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hidePivotFieldList="1" autoCompressPictures="0"/>
  <mc:AlternateContent xmlns:mc="http://schemas.openxmlformats.org/markup-compatibility/2006">
    <mc:Choice Requires="x15">
      <x15ac:absPath xmlns:x15ac="http://schemas.microsoft.com/office/spreadsheetml/2010/11/ac" url="I:\DataExchange\DE2016-17\Summary Data\"/>
    </mc:Choice>
  </mc:AlternateContent>
  <bookViews>
    <workbookView xWindow="0" yWindow="0" windowWidth="28800" windowHeight="12795"/>
  </bookViews>
  <sheets>
    <sheet name="NEW...Tabs 132-139" sheetId="15" r:id="rId1"/>
    <sheet name="OLD...Tables" sheetId="14" r:id="rId2"/>
    <sheet name="Summary Medians" sheetId="13" r:id="rId3"/>
    <sheet name="07TuitionAndFees" sheetId="12" r:id="rId4"/>
  </sheets>
  <externalReferences>
    <externalReference r:id="rId5"/>
  </externalReferences>
  <definedNames>
    <definedName name="APPHEAD" localSheetId="0">#REF!</definedName>
    <definedName name="APPHEAD" localSheetId="1">#REF!</definedName>
    <definedName name="APPHEAD" localSheetId="2">#REF!</definedName>
    <definedName name="APPHEAD">#REF!</definedName>
    <definedName name="CHHEAD" localSheetId="1">#REF!</definedName>
    <definedName name="CHHEAD" localSheetId="2">#REF!</definedName>
    <definedName name="CHHEAD">#REF!</definedName>
    <definedName name="PAGE_17" localSheetId="1">#REF!</definedName>
    <definedName name="PAGE_17" localSheetId="2">#REF!</definedName>
    <definedName name="PAGE_17">#REF!</definedName>
    <definedName name="PAGE1" localSheetId="1">#REF!</definedName>
    <definedName name="PAGE1" localSheetId="2">#REF!</definedName>
    <definedName name="PAGE1">#REF!</definedName>
    <definedName name="PAGE10" localSheetId="1">#REF!</definedName>
    <definedName name="PAGE10" localSheetId="2">#REF!</definedName>
    <definedName name="PAGE10">#REF!</definedName>
    <definedName name="PAGE11" localSheetId="1">#REF!</definedName>
    <definedName name="PAGE11" localSheetId="2">#REF!</definedName>
    <definedName name="PAGE11">#REF!</definedName>
    <definedName name="PAGE12" localSheetId="1">#REF!</definedName>
    <definedName name="PAGE12" localSheetId="2">#REF!</definedName>
    <definedName name="PAGE12">#REF!</definedName>
    <definedName name="PAGE13" localSheetId="1">#REF!</definedName>
    <definedName name="PAGE13" localSheetId="2">#REF!</definedName>
    <definedName name="PAGE13">#REF!</definedName>
    <definedName name="PAGE14" localSheetId="1">#REF!</definedName>
    <definedName name="PAGE14" localSheetId="2">#REF!</definedName>
    <definedName name="PAGE14">#REF!</definedName>
    <definedName name="PAGE15" localSheetId="1">#REF!</definedName>
    <definedName name="PAGE15" localSheetId="2">#REF!</definedName>
    <definedName name="PAGE15">#REF!</definedName>
    <definedName name="PAGE16" localSheetId="1">#REF!</definedName>
    <definedName name="PAGE16" localSheetId="2">#REF!</definedName>
    <definedName name="PAGE16">#REF!</definedName>
    <definedName name="PAGE17" localSheetId="1">#REF!</definedName>
    <definedName name="PAGE17" localSheetId="2">#REF!</definedName>
    <definedName name="PAGE17">#REF!</definedName>
    <definedName name="PAGE18" localSheetId="1">#REF!</definedName>
    <definedName name="PAGE18" localSheetId="2">#REF!</definedName>
    <definedName name="PAGE18">#REF!</definedName>
    <definedName name="PAGE19" localSheetId="1">#REF!</definedName>
    <definedName name="PAGE19" localSheetId="2">#REF!</definedName>
    <definedName name="PAGE19">#REF!</definedName>
    <definedName name="PAGE2" localSheetId="1">#REF!</definedName>
    <definedName name="PAGE2" localSheetId="2">#REF!</definedName>
    <definedName name="PAGE2">#REF!</definedName>
    <definedName name="PAGE20" localSheetId="1">#REF!</definedName>
    <definedName name="PAGE20" localSheetId="2">#REF!</definedName>
    <definedName name="PAGE20">#REF!</definedName>
    <definedName name="PAGE3" localSheetId="1">#REF!</definedName>
    <definedName name="PAGE3" localSheetId="2">#REF!</definedName>
    <definedName name="PAGE3">#REF!</definedName>
    <definedName name="PAGE4" localSheetId="1">#REF!</definedName>
    <definedName name="PAGE4" localSheetId="2">#REF!</definedName>
    <definedName name="PAGE4">#REF!</definedName>
    <definedName name="PAGE5" localSheetId="1">#REF!</definedName>
    <definedName name="PAGE5" localSheetId="2">#REF!</definedName>
    <definedName name="PAGE5">#REF!</definedName>
    <definedName name="PAGE6" localSheetId="1">#REF!</definedName>
    <definedName name="PAGE6" localSheetId="2">#REF!</definedName>
    <definedName name="PAGE6">#REF!</definedName>
    <definedName name="PAGE7" localSheetId="1">#REF!</definedName>
    <definedName name="PAGE7" localSheetId="2">#REF!</definedName>
    <definedName name="PAGE7">#REF!</definedName>
    <definedName name="PAGE8" localSheetId="1">#REF!</definedName>
    <definedName name="PAGE8" localSheetId="2">#REF!</definedName>
    <definedName name="PAGE8">#REF!</definedName>
    <definedName name="PAGE9" localSheetId="1">#REF!</definedName>
    <definedName name="PAGE9" localSheetId="2">#REF!</definedName>
    <definedName name="PAGE9">#REF!</definedName>
    <definedName name="PART1" localSheetId="1">#REF!</definedName>
    <definedName name="PART1" localSheetId="2">#REF!</definedName>
    <definedName name="PART1">#REF!</definedName>
    <definedName name="PART2" localSheetId="1">#REF!</definedName>
    <definedName name="PART2" localSheetId="2">#REF!</definedName>
    <definedName name="PART2">#REF!</definedName>
    <definedName name="PART3" localSheetId="1">#REF!</definedName>
    <definedName name="PART3" localSheetId="2">#REF!</definedName>
    <definedName name="PART3">#REF!</definedName>
    <definedName name="PART4A" localSheetId="1">#REF!</definedName>
    <definedName name="PART4A" localSheetId="2">#REF!</definedName>
    <definedName name="PART4A">#REF!</definedName>
    <definedName name="PART4B" localSheetId="1">#REF!</definedName>
    <definedName name="PART4B" localSheetId="2">#REF!</definedName>
    <definedName name="PART4B">#REF!</definedName>
    <definedName name="PART5" localSheetId="1">#REF!</definedName>
    <definedName name="PART5" localSheetId="2">#REF!</definedName>
    <definedName name="PART5">#REF!</definedName>
    <definedName name="PART6A" localSheetId="1">#REF!</definedName>
    <definedName name="PART6A" localSheetId="2">#REF!</definedName>
    <definedName name="PART6A">#REF!</definedName>
    <definedName name="PART6B" localSheetId="1">#REF!</definedName>
    <definedName name="PART6B" localSheetId="2">#REF!</definedName>
    <definedName name="PART6B">#REF!</definedName>
    <definedName name="PART6C" localSheetId="1">#REF!</definedName>
    <definedName name="PART6C" localSheetId="2">#REF!</definedName>
    <definedName name="PART6C">#REF!</definedName>
    <definedName name="PART7B" localSheetId="1">#REF!</definedName>
    <definedName name="PART7B" localSheetId="2">#REF!</definedName>
    <definedName name="PART7B">#REF!</definedName>
    <definedName name="PART7C" localSheetId="1">#REF!</definedName>
    <definedName name="PART7C" localSheetId="2">#REF!</definedName>
    <definedName name="PART7C">#REF!</definedName>
    <definedName name="PART8" localSheetId="1">#REF!</definedName>
    <definedName name="PART8" localSheetId="2">#REF!</definedName>
    <definedName name="PART8">#REF!</definedName>
    <definedName name="_xlnm.Print_Area" localSheetId="0">'NEW...Tabs 132-139'!$A$1:$J$258</definedName>
    <definedName name="_xlnm.Print_Area" localSheetId="1">OLD...Tables!$A$1:$J$258</definedName>
    <definedName name="_xlnm.Print_Area" localSheetId="2">'Summary Medians'!$C$20:$BD$291</definedName>
    <definedName name="_xlnm.Print_Area">#REF!</definedName>
    <definedName name="_xlnm.Print_Titles" localSheetId="2">'Summary Medians'!$A:$B,'Summary Medians'!$1:$2</definedName>
    <definedName name="RATIONALE" localSheetId="0">#REF!</definedName>
    <definedName name="RATIONALE" localSheetId="1">#REF!</definedName>
    <definedName name="RATIONALE" localSheetId="2">#REF!</definedName>
    <definedName name="RATIONALE">#REF!</definedName>
    <definedName name="RATIONALE2" localSheetId="1">#REF!</definedName>
    <definedName name="RATIONALE2" localSheetId="2">#REF!</definedName>
    <definedName name="RATIONALE2">#REF!</definedName>
    <definedName name="SALHEAD" localSheetId="1">#REF!</definedName>
    <definedName name="SALHEAD" localSheetId="2">#REF!</definedName>
    <definedName name="SALHEAD">#REF!</definedName>
  </definedNames>
  <calcPr calcId="171027"/>
</workbook>
</file>

<file path=xl/calcChain.xml><?xml version="1.0" encoding="utf-8"?>
<calcChain xmlns="http://schemas.openxmlformats.org/spreadsheetml/2006/main">
  <c r="H256" i="14" l="1"/>
  <c r="G256" i="14"/>
  <c r="F256" i="14"/>
  <c r="E256" i="14"/>
  <c r="D256" i="14"/>
  <c r="C256" i="14"/>
  <c r="B256" i="14"/>
  <c r="H255" i="14"/>
  <c r="G255" i="14"/>
  <c r="F255" i="14"/>
  <c r="E255" i="14"/>
  <c r="D255" i="14"/>
  <c r="C255" i="14"/>
  <c r="B255" i="14"/>
  <c r="H254" i="14"/>
  <c r="G254" i="14"/>
  <c r="F254" i="14"/>
  <c r="E254" i="14"/>
  <c r="D254" i="14"/>
  <c r="C254" i="14"/>
  <c r="B254" i="14"/>
  <c r="H253" i="14"/>
  <c r="G253" i="14"/>
  <c r="F253" i="14"/>
  <c r="E253" i="14"/>
  <c r="D253" i="14"/>
  <c r="C253" i="14"/>
  <c r="B253" i="14"/>
  <c r="H251" i="14"/>
  <c r="G251" i="14"/>
  <c r="F251" i="14"/>
  <c r="E251" i="14"/>
  <c r="D251" i="14"/>
  <c r="C251" i="14"/>
  <c r="B251" i="14"/>
  <c r="H250" i="14"/>
  <c r="G250" i="14"/>
  <c r="F250" i="14"/>
  <c r="E250" i="14"/>
  <c r="D250" i="14"/>
  <c r="C250" i="14"/>
  <c r="B250" i="14"/>
  <c r="H249" i="14"/>
  <c r="G249" i="14"/>
  <c r="F249" i="14"/>
  <c r="E249" i="14"/>
  <c r="D249" i="14"/>
  <c r="C249" i="14"/>
  <c r="B249" i="14"/>
  <c r="H248" i="14"/>
  <c r="G248" i="14"/>
  <c r="F248" i="14"/>
  <c r="E248" i="14"/>
  <c r="D248" i="14"/>
  <c r="C248" i="14"/>
  <c r="B248" i="14"/>
  <c r="H246" i="14"/>
  <c r="G246" i="14"/>
  <c r="F246" i="14"/>
  <c r="E246" i="14"/>
  <c r="D246" i="14"/>
  <c r="C246" i="14"/>
  <c r="B246" i="14"/>
  <c r="H245" i="14"/>
  <c r="G245" i="14"/>
  <c r="F245" i="14"/>
  <c r="E245" i="14"/>
  <c r="D245" i="14"/>
  <c r="C245" i="14"/>
  <c r="B245" i="14"/>
  <c r="H244" i="14"/>
  <c r="G244" i="14"/>
  <c r="F244" i="14"/>
  <c r="E244" i="14"/>
  <c r="D244" i="14"/>
  <c r="C244" i="14"/>
  <c r="B244" i="14"/>
  <c r="H243" i="14"/>
  <c r="G243" i="14"/>
  <c r="F243" i="14"/>
  <c r="E243" i="14"/>
  <c r="D243" i="14"/>
  <c r="C243" i="14"/>
  <c r="B243" i="14"/>
  <c r="H241" i="14"/>
  <c r="G241" i="14"/>
  <c r="F241" i="14"/>
  <c r="E241" i="14"/>
  <c r="D241" i="14"/>
  <c r="C241" i="14"/>
  <c r="B241" i="14"/>
  <c r="H240" i="14"/>
  <c r="G240" i="14"/>
  <c r="F240" i="14"/>
  <c r="E240" i="14"/>
  <c r="D240" i="14"/>
  <c r="C240" i="14"/>
  <c r="B240" i="14"/>
  <c r="H239" i="14"/>
  <c r="G239" i="14"/>
  <c r="F239" i="14"/>
  <c r="E239" i="14"/>
  <c r="D239" i="14"/>
  <c r="C239" i="14"/>
  <c r="B239" i="14"/>
  <c r="H238" i="14"/>
  <c r="G238" i="14"/>
  <c r="F238" i="14"/>
  <c r="E238" i="14"/>
  <c r="D238" i="14"/>
  <c r="C238" i="14"/>
  <c r="B238" i="14"/>
  <c r="H236" i="14"/>
  <c r="G236" i="14"/>
  <c r="F236" i="14"/>
  <c r="E236" i="14"/>
  <c r="D236" i="14"/>
  <c r="C236" i="14"/>
  <c r="B236" i="14"/>
  <c r="H224" i="14"/>
  <c r="G224" i="14"/>
  <c r="F224" i="14"/>
  <c r="E224" i="14"/>
  <c r="D224" i="14"/>
  <c r="C224" i="14"/>
  <c r="B224" i="14"/>
  <c r="H223" i="14"/>
  <c r="G223" i="14"/>
  <c r="F223" i="14"/>
  <c r="E223" i="14"/>
  <c r="D223" i="14"/>
  <c r="C223" i="14"/>
  <c r="B223" i="14"/>
  <c r="H222" i="14"/>
  <c r="G222" i="14"/>
  <c r="F222" i="14"/>
  <c r="E222" i="14"/>
  <c r="D222" i="14"/>
  <c r="C222" i="14"/>
  <c r="B222" i="14"/>
  <c r="H221" i="14"/>
  <c r="G221" i="14"/>
  <c r="F221" i="14"/>
  <c r="E221" i="14"/>
  <c r="D221" i="14"/>
  <c r="C221" i="14"/>
  <c r="B221" i="14"/>
  <c r="H219" i="14"/>
  <c r="G219" i="14"/>
  <c r="F219" i="14"/>
  <c r="E219" i="14"/>
  <c r="D219" i="14"/>
  <c r="C219" i="14"/>
  <c r="B219" i="14"/>
  <c r="H218" i="14"/>
  <c r="G218" i="14"/>
  <c r="F218" i="14"/>
  <c r="E218" i="14"/>
  <c r="D218" i="14"/>
  <c r="C218" i="14"/>
  <c r="B218" i="14"/>
  <c r="H217" i="14"/>
  <c r="G217" i="14"/>
  <c r="F217" i="14"/>
  <c r="E217" i="14"/>
  <c r="D217" i="14"/>
  <c r="C217" i="14"/>
  <c r="B217" i="14"/>
  <c r="H216" i="14"/>
  <c r="G216" i="14"/>
  <c r="F216" i="14"/>
  <c r="E216" i="14"/>
  <c r="D216" i="14"/>
  <c r="C216" i="14"/>
  <c r="B216" i="14"/>
  <c r="H214" i="14"/>
  <c r="G214" i="14"/>
  <c r="F214" i="14"/>
  <c r="E214" i="14"/>
  <c r="D214" i="14"/>
  <c r="C214" i="14"/>
  <c r="B214" i="14"/>
  <c r="H213" i="14"/>
  <c r="G213" i="14"/>
  <c r="F213" i="14"/>
  <c r="E213" i="14"/>
  <c r="D213" i="14"/>
  <c r="C213" i="14"/>
  <c r="B213" i="14"/>
  <c r="H212" i="14"/>
  <c r="G212" i="14"/>
  <c r="F212" i="14"/>
  <c r="E212" i="14"/>
  <c r="D212" i="14"/>
  <c r="C212" i="14"/>
  <c r="B212" i="14"/>
  <c r="H211" i="14"/>
  <c r="G211" i="14"/>
  <c r="F211" i="14"/>
  <c r="E211" i="14"/>
  <c r="D211" i="14"/>
  <c r="C211" i="14"/>
  <c r="B211" i="14"/>
  <c r="H209" i="14"/>
  <c r="G209" i="14"/>
  <c r="F209" i="14"/>
  <c r="E209" i="14"/>
  <c r="D209" i="14"/>
  <c r="C209" i="14"/>
  <c r="B209" i="14"/>
  <c r="H208" i="14"/>
  <c r="G208" i="14"/>
  <c r="F208" i="14"/>
  <c r="E208" i="14"/>
  <c r="D208" i="14"/>
  <c r="C208" i="14"/>
  <c r="B208" i="14"/>
  <c r="H207" i="14"/>
  <c r="G207" i="14"/>
  <c r="F207" i="14"/>
  <c r="E207" i="14"/>
  <c r="D207" i="14"/>
  <c r="C207" i="14"/>
  <c r="B207" i="14"/>
  <c r="H206" i="14"/>
  <c r="G206" i="14"/>
  <c r="F206" i="14"/>
  <c r="E206" i="14"/>
  <c r="D206" i="14"/>
  <c r="C206" i="14"/>
  <c r="B206" i="14"/>
  <c r="H204" i="14"/>
  <c r="G204" i="14"/>
  <c r="F204" i="14"/>
  <c r="E204" i="14"/>
  <c r="D204" i="14"/>
  <c r="C204" i="14"/>
  <c r="B204" i="14"/>
  <c r="H192" i="14"/>
  <c r="G192" i="14"/>
  <c r="F192" i="14"/>
  <c r="E192" i="14"/>
  <c r="D192" i="14"/>
  <c r="C192" i="14"/>
  <c r="B192" i="14"/>
  <c r="H191" i="14"/>
  <c r="G191" i="14"/>
  <c r="F191" i="14"/>
  <c r="E191" i="14"/>
  <c r="D191" i="14"/>
  <c r="C191" i="14"/>
  <c r="B191" i="14"/>
  <c r="H190" i="14"/>
  <c r="G190" i="14"/>
  <c r="F190" i="14"/>
  <c r="E190" i="14"/>
  <c r="D190" i="14"/>
  <c r="C190" i="14"/>
  <c r="B190" i="14"/>
  <c r="H189" i="14"/>
  <c r="G189" i="14"/>
  <c r="F189" i="14"/>
  <c r="E189" i="14"/>
  <c r="D189" i="14"/>
  <c r="C189" i="14"/>
  <c r="B189" i="14"/>
  <c r="H187" i="14"/>
  <c r="G187" i="14"/>
  <c r="F187" i="14"/>
  <c r="E187" i="14"/>
  <c r="D187" i="14"/>
  <c r="C187" i="14"/>
  <c r="B187" i="14"/>
  <c r="H186" i="14"/>
  <c r="G186" i="14"/>
  <c r="F186" i="14"/>
  <c r="E186" i="14"/>
  <c r="D186" i="14"/>
  <c r="C186" i="14"/>
  <c r="B186" i="14"/>
  <c r="H185" i="14"/>
  <c r="G185" i="14"/>
  <c r="F185" i="14"/>
  <c r="E185" i="14"/>
  <c r="D185" i="14"/>
  <c r="C185" i="14"/>
  <c r="B185" i="14"/>
  <c r="H184" i="14"/>
  <c r="G184" i="14"/>
  <c r="F184" i="14"/>
  <c r="E184" i="14"/>
  <c r="D184" i="14"/>
  <c r="C184" i="14"/>
  <c r="B184" i="14"/>
  <c r="H182" i="14"/>
  <c r="G182" i="14"/>
  <c r="F182" i="14"/>
  <c r="E182" i="14"/>
  <c r="D182" i="14"/>
  <c r="C182" i="14"/>
  <c r="B182" i="14"/>
  <c r="H181" i="14"/>
  <c r="G181" i="14"/>
  <c r="F181" i="14"/>
  <c r="E181" i="14"/>
  <c r="D181" i="14"/>
  <c r="C181" i="14"/>
  <c r="B181" i="14"/>
  <c r="H180" i="14"/>
  <c r="G180" i="14"/>
  <c r="F180" i="14"/>
  <c r="E180" i="14"/>
  <c r="D180" i="14"/>
  <c r="C180" i="14"/>
  <c r="B180" i="14"/>
  <c r="H179" i="14"/>
  <c r="G179" i="14"/>
  <c r="F179" i="14"/>
  <c r="E179" i="14"/>
  <c r="D179" i="14"/>
  <c r="C179" i="14"/>
  <c r="B179" i="14"/>
  <c r="H177" i="14"/>
  <c r="G177" i="14"/>
  <c r="F177" i="14"/>
  <c r="E177" i="14"/>
  <c r="D177" i="14"/>
  <c r="C177" i="14"/>
  <c r="B177" i="14"/>
  <c r="H176" i="14"/>
  <c r="G176" i="14"/>
  <c r="F176" i="14"/>
  <c r="E176" i="14"/>
  <c r="D176" i="14"/>
  <c r="C176" i="14"/>
  <c r="B176" i="14"/>
  <c r="H175" i="14"/>
  <c r="G175" i="14"/>
  <c r="F175" i="14"/>
  <c r="E175" i="14"/>
  <c r="D175" i="14"/>
  <c r="C175" i="14"/>
  <c r="B175" i="14"/>
  <c r="H174" i="14"/>
  <c r="G174" i="14"/>
  <c r="F174" i="14"/>
  <c r="E174" i="14"/>
  <c r="D174" i="14"/>
  <c r="C174" i="14"/>
  <c r="B174" i="14"/>
  <c r="H172" i="14"/>
  <c r="G172" i="14"/>
  <c r="F172" i="14"/>
  <c r="E172" i="14"/>
  <c r="D172" i="14"/>
  <c r="C172" i="14"/>
  <c r="B172" i="14"/>
  <c r="H160" i="14"/>
  <c r="G160" i="14"/>
  <c r="F160" i="14"/>
  <c r="E160" i="14"/>
  <c r="D160" i="14"/>
  <c r="C160" i="14"/>
  <c r="B160" i="14"/>
  <c r="H159" i="14"/>
  <c r="G159" i="14"/>
  <c r="F159" i="14"/>
  <c r="E159" i="14"/>
  <c r="D159" i="14"/>
  <c r="C159" i="14"/>
  <c r="B159" i="14"/>
  <c r="H158" i="14"/>
  <c r="G158" i="14"/>
  <c r="F158" i="14"/>
  <c r="E158" i="14"/>
  <c r="D158" i="14"/>
  <c r="C158" i="14"/>
  <c r="B158" i="14"/>
  <c r="H157" i="14"/>
  <c r="G157" i="14"/>
  <c r="F157" i="14"/>
  <c r="E157" i="14"/>
  <c r="D157" i="14"/>
  <c r="C157" i="14"/>
  <c r="B157" i="14"/>
  <c r="H155" i="14"/>
  <c r="G155" i="14"/>
  <c r="F155" i="14"/>
  <c r="E155" i="14"/>
  <c r="D155" i="14"/>
  <c r="C155" i="14"/>
  <c r="B155" i="14"/>
  <c r="H154" i="14"/>
  <c r="G154" i="14"/>
  <c r="F154" i="14"/>
  <c r="E154" i="14"/>
  <c r="D154" i="14"/>
  <c r="C154" i="14"/>
  <c r="B154" i="14"/>
  <c r="H153" i="14"/>
  <c r="G153" i="14"/>
  <c r="F153" i="14"/>
  <c r="E153" i="14"/>
  <c r="D153" i="14"/>
  <c r="C153" i="14"/>
  <c r="B153" i="14"/>
  <c r="H152" i="14"/>
  <c r="G152" i="14"/>
  <c r="F152" i="14"/>
  <c r="E152" i="14"/>
  <c r="D152" i="14"/>
  <c r="C152" i="14"/>
  <c r="B152" i="14"/>
  <c r="H150" i="14"/>
  <c r="G150" i="14"/>
  <c r="F150" i="14"/>
  <c r="E150" i="14"/>
  <c r="D150" i="14"/>
  <c r="C150" i="14"/>
  <c r="B150" i="14"/>
  <c r="H149" i="14"/>
  <c r="G149" i="14"/>
  <c r="F149" i="14"/>
  <c r="E149" i="14"/>
  <c r="D149" i="14"/>
  <c r="C149" i="14"/>
  <c r="B149" i="14"/>
  <c r="H148" i="14"/>
  <c r="G148" i="14"/>
  <c r="F148" i="14"/>
  <c r="E148" i="14"/>
  <c r="D148" i="14"/>
  <c r="C148" i="14"/>
  <c r="B148" i="14"/>
  <c r="H147" i="14"/>
  <c r="G147" i="14"/>
  <c r="F147" i="14"/>
  <c r="E147" i="14"/>
  <c r="D147" i="14"/>
  <c r="C147" i="14"/>
  <c r="B147" i="14"/>
  <c r="H145" i="14"/>
  <c r="G145" i="14"/>
  <c r="F145" i="14"/>
  <c r="E145" i="14"/>
  <c r="D145" i="14"/>
  <c r="C145" i="14"/>
  <c r="B145" i="14"/>
  <c r="H144" i="14"/>
  <c r="G144" i="14"/>
  <c r="F144" i="14"/>
  <c r="E144" i="14"/>
  <c r="D144" i="14"/>
  <c r="C144" i="14"/>
  <c r="B144" i="14"/>
  <c r="H143" i="14"/>
  <c r="G143" i="14"/>
  <c r="F143" i="14"/>
  <c r="E143" i="14"/>
  <c r="D143" i="14"/>
  <c r="C143" i="14"/>
  <c r="B143" i="14"/>
  <c r="H142" i="14"/>
  <c r="G142" i="14"/>
  <c r="F142" i="14"/>
  <c r="E142" i="14"/>
  <c r="D142" i="14"/>
  <c r="C142" i="14"/>
  <c r="B142" i="14"/>
  <c r="H140" i="14"/>
  <c r="G140" i="14"/>
  <c r="F140" i="14"/>
  <c r="E140" i="14"/>
  <c r="D140" i="14"/>
  <c r="C140" i="14"/>
  <c r="B140" i="14"/>
  <c r="J127" i="14"/>
  <c r="I127" i="14"/>
  <c r="H127" i="14"/>
  <c r="G127" i="14"/>
  <c r="F127" i="14"/>
  <c r="E127" i="14"/>
  <c r="D127" i="14"/>
  <c r="C127" i="14"/>
  <c r="B127" i="14"/>
  <c r="J126" i="14"/>
  <c r="I126" i="14"/>
  <c r="H126" i="14"/>
  <c r="G126" i="14"/>
  <c r="F126" i="14"/>
  <c r="E126" i="14"/>
  <c r="D126" i="14"/>
  <c r="C126" i="14"/>
  <c r="B126" i="14"/>
  <c r="J125" i="14"/>
  <c r="I125" i="14"/>
  <c r="H125" i="14"/>
  <c r="G125" i="14"/>
  <c r="F125" i="14"/>
  <c r="E125" i="14"/>
  <c r="D125" i="14"/>
  <c r="C125" i="14"/>
  <c r="B125" i="14"/>
  <c r="J124" i="14"/>
  <c r="I124" i="14"/>
  <c r="H124" i="14"/>
  <c r="G124" i="14"/>
  <c r="F124" i="14"/>
  <c r="E124" i="14"/>
  <c r="D124" i="14"/>
  <c r="C124" i="14"/>
  <c r="B124" i="14"/>
  <c r="J122" i="14"/>
  <c r="I122" i="14"/>
  <c r="H122" i="14"/>
  <c r="G122" i="14"/>
  <c r="F122" i="14"/>
  <c r="E122" i="14"/>
  <c r="D122" i="14"/>
  <c r="C122" i="14"/>
  <c r="B122" i="14"/>
  <c r="J121" i="14"/>
  <c r="I121" i="14"/>
  <c r="H121" i="14"/>
  <c r="G121" i="14"/>
  <c r="F121" i="14"/>
  <c r="E121" i="14"/>
  <c r="D121" i="14"/>
  <c r="C121" i="14"/>
  <c r="B121" i="14"/>
  <c r="J120" i="14"/>
  <c r="I120" i="14"/>
  <c r="H120" i="14"/>
  <c r="G120" i="14"/>
  <c r="F120" i="14"/>
  <c r="E120" i="14"/>
  <c r="D120" i="14"/>
  <c r="C120" i="14"/>
  <c r="B120" i="14"/>
  <c r="J119" i="14"/>
  <c r="I119" i="14"/>
  <c r="H119" i="14"/>
  <c r="G119" i="14"/>
  <c r="F119" i="14"/>
  <c r="E119" i="14"/>
  <c r="D119" i="14"/>
  <c r="C119" i="14"/>
  <c r="B119" i="14"/>
  <c r="J117" i="14"/>
  <c r="I117" i="14"/>
  <c r="H117" i="14"/>
  <c r="G117" i="14"/>
  <c r="F117" i="14"/>
  <c r="E117" i="14"/>
  <c r="D117" i="14"/>
  <c r="C117" i="14"/>
  <c r="B117" i="14"/>
  <c r="J116" i="14"/>
  <c r="I116" i="14"/>
  <c r="H116" i="14"/>
  <c r="G116" i="14"/>
  <c r="F116" i="14"/>
  <c r="E116" i="14"/>
  <c r="D116" i="14"/>
  <c r="C116" i="14"/>
  <c r="B116" i="14"/>
  <c r="J115" i="14"/>
  <c r="I115" i="14"/>
  <c r="H115" i="14"/>
  <c r="G115" i="14"/>
  <c r="F115" i="14"/>
  <c r="E115" i="14"/>
  <c r="D115" i="14"/>
  <c r="C115" i="14"/>
  <c r="B115" i="14"/>
  <c r="J114" i="14"/>
  <c r="I114" i="14"/>
  <c r="H114" i="14"/>
  <c r="G114" i="14"/>
  <c r="F114" i="14"/>
  <c r="E114" i="14"/>
  <c r="D114" i="14"/>
  <c r="C114" i="14"/>
  <c r="B114" i="14"/>
  <c r="J112" i="14"/>
  <c r="I112" i="14"/>
  <c r="H112" i="14"/>
  <c r="G112" i="14"/>
  <c r="F112" i="14"/>
  <c r="E112" i="14"/>
  <c r="D112" i="14"/>
  <c r="C112" i="14"/>
  <c r="B112" i="14"/>
  <c r="J111" i="14"/>
  <c r="I111" i="14"/>
  <c r="H111" i="14"/>
  <c r="G111" i="14"/>
  <c r="F111" i="14"/>
  <c r="E111" i="14"/>
  <c r="D111" i="14"/>
  <c r="C111" i="14"/>
  <c r="B111" i="14"/>
  <c r="J110" i="14"/>
  <c r="I110" i="14"/>
  <c r="H110" i="14"/>
  <c r="G110" i="14"/>
  <c r="F110" i="14"/>
  <c r="E110" i="14"/>
  <c r="D110" i="14"/>
  <c r="C110" i="14"/>
  <c r="B110" i="14"/>
  <c r="J109" i="14"/>
  <c r="I109" i="14"/>
  <c r="H109" i="14"/>
  <c r="G109" i="14"/>
  <c r="F109" i="14"/>
  <c r="E109" i="14"/>
  <c r="D109" i="14"/>
  <c r="C109" i="14"/>
  <c r="B109" i="14"/>
  <c r="J107" i="14"/>
  <c r="I107" i="14"/>
  <c r="H107" i="14"/>
  <c r="G107" i="14"/>
  <c r="F107" i="14"/>
  <c r="E107" i="14"/>
  <c r="D107" i="14"/>
  <c r="C107" i="14"/>
  <c r="B107" i="14"/>
  <c r="H95" i="14"/>
  <c r="G95" i="14"/>
  <c r="F95" i="14"/>
  <c r="E95" i="14"/>
  <c r="D95" i="14"/>
  <c r="C95" i="14"/>
  <c r="B95" i="14"/>
  <c r="H94" i="14"/>
  <c r="G94" i="14"/>
  <c r="F94" i="14"/>
  <c r="E94" i="14"/>
  <c r="D94" i="14"/>
  <c r="C94" i="14"/>
  <c r="B94" i="14"/>
  <c r="H93" i="14"/>
  <c r="G93" i="14"/>
  <c r="F93" i="14"/>
  <c r="E93" i="14"/>
  <c r="D93" i="14"/>
  <c r="C93" i="14"/>
  <c r="B93" i="14"/>
  <c r="H92" i="14"/>
  <c r="G92" i="14"/>
  <c r="F92" i="14"/>
  <c r="E92" i="14"/>
  <c r="D92" i="14"/>
  <c r="C92" i="14"/>
  <c r="B92" i="14"/>
  <c r="H90" i="14"/>
  <c r="G90" i="14"/>
  <c r="F90" i="14"/>
  <c r="E90" i="14"/>
  <c r="D90" i="14"/>
  <c r="C90" i="14"/>
  <c r="B90" i="14"/>
  <c r="H89" i="14"/>
  <c r="G89" i="14"/>
  <c r="F89" i="14"/>
  <c r="E89" i="14"/>
  <c r="D89" i="14"/>
  <c r="C89" i="14"/>
  <c r="B89" i="14"/>
  <c r="H88" i="14"/>
  <c r="G88" i="14"/>
  <c r="F88" i="14"/>
  <c r="E88" i="14"/>
  <c r="D88" i="14"/>
  <c r="C88" i="14"/>
  <c r="B88" i="14"/>
  <c r="H87" i="14"/>
  <c r="G87" i="14"/>
  <c r="F87" i="14"/>
  <c r="E87" i="14"/>
  <c r="D87" i="14"/>
  <c r="C87" i="14"/>
  <c r="B87" i="14"/>
  <c r="H85" i="14"/>
  <c r="G85" i="14"/>
  <c r="F85" i="14"/>
  <c r="E85" i="14"/>
  <c r="D85" i="14"/>
  <c r="C85" i="14"/>
  <c r="B85" i="14"/>
  <c r="H84" i="14"/>
  <c r="G84" i="14"/>
  <c r="F84" i="14"/>
  <c r="E84" i="14"/>
  <c r="D84" i="14"/>
  <c r="C84" i="14"/>
  <c r="B84" i="14"/>
  <c r="H83" i="14"/>
  <c r="G83" i="14"/>
  <c r="F83" i="14"/>
  <c r="E83" i="14"/>
  <c r="D83" i="14"/>
  <c r="C83" i="14"/>
  <c r="B83" i="14"/>
  <c r="H82" i="14"/>
  <c r="G82" i="14"/>
  <c r="F82" i="14"/>
  <c r="E82" i="14"/>
  <c r="D82" i="14"/>
  <c r="C82" i="14"/>
  <c r="B82" i="14"/>
  <c r="H80" i="14"/>
  <c r="G80" i="14"/>
  <c r="F80" i="14"/>
  <c r="E80" i="14"/>
  <c r="D80" i="14"/>
  <c r="C80" i="14"/>
  <c r="B80" i="14"/>
  <c r="H79" i="14"/>
  <c r="G79" i="14"/>
  <c r="F79" i="14"/>
  <c r="E79" i="14"/>
  <c r="D79" i="14"/>
  <c r="C79" i="14"/>
  <c r="B79" i="14"/>
  <c r="H78" i="14"/>
  <c r="G78" i="14"/>
  <c r="F78" i="14"/>
  <c r="E78" i="14"/>
  <c r="D78" i="14"/>
  <c r="C78" i="14"/>
  <c r="B78" i="14"/>
  <c r="H77" i="14"/>
  <c r="G77" i="14"/>
  <c r="F77" i="14"/>
  <c r="E77" i="14"/>
  <c r="D77" i="14"/>
  <c r="C77" i="14"/>
  <c r="B77" i="14"/>
  <c r="H75" i="14"/>
  <c r="G75" i="14"/>
  <c r="F75" i="14"/>
  <c r="E75" i="14"/>
  <c r="D75" i="14"/>
  <c r="C75" i="14"/>
  <c r="B75" i="14"/>
  <c r="J62" i="14"/>
  <c r="I62" i="14"/>
  <c r="H62" i="14"/>
  <c r="G62" i="14"/>
  <c r="F62" i="14"/>
  <c r="E62" i="14"/>
  <c r="D62" i="14"/>
  <c r="C62" i="14"/>
  <c r="B62" i="14"/>
  <c r="J61" i="14"/>
  <c r="I61" i="14"/>
  <c r="H61" i="14"/>
  <c r="G61" i="14"/>
  <c r="F61" i="14"/>
  <c r="E61" i="14"/>
  <c r="D61" i="14"/>
  <c r="C61" i="14"/>
  <c r="B61" i="14"/>
  <c r="J60" i="14"/>
  <c r="I60" i="14"/>
  <c r="H60" i="14"/>
  <c r="G60" i="14"/>
  <c r="F60" i="14"/>
  <c r="E60" i="14"/>
  <c r="D60" i="14"/>
  <c r="C60" i="14"/>
  <c r="B60" i="14"/>
  <c r="J59" i="14"/>
  <c r="I59" i="14"/>
  <c r="H59" i="14"/>
  <c r="G59" i="14"/>
  <c r="F59" i="14"/>
  <c r="E59" i="14"/>
  <c r="D59" i="14"/>
  <c r="C59" i="14"/>
  <c r="B59" i="14"/>
  <c r="J57" i="14"/>
  <c r="I57" i="14"/>
  <c r="H57" i="14"/>
  <c r="G57" i="14"/>
  <c r="F57" i="14"/>
  <c r="E57" i="14"/>
  <c r="D57" i="14"/>
  <c r="C57" i="14"/>
  <c r="B57" i="14"/>
  <c r="J56" i="14"/>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2" i="14"/>
  <c r="I52" i="14"/>
  <c r="H52" i="14"/>
  <c r="G52" i="14"/>
  <c r="F52" i="14"/>
  <c r="E52" i="14"/>
  <c r="D52" i="14"/>
  <c r="C52" i="14"/>
  <c r="B52" i="14"/>
  <c r="J51" i="14"/>
  <c r="I51" i="14"/>
  <c r="H51" i="14"/>
  <c r="G51" i="14"/>
  <c r="F51" i="14"/>
  <c r="E51" i="14"/>
  <c r="D51" i="14"/>
  <c r="C51" i="14"/>
  <c r="B51" i="14"/>
  <c r="J50" i="14"/>
  <c r="I50" i="14"/>
  <c r="H50" i="14"/>
  <c r="G50" i="14"/>
  <c r="F50" i="14"/>
  <c r="E50" i="14"/>
  <c r="D50" i="14"/>
  <c r="C50" i="14"/>
  <c r="B50" i="14"/>
  <c r="J49" i="14"/>
  <c r="I49" i="14"/>
  <c r="H49" i="14"/>
  <c r="G49" i="14"/>
  <c r="F49" i="14"/>
  <c r="E49" i="14"/>
  <c r="D49" i="14"/>
  <c r="C49" i="14"/>
  <c r="B49" i="14"/>
  <c r="J47" i="14"/>
  <c r="I47" i="14"/>
  <c r="H47" i="14"/>
  <c r="G47" i="14"/>
  <c r="F47" i="14"/>
  <c r="E47" i="14"/>
  <c r="D47" i="14"/>
  <c r="C47" i="14"/>
  <c r="B47" i="14"/>
  <c r="J46" i="14"/>
  <c r="I46" i="14"/>
  <c r="H46" i="14"/>
  <c r="G46" i="14"/>
  <c r="F46" i="14"/>
  <c r="E46" i="14"/>
  <c r="D46" i="14"/>
  <c r="C46" i="14"/>
  <c r="B46" i="14"/>
  <c r="J45" i="14"/>
  <c r="I45" i="14"/>
  <c r="H45" i="14"/>
  <c r="G45" i="14"/>
  <c r="F45" i="14"/>
  <c r="E45" i="14"/>
  <c r="D45" i="14"/>
  <c r="C45" i="14"/>
  <c r="B45" i="14"/>
  <c r="J44" i="14"/>
  <c r="I44" i="14"/>
  <c r="H44" i="14"/>
  <c r="G44" i="14"/>
  <c r="F44" i="14"/>
  <c r="E44" i="14"/>
  <c r="D44" i="14"/>
  <c r="C44" i="14"/>
  <c r="B44" i="14"/>
  <c r="J42" i="14"/>
  <c r="I42" i="14"/>
  <c r="H42" i="14"/>
  <c r="G42" i="14"/>
  <c r="F42" i="14"/>
  <c r="E42" i="14"/>
  <c r="D42" i="14"/>
  <c r="C42" i="14"/>
  <c r="B42" i="14"/>
  <c r="H30" i="14"/>
  <c r="G30" i="14"/>
  <c r="F30" i="14"/>
  <c r="E30" i="14"/>
  <c r="D30" i="14"/>
  <c r="C30" i="14"/>
  <c r="B30" i="14"/>
  <c r="H29" i="14"/>
  <c r="G29" i="14"/>
  <c r="F29" i="14"/>
  <c r="E29" i="14"/>
  <c r="D29" i="14"/>
  <c r="C29" i="14"/>
  <c r="B29" i="14"/>
  <c r="H28" i="14"/>
  <c r="G28" i="14"/>
  <c r="F28" i="14"/>
  <c r="E28" i="14"/>
  <c r="D28" i="14"/>
  <c r="C28" i="14"/>
  <c r="B28" i="14"/>
  <c r="H27" i="14"/>
  <c r="G27" i="14"/>
  <c r="F27" i="14"/>
  <c r="E27" i="14"/>
  <c r="D27" i="14"/>
  <c r="C27" i="14"/>
  <c r="B27" i="14"/>
  <c r="H25" i="14"/>
  <c r="G25" i="14"/>
  <c r="F25" i="14"/>
  <c r="E25" i="14"/>
  <c r="D25" i="14"/>
  <c r="C25" i="14"/>
  <c r="B25" i="14"/>
  <c r="H24" i="14"/>
  <c r="G24" i="14"/>
  <c r="F24" i="14"/>
  <c r="E24" i="14"/>
  <c r="D24" i="14"/>
  <c r="C24" i="14"/>
  <c r="B24" i="14"/>
  <c r="H23" i="14"/>
  <c r="G23" i="14"/>
  <c r="F23" i="14"/>
  <c r="E23" i="14"/>
  <c r="D23" i="14"/>
  <c r="C23" i="14"/>
  <c r="B23" i="14"/>
  <c r="H22" i="14"/>
  <c r="G22" i="14"/>
  <c r="F22" i="14"/>
  <c r="E22" i="14"/>
  <c r="D22" i="14"/>
  <c r="C22" i="14"/>
  <c r="B22" i="14"/>
  <c r="H20" i="14"/>
  <c r="G20" i="14"/>
  <c r="F20" i="14"/>
  <c r="E20" i="14"/>
  <c r="D20" i="14"/>
  <c r="C20" i="14"/>
  <c r="B20" i="14"/>
  <c r="H19" i="14"/>
  <c r="G19" i="14"/>
  <c r="F19" i="14"/>
  <c r="E19" i="14"/>
  <c r="D19" i="14"/>
  <c r="C19" i="14"/>
  <c r="B19" i="14"/>
  <c r="H18" i="14"/>
  <c r="G18" i="14"/>
  <c r="F18" i="14"/>
  <c r="E18" i="14"/>
  <c r="D18" i="14"/>
  <c r="C18" i="14"/>
  <c r="B18" i="14"/>
  <c r="H17" i="14"/>
  <c r="G17" i="14"/>
  <c r="F17" i="14"/>
  <c r="E17" i="14"/>
  <c r="D17" i="14"/>
  <c r="C17" i="14"/>
  <c r="B17" i="14"/>
  <c r="H15" i="14"/>
  <c r="G15" i="14"/>
  <c r="F15" i="14"/>
  <c r="E15" i="14"/>
  <c r="D15" i="14"/>
  <c r="C15" i="14"/>
  <c r="B15" i="14"/>
  <c r="H14" i="14"/>
  <c r="G14" i="14"/>
  <c r="F14" i="14"/>
  <c r="E14" i="14"/>
  <c r="D14" i="14"/>
  <c r="C14" i="14"/>
  <c r="B14" i="14"/>
  <c r="H13" i="14"/>
  <c r="G13" i="14"/>
  <c r="F13" i="14"/>
  <c r="E13" i="14"/>
  <c r="D13" i="14"/>
  <c r="C13" i="14"/>
  <c r="B13" i="14"/>
  <c r="H12" i="14"/>
  <c r="G12" i="14"/>
  <c r="F12" i="14"/>
  <c r="E12" i="14"/>
  <c r="D12" i="14"/>
  <c r="C12" i="14"/>
  <c r="B12" i="14"/>
  <c r="H10" i="14"/>
  <c r="G10" i="14"/>
  <c r="F10" i="14"/>
  <c r="E10" i="14"/>
  <c r="D10" i="14"/>
  <c r="C10" i="14"/>
  <c r="B10" i="14"/>
  <c r="H256" i="15"/>
  <c r="G256" i="15"/>
  <c r="F256" i="15"/>
  <c r="E256" i="15"/>
  <c r="D256" i="15"/>
  <c r="C256" i="15"/>
  <c r="B256" i="15"/>
  <c r="H255" i="15"/>
  <c r="G255" i="15"/>
  <c r="F255" i="15"/>
  <c r="E255" i="15"/>
  <c r="D255" i="15"/>
  <c r="C255" i="15"/>
  <c r="B255" i="15"/>
  <c r="H254" i="15"/>
  <c r="G254" i="15"/>
  <c r="F254" i="15"/>
  <c r="E254" i="15"/>
  <c r="D254" i="15"/>
  <c r="C254" i="15"/>
  <c r="B254" i="15"/>
  <c r="H253" i="15"/>
  <c r="G253" i="15"/>
  <c r="F253" i="15"/>
  <c r="E253" i="15"/>
  <c r="D253" i="15"/>
  <c r="C253" i="15"/>
  <c r="B253" i="15"/>
  <c r="H251" i="15"/>
  <c r="G251" i="15"/>
  <c r="F251" i="15"/>
  <c r="E251" i="15"/>
  <c r="D251" i="15"/>
  <c r="C251" i="15"/>
  <c r="B251" i="15"/>
  <c r="H250" i="15"/>
  <c r="G250" i="15"/>
  <c r="F250" i="15"/>
  <c r="E250" i="15"/>
  <c r="D250" i="15"/>
  <c r="C250" i="15"/>
  <c r="B250" i="15"/>
  <c r="H249" i="15"/>
  <c r="G249" i="15"/>
  <c r="F249" i="15"/>
  <c r="E249" i="15"/>
  <c r="D249" i="15"/>
  <c r="C249" i="15"/>
  <c r="B249" i="15"/>
  <c r="H248" i="15"/>
  <c r="G248" i="15"/>
  <c r="F248" i="15"/>
  <c r="E248" i="15"/>
  <c r="D248" i="15"/>
  <c r="C248" i="15"/>
  <c r="B248" i="15"/>
  <c r="H246" i="15"/>
  <c r="G246" i="15"/>
  <c r="F246" i="15"/>
  <c r="E246" i="15"/>
  <c r="D246" i="15"/>
  <c r="C246" i="15"/>
  <c r="B246" i="15"/>
  <c r="H245" i="15"/>
  <c r="G245" i="15"/>
  <c r="F245" i="15"/>
  <c r="E245" i="15"/>
  <c r="D245" i="15"/>
  <c r="C245" i="15"/>
  <c r="B245" i="15"/>
  <c r="H244" i="15"/>
  <c r="G244" i="15"/>
  <c r="F244" i="15"/>
  <c r="E244" i="15"/>
  <c r="D244" i="15"/>
  <c r="C244" i="15"/>
  <c r="B244" i="15"/>
  <c r="H243" i="15"/>
  <c r="G243" i="15"/>
  <c r="F243" i="15"/>
  <c r="E243" i="15"/>
  <c r="D243" i="15"/>
  <c r="C243" i="15"/>
  <c r="B243" i="15"/>
  <c r="H241" i="15"/>
  <c r="G241" i="15"/>
  <c r="F241" i="15"/>
  <c r="E241" i="15"/>
  <c r="D241" i="15"/>
  <c r="C241" i="15"/>
  <c r="B241" i="15"/>
  <c r="H240" i="15"/>
  <c r="G240" i="15"/>
  <c r="F240" i="15"/>
  <c r="E240" i="15"/>
  <c r="D240" i="15"/>
  <c r="C240" i="15"/>
  <c r="B240" i="15"/>
  <c r="H239" i="15"/>
  <c r="G239" i="15"/>
  <c r="F239" i="15"/>
  <c r="E239" i="15"/>
  <c r="D239" i="15"/>
  <c r="C239" i="15"/>
  <c r="B239" i="15"/>
  <c r="H238" i="15"/>
  <c r="G238" i="15"/>
  <c r="F238" i="15"/>
  <c r="E238" i="15"/>
  <c r="D238" i="15"/>
  <c r="C238" i="15"/>
  <c r="B238" i="15"/>
  <c r="H236" i="15"/>
  <c r="G236" i="15"/>
  <c r="F236" i="15"/>
  <c r="E236" i="15"/>
  <c r="D236" i="15"/>
  <c r="C236" i="15"/>
  <c r="B236" i="15"/>
  <c r="H224" i="15"/>
  <c r="G224" i="15"/>
  <c r="F224" i="15"/>
  <c r="E224" i="15"/>
  <c r="D224" i="15"/>
  <c r="C224" i="15"/>
  <c r="B224" i="15"/>
  <c r="H223" i="15"/>
  <c r="G223" i="15"/>
  <c r="F223" i="15"/>
  <c r="E223" i="15"/>
  <c r="D223" i="15"/>
  <c r="C223" i="15"/>
  <c r="B223" i="15"/>
  <c r="H222" i="15"/>
  <c r="G222" i="15"/>
  <c r="F222" i="15"/>
  <c r="E222" i="15"/>
  <c r="D222" i="15"/>
  <c r="C222" i="15"/>
  <c r="B222" i="15"/>
  <c r="H221" i="15"/>
  <c r="G221" i="15"/>
  <c r="F221" i="15"/>
  <c r="E221" i="15"/>
  <c r="D221" i="15"/>
  <c r="C221" i="15"/>
  <c r="B221" i="15"/>
  <c r="H219" i="15"/>
  <c r="G219" i="15"/>
  <c r="F219" i="15"/>
  <c r="E219" i="15"/>
  <c r="D219" i="15"/>
  <c r="C219" i="15"/>
  <c r="B219" i="15"/>
  <c r="H218" i="15"/>
  <c r="G218" i="15"/>
  <c r="F218" i="15"/>
  <c r="E218" i="15"/>
  <c r="D218" i="15"/>
  <c r="C218" i="15"/>
  <c r="B218" i="15"/>
  <c r="H217" i="15"/>
  <c r="G217" i="15"/>
  <c r="F217" i="15"/>
  <c r="E217" i="15"/>
  <c r="D217" i="15"/>
  <c r="C217" i="15"/>
  <c r="B217" i="15"/>
  <c r="H216" i="15"/>
  <c r="G216" i="15"/>
  <c r="F216" i="15"/>
  <c r="E216" i="15"/>
  <c r="D216" i="15"/>
  <c r="C216" i="15"/>
  <c r="B216" i="15"/>
  <c r="H214" i="15"/>
  <c r="G214" i="15"/>
  <c r="F214" i="15"/>
  <c r="E214" i="15"/>
  <c r="D214" i="15"/>
  <c r="C214" i="15"/>
  <c r="B214" i="15"/>
  <c r="H213" i="15"/>
  <c r="G213" i="15"/>
  <c r="F213" i="15"/>
  <c r="E213" i="15"/>
  <c r="D213" i="15"/>
  <c r="C213" i="15"/>
  <c r="B213" i="15"/>
  <c r="H212" i="15"/>
  <c r="G212" i="15"/>
  <c r="F212" i="15"/>
  <c r="E212" i="15"/>
  <c r="D212" i="15"/>
  <c r="C212" i="15"/>
  <c r="B212" i="15"/>
  <c r="H211" i="15"/>
  <c r="G211" i="15"/>
  <c r="F211" i="15"/>
  <c r="E211" i="15"/>
  <c r="D211" i="15"/>
  <c r="C211" i="15"/>
  <c r="B211" i="15"/>
  <c r="H209" i="15"/>
  <c r="G209" i="15"/>
  <c r="F209" i="15"/>
  <c r="E209" i="15"/>
  <c r="D209" i="15"/>
  <c r="C209" i="15"/>
  <c r="B209" i="15"/>
  <c r="H208" i="15"/>
  <c r="G208" i="15"/>
  <c r="F208" i="15"/>
  <c r="E208" i="15"/>
  <c r="D208" i="15"/>
  <c r="C208" i="15"/>
  <c r="B208" i="15"/>
  <c r="H207" i="15"/>
  <c r="G207" i="15"/>
  <c r="F207" i="15"/>
  <c r="E207" i="15"/>
  <c r="D207" i="15"/>
  <c r="C207" i="15"/>
  <c r="B207" i="15"/>
  <c r="H206" i="15"/>
  <c r="G206" i="15"/>
  <c r="F206" i="15"/>
  <c r="E206" i="15"/>
  <c r="D206" i="15"/>
  <c r="C206" i="15"/>
  <c r="B206" i="15"/>
  <c r="H204" i="15"/>
  <c r="G204" i="15"/>
  <c r="F204" i="15"/>
  <c r="E204" i="15"/>
  <c r="D204" i="15"/>
  <c r="C204" i="15"/>
  <c r="B204" i="15"/>
  <c r="H192" i="15"/>
  <c r="G192" i="15"/>
  <c r="F192" i="15"/>
  <c r="E192" i="15"/>
  <c r="D192" i="15"/>
  <c r="C192" i="15"/>
  <c r="B192" i="15"/>
  <c r="H191" i="15"/>
  <c r="G191" i="15"/>
  <c r="F191" i="15"/>
  <c r="E191" i="15"/>
  <c r="D191" i="15"/>
  <c r="C191" i="15"/>
  <c r="B191" i="15"/>
  <c r="H190" i="15"/>
  <c r="G190" i="15"/>
  <c r="F190" i="15"/>
  <c r="E190" i="15"/>
  <c r="D190" i="15"/>
  <c r="C190" i="15"/>
  <c r="B190" i="15"/>
  <c r="H189" i="15"/>
  <c r="G189" i="15"/>
  <c r="F189" i="15"/>
  <c r="E189" i="15"/>
  <c r="D189" i="15"/>
  <c r="C189" i="15"/>
  <c r="B189" i="15"/>
  <c r="H187" i="15"/>
  <c r="G187" i="15"/>
  <c r="F187" i="15"/>
  <c r="E187" i="15"/>
  <c r="D187" i="15"/>
  <c r="C187" i="15"/>
  <c r="B187" i="15"/>
  <c r="H186" i="15"/>
  <c r="G186" i="15"/>
  <c r="F186" i="15"/>
  <c r="E186" i="15"/>
  <c r="D186" i="15"/>
  <c r="C186" i="15"/>
  <c r="B186" i="15"/>
  <c r="H185" i="15"/>
  <c r="G185" i="15"/>
  <c r="F185" i="15"/>
  <c r="E185" i="15"/>
  <c r="D185" i="15"/>
  <c r="C185" i="15"/>
  <c r="B185" i="15"/>
  <c r="H184" i="15"/>
  <c r="G184" i="15"/>
  <c r="F184" i="15"/>
  <c r="E184" i="15"/>
  <c r="D184" i="15"/>
  <c r="C184" i="15"/>
  <c r="B184" i="15"/>
  <c r="H182" i="15"/>
  <c r="G182" i="15"/>
  <c r="F182" i="15"/>
  <c r="E182" i="15"/>
  <c r="D182" i="15"/>
  <c r="C182" i="15"/>
  <c r="B182" i="15"/>
  <c r="H181" i="15"/>
  <c r="G181" i="15"/>
  <c r="F181" i="15"/>
  <c r="E181" i="15"/>
  <c r="D181" i="15"/>
  <c r="C181" i="15"/>
  <c r="B181" i="15"/>
  <c r="H180" i="15"/>
  <c r="G180" i="15"/>
  <c r="F180" i="15"/>
  <c r="E180" i="15"/>
  <c r="D180" i="15"/>
  <c r="C180" i="15"/>
  <c r="B180" i="15"/>
  <c r="H179" i="15"/>
  <c r="G179" i="15"/>
  <c r="F179" i="15"/>
  <c r="E179" i="15"/>
  <c r="D179" i="15"/>
  <c r="C179" i="15"/>
  <c r="B179" i="15"/>
  <c r="H177" i="15"/>
  <c r="G177" i="15"/>
  <c r="F177" i="15"/>
  <c r="E177" i="15"/>
  <c r="D177" i="15"/>
  <c r="C177" i="15"/>
  <c r="B177" i="15"/>
  <c r="H176" i="15"/>
  <c r="G176" i="15"/>
  <c r="F176" i="15"/>
  <c r="E176" i="15"/>
  <c r="D176" i="15"/>
  <c r="C176" i="15"/>
  <c r="B176" i="15"/>
  <c r="H175" i="15"/>
  <c r="G175" i="15"/>
  <c r="F175" i="15"/>
  <c r="E175" i="15"/>
  <c r="D175" i="15"/>
  <c r="C175" i="15"/>
  <c r="B175" i="15"/>
  <c r="H174" i="15"/>
  <c r="G174" i="15"/>
  <c r="F174" i="15"/>
  <c r="E174" i="15"/>
  <c r="D174" i="15"/>
  <c r="C174" i="15"/>
  <c r="B174" i="15"/>
  <c r="H172" i="15"/>
  <c r="G172" i="15"/>
  <c r="F172" i="15"/>
  <c r="E172" i="15"/>
  <c r="D172" i="15"/>
  <c r="C172" i="15"/>
  <c r="B172" i="15"/>
  <c r="H160" i="15"/>
  <c r="G160" i="15"/>
  <c r="F160" i="15"/>
  <c r="E160" i="15"/>
  <c r="D160" i="15"/>
  <c r="C160" i="15"/>
  <c r="B160" i="15"/>
  <c r="H159" i="15"/>
  <c r="G159" i="15"/>
  <c r="F159" i="15"/>
  <c r="E159" i="15"/>
  <c r="D159" i="15"/>
  <c r="C159" i="15"/>
  <c r="B159" i="15"/>
  <c r="H158" i="15"/>
  <c r="G158" i="15"/>
  <c r="F158" i="15"/>
  <c r="E158" i="15"/>
  <c r="D158" i="15"/>
  <c r="C158" i="15"/>
  <c r="B158" i="15"/>
  <c r="H157" i="15"/>
  <c r="G157" i="15"/>
  <c r="F157" i="15"/>
  <c r="E157" i="15"/>
  <c r="D157" i="15"/>
  <c r="C157" i="15"/>
  <c r="B157" i="15"/>
  <c r="H155" i="15"/>
  <c r="G155" i="15"/>
  <c r="F155" i="15"/>
  <c r="E155" i="15"/>
  <c r="D155" i="15"/>
  <c r="C155" i="15"/>
  <c r="B155" i="15"/>
  <c r="H154" i="15"/>
  <c r="G154" i="15"/>
  <c r="F154" i="15"/>
  <c r="E154" i="15"/>
  <c r="D154" i="15"/>
  <c r="C154" i="15"/>
  <c r="B154" i="15"/>
  <c r="H153" i="15"/>
  <c r="G153" i="15"/>
  <c r="F153" i="15"/>
  <c r="E153" i="15"/>
  <c r="D153" i="15"/>
  <c r="C153" i="15"/>
  <c r="B153" i="15"/>
  <c r="H152" i="15"/>
  <c r="G152" i="15"/>
  <c r="F152" i="15"/>
  <c r="E152" i="15"/>
  <c r="D152" i="15"/>
  <c r="C152" i="15"/>
  <c r="B152" i="15"/>
  <c r="H150" i="15"/>
  <c r="G150" i="15"/>
  <c r="F150" i="15"/>
  <c r="E150" i="15"/>
  <c r="D150" i="15"/>
  <c r="C150" i="15"/>
  <c r="B150" i="15"/>
  <c r="H149" i="15"/>
  <c r="G149" i="15"/>
  <c r="F149" i="15"/>
  <c r="E149" i="15"/>
  <c r="D149" i="15"/>
  <c r="C149" i="15"/>
  <c r="B149" i="15"/>
  <c r="H148" i="15"/>
  <c r="G148" i="15"/>
  <c r="F148" i="15"/>
  <c r="E148" i="15"/>
  <c r="D148" i="15"/>
  <c r="C148" i="15"/>
  <c r="B148" i="15"/>
  <c r="H147" i="15"/>
  <c r="G147" i="15"/>
  <c r="F147" i="15"/>
  <c r="E147" i="15"/>
  <c r="D147" i="15"/>
  <c r="C147" i="15"/>
  <c r="B147" i="15"/>
  <c r="H145" i="15"/>
  <c r="G145" i="15"/>
  <c r="F145" i="15"/>
  <c r="E145" i="15"/>
  <c r="D145" i="15"/>
  <c r="C145" i="15"/>
  <c r="B145" i="15"/>
  <c r="H144" i="15"/>
  <c r="G144" i="15"/>
  <c r="F144" i="15"/>
  <c r="E144" i="15"/>
  <c r="D144" i="15"/>
  <c r="C144" i="15"/>
  <c r="B144" i="15"/>
  <c r="H143" i="15"/>
  <c r="G143" i="15"/>
  <c r="F143" i="15"/>
  <c r="E143" i="15"/>
  <c r="D143" i="15"/>
  <c r="C143" i="15"/>
  <c r="B143" i="15"/>
  <c r="H142" i="15"/>
  <c r="G142" i="15"/>
  <c r="F142" i="15"/>
  <c r="E142" i="15"/>
  <c r="D142" i="15"/>
  <c r="C142" i="15"/>
  <c r="B142" i="15"/>
  <c r="H140" i="15"/>
  <c r="G140" i="15"/>
  <c r="F140" i="15"/>
  <c r="E140" i="15"/>
  <c r="D140" i="15"/>
  <c r="C140" i="15"/>
  <c r="B140" i="15"/>
  <c r="J127" i="15"/>
  <c r="I127" i="15"/>
  <c r="H127" i="15"/>
  <c r="G127" i="15"/>
  <c r="F127" i="15"/>
  <c r="E127" i="15"/>
  <c r="D127" i="15"/>
  <c r="C127" i="15"/>
  <c r="B127" i="15"/>
  <c r="J126" i="15"/>
  <c r="I126" i="15"/>
  <c r="H126" i="15"/>
  <c r="G126" i="15"/>
  <c r="F126" i="15"/>
  <c r="E126" i="15"/>
  <c r="D126" i="15"/>
  <c r="C126" i="15"/>
  <c r="B126" i="15"/>
  <c r="J125" i="15"/>
  <c r="I125" i="15"/>
  <c r="H125" i="15"/>
  <c r="G125" i="15"/>
  <c r="F125" i="15"/>
  <c r="E125" i="15"/>
  <c r="D125" i="15"/>
  <c r="C125" i="15"/>
  <c r="B125" i="15"/>
  <c r="J124" i="15"/>
  <c r="I124" i="15"/>
  <c r="H124" i="15"/>
  <c r="G124" i="15"/>
  <c r="F124" i="15"/>
  <c r="E124" i="15"/>
  <c r="D124" i="15"/>
  <c r="C124" i="15"/>
  <c r="B124" i="15"/>
  <c r="J122" i="15"/>
  <c r="I122" i="15"/>
  <c r="H122" i="15"/>
  <c r="G122" i="15"/>
  <c r="F122" i="15"/>
  <c r="E122" i="15"/>
  <c r="D122" i="15"/>
  <c r="C122" i="15"/>
  <c r="B122" i="15"/>
  <c r="J121" i="15"/>
  <c r="I121" i="15"/>
  <c r="H121" i="15"/>
  <c r="G121" i="15"/>
  <c r="F121" i="15"/>
  <c r="E121" i="15"/>
  <c r="D121" i="15"/>
  <c r="C121" i="15"/>
  <c r="B121" i="15"/>
  <c r="J120" i="15"/>
  <c r="I120" i="15"/>
  <c r="H120" i="15"/>
  <c r="G120" i="15"/>
  <c r="F120" i="15"/>
  <c r="E120" i="15"/>
  <c r="D120" i="15"/>
  <c r="C120" i="15"/>
  <c r="B120" i="15"/>
  <c r="J119" i="15"/>
  <c r="I119" i="15"/>
  <c r="H119" i="15"/>
  <c r="G119" i="15"/>
  <c r="F119" i="15"/>
  <c r="E119" i="15"/>
  <c r="D119" i="15"/>
  <c r="C119" i="15"/>
  <c r="B119" i="15"/>
  <c r="J117" i="15"/>
  <c r="I117" i="15"/>
  <c r="H117" i="15"/>
  <c r="G117" i="15"/>
  <c r="F117" i="15"/>
  <c r="E117" i="15"/>
  <c r="D117" i="15"/>
  <c r="C117" i="15"/>
  <c r="B117" i="15"/>
  <c r="J116" i="15"/>
  <c r="I116" i="15"/>
  <c r="H116" i="15"/>
  <c r="G116" i="15"/>
  <c r="F116" i="15"/>
  <c r="E116" i="15"/>
  <c r="D116" i="15"/>
  <c r="C116" i="15"/>
  <c r="B116" i="15"/>
  <c r="J115" i="15"/>
  <c r="I115" i="15"/>
  <c r="H115" i="15"/>
  <c r="G115" i="15"/>
  <c r="F115" i="15"/>
  <c r="E115" i="15"/>
  <c r="D115" i="15"/>
  <c r="C115" i="15"/>
  <c r="B115" i="15"/>
  <c r="J114" i="15"/>
  <c r="I114" i="15"/>
  <c r="H114" i="15"/>
  <c r="G114" i="15"/>
  <c r="F114" i="15"/>
  <c r="E114" i="15"/>
  <c r="D114" i="15"/>
  <c r="C114" i="15"/>
  <c r="B114" i="15"/>
  <c r="J112" i="15"/>
  <c r="I112" i="15"/>
  <c r="H112" i="15"/>
  <c r="G112" i="15"/>
  <c r="F112" i="15"/>
  <c r="E112" i="15"/>
  <c r="D112" i="15"/>
  <c r="C112" i="15"/>
  <c r="B112" i="15"/>
  <c r="J111" i="15"/>
  <c r="I111" i="15"/>
  <c r="H111" i="15"/>
  <c r="G111" i="15"/>
  <c r="F111" i="15"/>
  <c r="E111" i="15"/>
  <c r="D111" i="15"/>
  <c r="C111" i="15"/>
  <c r="B111" i="15"/>
  <c r="J110" i="15"/>
  <c r="I110" i="15"/>
  <c r="H110" i="15"/>
  <c r="G110" i="15"/>
  <c r="F110" i="15"/>
  <c r="E110" i="15"/>
  <c r="D110" i="15"/>
  <c r="C110" i="15"/>
  <c r="B110" i="15"/>
  <c r="J109" i="15"/>
  <c r="I109" i="15"/>
  <c r="H109" i="15"/>
  <c r="G109" i="15"/>
  <c r="F109" i="15"/>
  <c r="E109" i="15"/>
  <c r="D109" i="15"/>
  <c r="C109" i="15"/>
  <c r="B109" i="15"/>
  <c r="J107" i="15"/>
  <c r="I107" i="15"/>
  <c r="H107" i="15"/>
  <c r="G107" i="15"/>
  <c r="F107" i="15"/>
  <c r="E107" i="15"/>
  <c r="D107" i="15"/>
  <c r="C107" i="15"/>
  <c r="B107" i="15"/>
  <c r="H95" i="15"/>
  <c r="G95" i="15"/>
  <c r="F95" i="15"/>
  <c r="E95" i="15"/>
  <c r="D95" i="15"/>
  <c r="C95" i="15"/>
  <c r="B95" i="15"/>
  <c r="H94" i="15"/>
  <c r="G94" i="15"/>
  <c r="F94" i="15"/>
  <c r="E94" i="15"/>
  <c r="D94" i="15"/>
  <c r="C94" i="15"/>
  <c r="B94" i="15"/>
  <c r="H93" i="15"/>
  <c r="G93" i="15"/>
  <c r="F93" i="15"/>
  <c r="E93" i="15"/>
  <c r="D93" i="15"/>
  <c r="C93" i="15"/>
  <c r="B93" i="15"/>
  <c r="H92" i="15"/>
  <c r="G92" i="15"/>
  <c r="F92" i="15"/>
  <c r="E92" i="15"/>
  <c r="D92" i="15"/>
  <c r="C92" i="15"/>
  <c r="B92" i="15"/>
  <c r="H90" i="15"/>
  <c r="G90" i="15"/>
  <c r="F90" i="15"/>
  <c r="E90" i="15"/>
  <c r="D90" i="15"/>
  <c r="C90" i="15"/>
  <c r="B90" i="15"/>
  <c r="H89" i="15"/>
  <c r="G89" i="15"/>
  <c r="F89" i="15"/>
  <c r="E89" i="15"/>
  <c r="D89" i="15"/>
  <c r="C89" i="15"/>
  <c r="B89" i="15"/>
  <c r="H88" i="15"/>
  <c r="G88" i="15"/>
  <c r="F88" i="15"/>
  <c r="E88" i="15"/>
  <c r="D88" i="15"/>
  <c r="C88" i="15"/>
  <c r="B88" i="15"/>
  <c r="H87" i="15"/>
  <c r="G87" i="15"/>
  <c r="F87" i="15"/>
  <c r="E87" i="15"/>
  <c r="D87" i="15"/>
  <c r="C87" i="15"/>
  <c r="B87" i="15"/>
  <c r="H85" i="15"/>
  <c r="G85" i="15"/>
  <c r="F85" i="15"/>
  <c r="E85" i="15"/>
  <c r="D85" i="15"/>
  <c r="C85" i="15"/>
  <c r="B85" i="15"/>
  <c r="H84" i="15"/>
  <c r="G84" i="15"/>
  <c r="F84" i="15"/>
  <c r="E84" i="15"/>
  <c r="D84" i="15"/>
  <c r="C84" i="15"/>
  <c r="B84" i="15"/>
  <c r="H83" i="15"/>
  <c r="G83" i="15"/>
  <c r="F83" i="15"/>
  <c r="E83" i="15"/>
  <c r="D83" i="15"/>
  <c r="C83" i="15"/>
  <c r="B83" i="15"/>
  <c r="H82" i="15"/>
  <c r="G82" i="15"/>
  <c r="F82" i="15"/>
  <c r="E82" i="15"/>
  <c r="D82" i="15"/>
  <c r="C82" i="15"/>
  <c r="B82" i="15"/>
  <c r="H80" i="15"/>
  <c r="G80" i="15"/>
  <c r="F80" i="15"/>
  <c r="E80" i="15"/>
  <c r="D80" i="15"/>
  <c r="C80" i="15"/>
  <c r="B80" i="15"/>
  <c r="H79" i="15"/>
  <c r="G79" i="15"/>
  <c r="F79" i="15"/>
  <c r="E79" i="15"/>
  <c r="D79" i="15"/>
  <c r="C79" i="15"/>
  <c r="B79" i="15"/>
  <c r="H78" i="15"/>
  <c r="G78" i="15"/>
  <c r="F78" i="15"/>
  <c r="E78" i="15"/>
  <c r="D78" i="15"/>
  <c r="C78" i="15"/>
  <c r="B78" i="15"/>
  <c r="H77" i="15"/>
  <c r="G77" i="15"/>
  <c r="F77" i="15"/>
  <c r="E77" i="15"/>
  <c r="D77" i="15"/>
  <c r="C77" i="15"/>
  <c r="B77" i="15"/>
  <c r="H75" i="15"/>
  <c r="G75" i="15"/>
  <c r="F75" i="15"/>
  <c r="E75" i="15"/>
  <c r="D75" i="15"/>
  <c r="C75" i="15"/>
  <c r="B75" i="15"/>
  <c r="J62" i="15"/>
  <c r="I62" i="15"/>
  <c r="H62" i="15"/>
  <c r="G62" i="15"/>
  <c r="F62" i="15"/>
  <c r="E62" i="15"/>
  <c r="D62" i="15"/>
  <c r="C62" i="15"/>
  <c r="B62" i="15"/>
  <c r="J61" i="15"/>
  <c r="I61" i="15"/>
  <c r="H61" i="15"/>
  <c r="G61" i="15"/>
  <c r="F61" i="15"/>
  <c r="E61" i="15"/>
  <c r="D61" i="15"/>
  <c r="C61" i="15"/>
  <c r="B61" i="15"/>
  <c r="J60" i="15"/>
  <c r="I60" i="15"/>
  <c r="H60" i="15"/>
  <c r="G60" i="15"/>
  <c r="F60" i="15"/>
  <c r="E60" i="15"/>
  <c r="D60" i="15"/>
  <c r="C60" i="15"/>
  <c r="B60" i="15"/>
  <c r="J59" i="15"/>
  <c r="I59" i="15"/>
  <c r="H59" i="15"/>
  <c r="G59" i="15"/>
  <c r="F59" i="15"/>
  <c r="E59" i="15"/>
  <c r="D59" i="15"/>
  <c r="C59" i="15"/>
  <c r="B59" i="15"/>
  <c r="J57" i="15"/>
  <c r="I57" i="15"/>
  <c r="H57" i="15"/>
  <c r="G57" i="15"/>
  <c r="F57" i="15"/>
  <c r="E57" i="15"/>
  <c r="D57" i="15"/>
  <c r="C57" i="15"/>
  <c r="B57" i="15"/>
  <c r="J56" i="15"/>
  <c r="I56" i="15"/>
  <c r="H56" i="15"/>
  <c r="G56" i="15"/>
  <c r="F56" i="15"/>
  <c r="E56" i="15"/>
  <c r="D56" i="15"/>
  <c r="C56" i="15"/>
  <c r="B56" i="15"/>
  <c r="J55" i="15"/>
  <c r="I55" i="15"/>
  <c r="H55" i="15"/>
  <c r="G55" i="15"/>
  <c r="F55" i="15"/>
  <c r="E55" i="15"/>
  <c r="D55" i="15"/>
  <c r="C55" i="15"/>
  <c r="B55" i="15"/>
  <c r="J54" i="15"/>
  <c r="I54" i="15"/>
  <c r="H54" i="15"/>
  <c r="G54" i="15"/>
  <c r="F54" i="15"/>
  <c r="E54" i="15"/>
  <c r="D54" i="15"/>
  <c r="C54" i="15"/>
  <c r="B54" i="15"/>
  <c r="J52" i="15"/>
  <c r="I52" i="15"/>
  <c r="H52" i="15"/>
  <c r="G52" i="15"/>
  <c r="F52" i="15"/>
  <c r="E52" i="15"/>
  <c r="D52" i="15"/>
  <c r="C52" i="15"/>
  <c r="B52" i="15"/>
  <c r="J51" i="15"/>
  <c r="I51" i="15"/>
  <c r="H51" i="15"/>
  <c r="G51" i="15"/>
  <c r="F51" i="15"/>
  <c r="E51" i="15"/>
  <c r="D51" i="15"/>
  <c r="C51" i="15"/>
  <c r="B51" i="15"/>
  <c r="J50" i="15"/>
  <c r="I50" i="15"/>
  <c r="H50" i="15"/>
  <c r="G50" i="15"/>
  <c r="F50" i="15"/>
  <c r="E50" i="15"/>
  <c r="D50" i="15"/>
  <c r="C50" i="15"/>
  <c r="B50" i="15"/>
  <c r="J49" i="15"/>
  <c r="I49" i="15"/>
  <c r="H49" i="15"/>
  <c r="G49" i="15"/>
  <c r="F49" i="15"/>
  <c r="E49" i="15"/>
  <c r="D49" i="15"/>
  <c r="C49" i="15"/>
  <c r="B49" i="15"/>
  <c r="J47" i="15"/>
  <c r="I47" i="15"/>
  <c r="H47" i="15"/>
  <c r="G47" i="15"/>
  <c r="F47" i="15"/>
  <c r="E47" i="15"/>
  <c r="D47" i="15"/>
  <c r="C47" i="15"/>
  <c r="B47" i="15"/>
  <c r="J46" i="15"/>
  <c r="I46" i="15"/>
  <c r="H46" i="15"/>
  <c r="G46" i="15"/>
  <c r="F46" i="15"/>
  <c r="E46" i="15"/>
  <c r="D46" i="15"/>
  <c r="C46" i="15"/>
  <c r="B46" i="15"/>
  <c r="J45" i="15"/>
  <c r="I45" i="15"/>
  <c r="H45" i="15"/>
  <c r="G45" i="15"/>
  <c r="F45" i="15"/>
  <c r="E45" i="15"/>
  <c r="D45" i="15"/>
  <c r="C45" i="15"/>
  <c r="B45" i="15"/>
  <c r="J44" i="15"/>
  <c r="I44" i="15"/>
  <c r="H44" i="15"/>
  <c r="G44" i="15"/>
  <c r="F44" i="15"/>
  <c r="E44" i="15"/>
  <c r="D44" i="15"/>
  <c r="C44" i="15"/>
  <c r="B44" i="15"/>
  <c r="J42" i="15"/>
  <c r="I42" i="15"/>
  <c r="H42" i="15"/>
  <c r="G42" i="15"/>
  <c r="F42" i="15"/>
  <c r="E42" i="15"/>
  <c r="D42" i="15"/>
  <c r="C42" i="15"/>
  <c r="B42" i="15"/>
  <c r="H30" i="15"/>
  <c r="G30" i="15"/>
  <c r="F30" i="15"/>
  <c r="E30" i="15"/>
  <c r="D30" i="15"/>
  <c r="C30" i="15"/>
  <c r="B30" i="15"/>
  <c r="H29" i="15"/>
  <c r="G29" i="15"/>
  <c r="F29" i="15"/>
  <c r="E29" i="15"/>
  <c r="D29" i="15"/>
  <c r="C29" i="15"/>
  <c r="B29" i="15"/>
  <c r="H28" i="15"/>
  <c r="G28" i="15"/>
  <c r="F28" i="15"/>
  <c r="E28" i="15"/>
  <c r="D28" i="15"/>
  <c r="C28" i="15"/>
  <c r="B28" i="15"/>
  <c r="H27" i="15"/>
  <c r="G27" i="15"/>
  <c r="F27" i="15"/>
  <c r="E27" i="15"/>
  <c r="D27" i="15"/>
  <c r="C27" i="15"/>
  <c r="B27" i="15"/>
  <c r="H25" i="15"/>
  <c r="G25" i="15"/>
  <c r="F25" i="15"/>
  <c r="E25" i="15"/>
  <c r="D25" i="15"/>
  <c r="C25" i="15"/>
  <c r="B25" i="15"/>
  <c r="H24" i="15"/>
  <c r="G24" i="15"/>
  <c r="F24" i="15"/>
  <c r="E24" i="15"/>
  <c r="D24" i="15"/>
  <c r="C24" i="15"/>
  <c r="B24" i="15"/>
  <c r="H23" i="15"/>
  <c r="G23" i="15"/>
  <c r="F23" i="15"/>
  <c r="E23" i="15"/>
  <c r="D23" i="15"/>
  <c r="C23" i="15"/>
  <c r="B23" i="15"/>
  <c r="H22" i="15"/>
  <c r="G22" i="15"/>
  <c r="F22" i="15"/>
  <c r="E22" i="15"/>
  <c r="D22" i="15"/>
  <c r="C22" i="15"/>
  <c r="B22" i="15"/>
  <c r="H20" i="15"/>
  <c r="G20" i="15"/>
  <c r="F20" i="15"/>
  <c r="E20" i="15"/>
  <c r="D20" i="15"/>
  <c r="C20" i="15"/>
  <c r="B20" i="15"/>
  <c r="H19" i="15"/>
  <c r="G19" i="15"/>
  <c r="F19" i="15"/>
  <c r="E19" i="15"/>
  <c r="D19" i="15"/>
  <c r="C19" i="15"/>
  <c r="B19" i="15"/>
  <c r="H18" i="15"/>
  <c r="G18" i="15"/>
  <c r="F18" i="15"/>
  <c r="E18" i="15"/>
  <c r="D18" i="15"/>
  <c r="C18" i="15"/>
  <c r="B18" i="15"/>
  <c r="H17" i="15"/>
  <c r="G17" i="15"/>
  <c r="F17" i="15"/>
  <c r="E17" i="15"/>
  <c r="D17" i="15"/>
  <c r="C17" i="15"/>
  <c r="B17" i="15"/>
  <c r="H15" i="15"/>
  <c r="G15" i="15"/>
  <c r="F15" i="15"/>
  <c r="E15" i="15"/>
  <c r="D15" i="15"/>
  <c r="C15" i="15"/>
  <c r="B15" i="15"/>
  <c r="H14" i="15"/>
  <c r="G14" i="15"/>
  <c r="F14" i="15"/>
  <c r="E14" i="15"/>
  <c r="D14" i="15"/>
  <c r="C14" i="15"/>
  <c r="B14" i="15"/>
  <c r="H13" i="15"/>
  <c r="G13" i="15"/>
  <c r="F13" i="15"/>
  <c r="E13" i="15"/>
  <c r="D13" i="15"/>
  <c r="C13" i="15"/>
  <c r="B13" i="15"/>
  <c r="H12" i="15"/>
  <c r="G12" i="15"/>
  <c r="F12" i="15"/>
  <c r="E12" i="15"/>
  <c r="D12" i="15"/>
  <c r="C12" i="15"/>
  <c r="B12" i="15"/>
  <c r="H10" i="15"/>
  <c r="G10" i="15"/>
  <c r="F10" i="15"/>
  <c r="E10" i="15"/>
  <c r="D10" i="15"/>
  <c r="C10" i="15"/>
  <c r="B10" i="15"/>
  <c r="K25" i="13" l="1"/>
  <c r="K26" i="13"/>
  <c r="T291" i="13"/>
  <c r="T274" i="13"/>
  <c r="T257" i="13"/>
  <c r="T240" i="13"/>
  <c r="T223" i="13"/>
  <c r="T206" i="13"/>
  <c r="T189" i="13"/>
  <c r="T172" i="13"/>
  <c r="T155" i="13"/>
  <c r="T138" i="13"/>
  <c r="T121" i="13"/>
  <c r="T104" i="13"/>
  <c r="T87" i="13"/>
  <c r="T70" i="13"/>
  <c r="T53" i="13"/>
  <c r="T36" i="13"/>
  <c r="T19" i="13"/>
  <c r="E22" i="13" l="1"/>
  <c r="N20" i="13"/>
  <c r="Q36" i="13" l="1"/>
  <c r="BD291" i="13"/>
  <c r="BA291" i="13"/>
  <c r="AX291" i="13"/>
  <c r="AU291" i="13"/>
  <c r="AR291" i="13"/>
  <c r="AO291" i="13"/>
  <c r="AL291" i="13"/>
  <c r="AI291" i="13"/>
  <c r="AF291" i="13"/>
  <c r="AC291" i="13"/>
  <c r="Z291" i="13"/>
  <c r="W291" i="13"/>
  <c r="Q291" i="13"/>
  <c r="H290" i="13"/>
  <c r="H289" i="13"/>
  <c r="E289" i="13"/>
  <c r="H288" i="13"/>
  <c r="E288" i="13"/>
  <c r="H287" i="13"/>
  <c r="E287" i="13"/>
  <c r="H286" i="13"/>
  <c r="E286" i="13"/>
  <c r="H285" i="13"/>
  <c r="E285" i="13"/>
  <c r="H284" i="13"/>
  <c r="E284" i="13"/>
  <c r="H283" i="13"/>
  <c r="E283" i="13"/>
  <c r="H282" i="13"/>
  <c r="E282" i="13"/>
  <c r="N281" i="13"/>
  <c r="K281" i="13"/>
  <c r="H281" i="13"/>
  <c r="E281" i="13"/>
  <c r="N280" i="13"/>
  <c r="K280" i="13"/>
  <c r="H280" i="13"/>
  <c r="E280" i="13"/>
  <c r="N279" i="13"/>
  <c r="K279" i="13"/>
  <c r="H279" i="13"/>
  <c r="E279" i="13"/>
  <c r="N278" i="13"/>
  <c r="K278" i="13"/>
  <c r="H278" i="13"/>
  <c r="E278" i="13"/>
  <c r="N277" i="13"/>
  <c r="K277" i="13"/>
  <c r="H277" i="13"/>
  <c r="E277" i="13"/>
  <c r="N276" i="13"/>
  <c r="K276" i="13"/>
  <c r="H276" i="13"/>
  <c r="E276" i="13"/>
  <c r="N275" i="13"/>
  <c r="K275" i="13"/>
  <c r="H275" i="13"/>
  <c r="E275" i="13"/>
  <c r="BD274" i="13"/>
  <c r="BA274" i="13"/>
  <c r="AX274" i="13"/>
  <c r="AU274" i="13"/>
  <c r="AR274" i="13"/>
  <c r="AO274" i="13"/>
  <c r="AL274" i="13"/>
  <c r="AI274" i="13"/>
  <c r="AF274" i="13"/>
  <c r="AC274" i="13"/>
  <c r="Z274" i="13"/>
  <c r="W274" i="13"/>
  <c r="Q274" i="13"/>
  <c r="H273" i="13"/>
  <c r="E273" i="13"/>
  <c r="H272" i="13"/>
  <c r="H271" i="13"/>
  <c r="E271" i="13"/>
  <c r="H270" i="13"/>
  <c r="E270" i="13"/>
  <c r="H269" i="13"/>
  <c r="E269" i="13"/>
  <c r="H268" i="13"/>
  <c r="E268" i="13"/>
  <c r="H267" i="13"/>
  <c r="E267" i="13"/>
  <c r="H266" i="13"/>
  <c r="E266" i="13"/>
  <c r="H265" i="13"/>
  <c r="E265" i="13"/>
  <c r="N264" i="13"/>
  <c r="K264" i="13"/>
  <c r="H264" i="13"/>
  <c r="E264" i="13"/>
  <c r="N263" i="13"/>
  <c r="K263" i="13"/>
  <c r="H263" i="13"/>
  <c r="E263" i="13"/>
  <c r="N262" i="13"/>
  <c r="K262" i="13"/>
  <c r="H262" i="13"/>
  <c r="E262" i="13"/>
  <c r="N261" i="13"/>
  <c r="K261" i="13"/>
  <c r="H261" i="13"/>
  <c r="E261" i="13"/>
  <c r="N260" i="13"/>
  <c r="K260" i="13"/>
  <c r="H260" i="13"/>
  <c r="E260" i="13"/>
  <c r="N259" i="13"/>
  <c r="K259" i="13"/>
  <c r="H259" i="13"/>
  <c r="E259" i="13"/>
  <c r="N258" i="13"/>
  <c r="K258" i="13"/>
  <c r="H258" i="13"/>
  <c r="E258" i="13"/>
  <c r="BD257" i="13"/>
  <c r="BA257" i="13"/>
  <c r="AX257" i="13"/>
  <c r="AU257" i="13"/>
  <c r="AR257" i="13"/>
  <c r="AO257" i="13"/>
  <c r="AL257" i="13"/>
  <c r="AI257" i="13"/>
  <c r="AF257" i="13"/>
  <c r="AC257" i="13"/>
  <c r="Z257" i="13"/>
  <c r="W257" i="13"/>
  <c r="Q257" i="13"/>
  <c r="H256" i="13"/>
  <c r="E256" i="13"/>
  <c r="H255" i="13"/>
  <c r="H254" i="13"/>
  <c r="E254" i="13"/>
  <c r="H253" i="13"/>
  <c r="E253" i="13"/>
  <c r="H252" i="13"/>
  <c r="E252" i="13"/>
  <c r="H251" i="13"/>
  <c r="E251" i="13"/>
  <c r="H250" i="13"/>
  <c r="E250" i="13"/>
  <c r="H249" i="13"/>
  <c r="E249" i="13"/>
  <c r="H248" i="13"/>
  <c r="E248" i="13"/>
  <c r="N247" i="13"/>
  <c r="K247" i="13"/>
  <c r="H247" i="13"/>
  <c r="E247" i="13"/>
  <c r="N246" i="13"/>
  <c r="K246" i="13"/>
  <c r="H246" i="13"/>
  <c r="E246" i="13"/>
  <c r="N245" i="13"/>
  <c r="K245" i="13"/>
  <c r="H245" i="13"/>
  <c r="E245" i="13"/>
  <c r="N244" i="13"/>
  <c r="K244" i="13"/>
  <c r="H244" i="13"/>
  <c r="E244" i="13"/>
  <c r="N243" i="13"/>
  <c r="K243" i="13"/>
  <c r="H243" i="13"/>
  <c r="E243" i="13"/>
  <c r="N242" i="13"/>
  <c r="K242" i="13"/>
  <c r="H242" i="13"/>
  <c r="E242" i="13"/>
  <c r="N241" i="13"/>
  <c r="K241" i="13"/>
  <c r="H241" i="13"/>
  <c r="E241" i="13"/>
  <c r="BD240" i="13"/>
  <c r="BA240" i="13"/>
  <c r="AX240" i="13"/>
  <c r="AU240" i="13"/>
  <c r="AR240" i="13"/>
  <c r="AO240" i="13"/>
  <c r="AL240" i="13"/>
  <c r="AI240" i="13"/>
  <c r="AF240" i="13"/>
  <c r="AC240" i="13"/>
  <c r="Z240" i="13"/>
  <c r="W240" i="13"/>
  <c r="Q240" i="13"/>
  <c r="H239" i="13"/>
  <c r="E239" i="13"/>
  <c r="H238" i="13"/>
  <c r="H237" i="13"/>
  <c r="E237" i="13"/>
  <c r="H236" i="13"/>
  <c r="E236" i="13"/>
  <c r="H235" i="13"/>
  <c r="E235" i="13"/>
  <c r="H234" i="13"/>
  <c r="E234" i="13"/>
  <c r="H233" i="13"/>
  <c r="E233" i="13"/>
  <c r="H232" i="13"/>
  <c r="E232" i="13"/>
  <c r="H231" i="13"/>
  <c r="E231" i="13"/>
  <c r="N230" i="13"/>
  <c r="K230" i="13"/>
  <c r="H230" i="13"/>
  <c r="E230" i="13"/>
  <c r="N229" i="13"/>
  <c r="K229" i="13"/>
  <c r="H229" i="13"/>
  <c r="E229" i="13"/>
  <c r="N228" i="13"/>
  <c r="K228" i="13"/>
  <c r="H228" i="13"/>
  <c r="E228" i="13"/>
  <c r="N227" i="13"/>
  <c r="K227" i="13"/>
  <c r="H227" i="13"/>
  <c r="E227" i="13"/>
  <c r="N226" i="13"/>
  <c r="K226" i="13"/>
  <c r="H226" i="13"/>
  <c r="E226" i="13"/>
  <c r="N225" i="13"/>
  <c r="K225" i="13"/>
  <c r="H225" i="13"/>
  <c r="E225" i="13"/>
  <c r="N224" i="13"/>
  <c r="K224" i="13"/>
  <c r="H224" i="13"/>
  <c r="E224" i="13"/>
  <c r="BD223" i="13"/>
  <c r="BA223" i="13"/>
  <c r="AX223" i="13"/>
  <c r="AU223" i="13"/>
  <c r="AR223" i="13"/>
  <c r="AO223" i="13"/>
  <c r="AL223" i="13"/>
  <c r="AI223" i="13"/>
  <c r="AF223" i="13"/>
  <c r="AC223" i="13"/>
  <c r="Z223" i="13"/>
  <c r="W223" i="13"/>
  <c r="Q223" i="13"/>
  <c r="H222" i="13"/>
  <c r="E222" i="13"/>
  <c r="H221" i="13"/>
  <c r="H220" i="13"/>
  <c r="E220" i="13"/>
  <c r="H219" i="13"/>
  <c r="E219" i="13"/>
  <c r="H218" i="13"/>
  <c r="E218" i="13"/>
  <c r="H217" i="13"/>
  <c r="E217" i="13"/>
  <c r="H216" i="13"/>
  <c r="E216" i="13"/>
  <c r="H215" i="13"/>
  <c r="E215" i="13"/>
  <c r="H214" i="13"/>
  <c r="E214" i="13"/>
  <c r="N213" i="13"/>
  <c r="K213" i="13"/>
  <c r="H213" i="13"/>
  <c r="E213" i="13"/>
  <c r="N212" i="13"/>
  <c r="K212" i="13"/>
  <c r="H212" i="13"/>
  <c r="E212" i="13"/>
  <c r="N211" i="13"/>
  <c r="K211" i="13"/>
  <c r="H211" i="13"/>
  <c r="E211" i="13"/>
  <c r="N210" i="13"/>
  <c r="K210" i="13"/>
  <c r="H210" i="13"/>
  <c r="E210" i="13"/>
  <c r="N209" i="13"/>
  <c r="K209" i="13"/>
  <c r="H209" i="13"/>
  <c r="E209" i="13"/>
  <c r="N208" i="13"/>
  <c r="K208" i="13"/>
  <c r="H208" i="13"/>
  <c r="E208" i="13"/>
  <c r="N207" i="13"/>
  <c r="K207" i="13"/>
  <c r="H207" i="13"/>
  <c r="E207" i="13"/>
  <c r="BD206" i="13"/>
  <c r="BA206" i="13"/>
  <c r="AX206" i="13"/>
  <c r="AU206" i="13"/>
  <c r="AR206" i="13"/>
  <c r="AO206" i="13"/>
  <c r="AL206" i="13"/>
  <c r="AI206" i="13"/>
  <c r="AF206" i="13"/>
  <c r="AC206" i="13"/>
  <c r="Z206" i="13"/>
  <c r="W206" i="13"/>
  <c r="Q206" i="13"/>
  <c r="H205" i="13"/>
  <c r="E205" i="13"/>
  <c r="H204" i="13"/>
  <c r="H203" i="13"/>
  <c r="E203" i="13"/>
  <c r="H202" i="13"/>
  <c r="E202" i="13"/>
  <c r="H201" i="13"/>
  <c r="E201" i="13"/>
  <c r="H200" i="13"/>
  <c r="E200" i="13"/>
  <c r="H199" i="13"/>
  <c r="E199" i="13"/>
  <c r="H198" i="13"/>
  <c r="E198" i="13"/>
  <c r="H197" i="13"/>
  <c r="E197" i="13"/>
  <c r="N196" i="13"/>
  <c r="K196" i="13"/>
  <c r="H196" i="13"/>
  <c r="E196" i="13"/>
  <c r="N195" i="13"/>
  <c r="K195" i="13"/>
  <c r="H195" i="13"/>
  <c r="E195" i="13"/>
  <c r="N194" i="13"/>
  <c r="K194" i="13"/>
  <c r="H194" i="13"/>
  <c r="E194" i="13"/>
  <c r="N193" i="13"/>
  <c r="K193" i="13"/>
  <c r="H193" i="13"/>
  <c r="E193" i="13"/>
  <c r="N192" i="13"/>
  <c r="K192" i="13"/>
  <c r="H192" i="13"/>
  <c r="E192" i="13"/>
  <c r="N191" i="13"/>
  <c r="K191" i="13"/>
  <c r="H191" i="13"/>
  <c r="E191" i="13"/>
  <c r="N190" i="13"/>
  <c r="K190" i="13"/>
  <c r="H190" i="13"/>
  <c r="E190" i="13"/>
  <c r="BD189" i="13"/>
  <c r="BA189" i="13"/>
  <c r="AX189" i="13"/>
  <c r="AU189" i="13"/>
  <c r="AR189" i="13"/>
  <c r="AO189" i="13"/>
  <c r="AL189" i="13"/>
  <c r="AI189" i="13"/>
  <c r="AF189" i="13"/>
  <c r="AC189" i="13"/>
  <c r="Z189" i="13"/>
  <c r="W189" i="13"/>
  <c r="Q189" i="13"/>
  <c r="H188" i="13"/>
  <c r="E188" i="13"/>
  <c r="H187" i="13"/>
  <c r="H186" i="13"/>
  <c r="E186" i="13"/>
  <c r="H185" i="13"/>
  <c r="E185" i="13"/>
  <c r="H184" i="13"/>
  <c r="E184" i="13"/>
  <c r="H183" i="13"/>
  <c r="E183" i="13"/>
  <c r="H182" i="13"/>
  <c r="E182" i="13"/>
  <c r="H181" i="13"/>
  <c r="E181" i="13"/>
  <c r="H180" i="13"/>
  <c r="E180" i="13"/>
  <c r="N179" i="13"/>
  <c r="K179" i="13"/>
  <c r="H179" i="13"/>
  <c r="E179" i="13"/>
  <c r="N178" i="13"/>
  <c r="K178" i="13"/>
  <c r="H178" i="13"/>
  <c r="E178" i="13"/>
  <c r="N177" i="13"/>
  <c r="K177" i="13"/>
  <c r="H177" i="13"/>
  <c r="E177" i="13"/>
  <c r="N176" i="13"/>
  <c r="K176" i="13"/>
  <c r="H176" i="13"/>
  <c r="E176" i="13"/>
  <c r="N175" i="13"/>
  <c r="K175" i="13"/>
  <c r="H175" i="13"/>
  <c r="E175" i="13"/>
  <c r="N174" i="13"/>
  <c r="K174" i="13"/>
  <c r="H174" i="13"/>
  <c r="E174" i="13"/>
  <c r="N173" i="13"/>
  <c r="K173" i="13"/>
  <c r="H173" i="13"/>
  <c r="E173" i="13"/>
  <c r="BD172" i="13"/>
  <c r="BA172" i="13"/>
  <c r="AX172" i="13"/>
  <c r="AU172" i="13"/>
  <c r="AR172" i="13"/>
  <c r="AO172" i="13"/>
  <c r="AL172" i="13"/>
  <c r="AI172" i="13"/>
  <c r="AF172" i="13"/>
  <c r="AC172" i="13"/>
  <c r="Z172" i="13"/>
  <c r="W172" i="13"/>
  <c r="Q172" i="13"/>
  <c r="H171" i="13"/>
  <c r="E171" i="13"/>
  <c r="H170" i="13"/>
  <c r="H169" i="13"/>
  <c r="E169" i="13"/>
  <c r="H168" i="13"/>
  <c r="E168" i="13"/>
  <c r="H167" i="13"/>
  <c r="E167" i="13"/>
  <c r="H166" i="13"/>
  <c r="E166" i="13"/>
  <c r="H165" i="13"/>
  <c r="E165" i="13"/>
  <c r="H164" i="13"/>
  <c r="E164" i="13"/>
  <c r="H163" i="13"/>
  <c r="E163" i="13"/>
  <c r="N162" i="13"/>
  <c r="K162" i="13"/>
  <c r="H162" i="13"/>
  <c r="E162" i="13"/>
  <c r="N161" i="13"/>
  <c r="K161" i="13"/>
  <c r="H161" i="13"/>
  <c r="E161" i="13"/>
  <c r="N160" i="13"/>
  <c r="K160" i="13"/>
  <c r="H160" i="13"/>
  <c r="E160" i="13"/>
  <c r="N159" i="13"/>
  <c r="K159" i="13"/>
  <c r="H159" i="13"/>
  <c r="E159" i="13"/>
  <c r="N158" i="13"/>
  <c r="K158" i="13"/>
  <c r="H158" i="13"/>
  <c r="E158" i="13"/>
  <c r="N157" i="13"/>
  <c r="K157" i="13"/>
  <c r="H157" i="13"/>
  <c r="E157" i="13"/>
  <c r="N156" i="13"/>
  <c r="K156" i="13"/>
  <c r="H156" i="13"/>
  <c r="E156" i="13"/>
  <c r="BD155" i="13"/>
  <c r="BA155" i="13"/>
  <c r="AX155" i="13"/>
  <c r="AU155" i="13"/>
  <c r="AR155" i="13"/>
  <c r="AO155" i="13"/>
  <c r="AL155" i="13"/>
  <c r="AI155" i="13"/>
  <c r="AF155" i="13"/>
  <c r="AC155" i="13"/>
  <c r="Z155" i="13"/>
  <c r="W155" i="13"/>
  <c r="Q155" i="13"/>
  <c r="H154" i="13"/>
  <c r="E154" i="13"/>
  <c r="H153" i="13"/>
  <c r="H152" i="13"/>
  <c r="E152" i="13"/>
  <c r="H151" i="13"/>
  <c r="E151" i="13"/>
  <c r="H150" i="13"/>
  <c r="E150" i="13"/>
  <c r="H149" i="13"/>
  <c r="E149" i="13"/>
  <c r="H148" i="13"/>
  <c r="E148" i="13"/>
  <c r="H147" i="13"/>
  <c r="E147" i="13"/>
  <c r="H146" i="13"/>
  <c r="E146" i="13"/>
  <c r="N145" i="13"/>
  <c r="K145" i="13"/>
  <c r="H145" i="13"/>
  <c r="E145" i="13"/>
  <c r="N144" i="13"/>
  <c r="K144" i="13"/>
  <c r="H144" i="13"/>
  <c r="E144" i="13"/>
  <c r="N143" i="13"/>
  <c r="K143" i="13"/>
  <c r="H143" i="13"/>
  <c r="E143" i="13"/>
  <c r="N142" i="13"/>
  <c r="K142" i="13"/>
  <c r="H142" i="13"/>
  <c r="E142" i="13"/>
  <c r="N141" i="13"/>
  <c r="K141" i="13"/>
  <c r="H141" i="13"/>
  <c r="E141" i="13"/>
  <c r="N140" i="13"/>
  <c r="K140" i="13"/>
  <c r="H140" i="13"/>
  <c r="E140" i="13"/>
  <c r="N139" i="13"/>
  <c r="K139" i="13"/>
  <c r="H139" i="13"/>
  <c r="E139" i="13"/>
  <c r="BD138" i="13"/>
  <c r="BA138" i="13"/>
  <c r="AX138" i="13"/>
  <c r="AU138" i="13"/>
  <c r="AR138" i="13"/>
  <c r="AO138" i="13"/>
  <c r="AL138" i="13"/>
  <c r="AI138" i="13"/>
  <c r="AF138" i="13"/>
  <c r="AC138" i="13"/>
  <c r="Z138" i="13"/>
  <c r="W138" i="13"/>
  <c r="Q138" i="13"/>
  <c r="H137" i="13"/>
  <c r="E137" i="13"/>
  <c r="H136" i="13"/>
  <c r="H135" i="13"/>
  <c r="E135" i="13"/>
  <c r="H134" i="13"/>
  <c r="E134" i="13"/>
  <c r="H133" i="13"/>
  <c r="E133" i="13"/>
  <c r="H132" i="13"/>
  <c r="E132" i="13"/>
  <c r="H131" i="13"/>
  <c r="E131" i="13"/>
  <c r="H130" i="13"/>
  <c r="E130" i="13"/>
  <c r="H129" i="13"/>
  <c r="E129" i="13"/>
  <c r="N128" i="13"/>
  <c r="K128" i="13"/>
  <c r="H128" i="13"/>
  <c r="E128" i="13"/>
  <c r="N127" i="13"/>
  <c r="K127" i="13"/>
  <c r="H127" i="13"/>
  <c r="E127" i="13"/>
  <c r="N126" i="13"/>
  <c r="K126" i="13"/>
  <c r="H126" i="13"/>
  <c r="E126" i="13"/>
  <c r="N125" i="13"/>
  <c r="K125" i="13"/>
  <c r="H125" i="13"/>
  <c r="E125" i="13"/>
  <c r="N124" i="13"/>
  <c r="K124" i="13"/>
  <c r="H124" i="13"/>
  <c r="E124" i="13"/>
  <c r="N123" i="13"/>
  <c r="K123" i="13"/>
  <c r="H123" i="13"/>
  <c r="E123" i="13"/>
  <c r="N122" i="13"/>
  <c r="K122" i="13"/>
  <c r="H122" i="13"/>
  <c r="E122" i="13"/>
  <c r="BD121" i="13"/>
  <c r="BA121" i="13"/>
  <c r="AX121" i="13"/>
  <c r="AU121" i="13"/>
  <c r="AR121" i="13"/>
  <c r="AO121" i="13"/>
  <c r="AL121" i="13"/>
  <c r="AI121" i="13"/>
  <c r="AF121" i="13"/>
  <c r="AC121" i="13"/>
  <c r="Z121" i="13"/>
  <c r="W121" i="13"/>
  <c r="Q121" i="13"/>
  <c r="H120" i="13"/>
  <c r="E120" i="13"/>
  <c r="H119" i="13"/>
  <c r="H118" i="13"/>
  <c r="E118" i="13"/>
  <c r="H117" i="13"/>
  <c r="E117" i="13"/>
  <c r="H116" i="13"/>
  <c r="E116" i="13"/>
  <c r="H115" i="13"/>
  <c r="E115" i="13"/>
  <c r="H114" i="13"/>
  <c r="E114" i="13"/>
  <c r="H113" i="13"/>
  <c r="E113" i="13"/>
  <c r="H112" i="13"/>
  <c r="E112" i="13"/>
  <c r="N111" i="13"/>
  <c r="K111" i="13"/>
  <c r="H111" i="13"/>
  <c r="E111" i="13"/>
  <c r="N110" i="13"/>
  <c r="K110" i="13"/>
  <c r="H110" i="13"/>
  <c r="E110" i="13"/>
  <c r="N109" i="13"/>
  <c r="K109" i="13"/>
  <c r="H109" i="13"/>
  <c r="E109" i="13"/>
  <c r="N108" i="13"/>
  <c r="K108" i="13"/>
  <c r="H108" i="13"/>
  <c r="E108" i="13"/>
  <c r="N107" i="13"/>
  <c r="K107" i="13"/>
  <c r="H107" i="13"/>
  <c r="E107" i="13"/>
  <c r="N106" i="13"/>
  <c r="K106" i="13"/>
  <c r="H106" i="13"/>
  <c r="E106" i="13"/>
  <c r="N105" i="13"/>
  <c r="K105" i="13"/>
  <c r="H105" i="13"/>
  <c r="E105" i="13"/>
  <c r="BD104" i="13"/>
  <c r="BA104" i="13"/>
  <c r="AX104" i="13"/>
  <c r="AU104" i="13"/>
  <c r="AR104" i="13"/>
  <c r="AO104" i="13"/>
  <c r="AL104" i="13"/>
  <c r="AI104" i="13"/>
  <c r="AF104" i="13"/>
  <c r="AC104" i="13"/>
  <c r="Z104" i="13"/>
  <c r="W104" i="13"/>
  <c r="Q104" i="13"/>
  <c r="H103" i="13"/>
  <c r="E103" i="13"/>
  <c r="H102" i="13"/>
  <c r="H101" i="13"/>
  <c r="E101" i="13"/>
  <c r="H100" i="13"/>
  <c r="E100" i="13"/>
  <c r="H99" i="13"/>
  <c r="E99" i="13"/>
  <c r="H98" i="13"/>
  <c r="E98" i="13"/>
  <c r="H97" i="13"/>
  <c r="E97" i="13"/>
  <c r="H96" i="13"/>
  <c r="E96" i="13"/>
  <c r="H95" i="13"/>
  <c r="E95" i="13"/>
  <c r="N94" i="13"/>
  <c r="K94" i="13"/>
  <c r="H94" i="13"/>
  <c r="E94" i="13"/>
  <c r="N93" i="13"/>
  <c r="K93" i="13"/>
  <c r="H93" i="13"/>
  <c r="E93" i="13"/>
  <c r="N92" i="13"/>
  <c r="K92" i="13"/>
  <c r="H92" i="13"/>
  <c r="E92" i="13"/>
  <c r="N91" i="13"/>
  <c r="K91" i="13"/>
  <c r="H91" i="13"/>
  <c r="E91" i="13"/>
  <c r="N90" i="13"/>
  <c r="K90" i="13"/>
  <c r="H90" i="13"/>
  <c r="E90" i="13"/>
  <c r="N89" i="13"/>
  <c r="K89" i="13"/>
  <c r="H89" i="13"/>
  <c r="E89" i="13"/>
  <c r="N88" i="13"/>
  <c r="K88" i="13"/>
  <c r="H88" i="13"/>
  <c r="E88" i="13"/>
  <c r="BD87" i="13"/>
  <c r="BA87" i="13"/>
  <c r="AX87" i="13"/>
  <c r="AU87" i="13"/>
  <c r="AR87" i="13"/>
  <c r="AO87" i="13"/>
  <c r="AL87" i="13"/>
  <c r="AI87" i="13"/>
  <c r="AF87" i="13"/>
  <c r="AC87" i="13"/>
  <c r="Z87" i="13"/>
  <c r="W87" i="13"/>
  <c r="Q87" i="13"/>
  <c r="H86" i="13"/>
  <c r="E86" i="13"/>
  <c r="H85" i="13"/>
  <c r="H84" i="13"/>
  <c r="E84" i="13"/>
  <c r="H83" i="13"/>
  <c r="E83" i="13"/>
  <c r="H82" i="13"/>
  <c r="E82" i="13"/>
  <c r="H81" i="13"/>
  <c r="E81" i="13"/>
  <c r="H80" i="13"/>
  <c r="E80" i="13"/>
  <c r="H79" i="13"/>
  <c r="E79" i="13"/>
  <c r="H78" i="13"/>
  <c r="E78" i="13"/>
  <c r="N77" i="13"/>
  <c r="K77" i="13"/>
  <c r="H77" i="13"/>
  <c r="E77" i="13"/>
  <c r="N76" i="13"/>
  <c r="K76" i="13"/>
  <c r="H76" i="13"/>
  <c r="E76" i="13"/>
  <c r="N75" i="13"/>
  <c r="K75" i="13"/>
  <c r="H75" i="13"/>
  <c r="E75" i="13"/>
  <c r="N74" i="13"/>
  <c r="K74" i="13"/>
  <c r="H74" i="13"/>
  <c r="E74" i="13"/>
  <c r="N73" i="13"/>
  <c r="K73" i="13"/>
  <c r="H73" i="13"/>
  <c r="E73" i="13"/>
  <c r="N72" i="13"/>
  <c r="K72" i="13"/>
  <c r="H72" i="13"/>
  <c r="E72" i="13"/>
  <c r="N71" i="13"/>
  <c r="K71" i="13"/>
  <c r="H71" i="13"/>
  <c r="E71" i="13"/>
  <c r="BD70" i="13"/>
  <c r="BA70" i="13"/>
  <c r="AX70" i="13"/>
  <c r="AU70" i="13"/>
  <c r="AR70" i="13"/>
  <c r="AO70" i="13"/>
  <c r="AL70" i="13"/>
  <c r="AI70" i="13"/>
  <c r="AF70" i="13"/>
  <c r="AC70" i="13"/>
  <c r="Z70" i="13"/>
  <c r="W70" i="13"/>
  <c r="Q70" i="13"/>
  <c r="H69" i="13"/>
  <c r="E69" i="13"/>
  <c r="H68" i="13"/>
  <c r="H67" i="13"/>
  <c r="E67" i="13"/>
  <c r="H66" i="13"/>
  <c r="E66" i="13"/>
  <c r="H65" i="13"/>
  <c r="E65" i="13"/>
  <c r="H64" i="13"/>
  <c r="E64" i="13"/>
  <c r="H63" i="13"/>
  <c r="E63" i="13"/>
  <c r="H62" i="13"/>
  <c r="E62" i="13"/>
  <c r="H61" i="13"/>
  <c r="E61" i="13"/>
  <c r="N60" i="13"/>
  <c r="K60" i="13"/>
  <c r="H60" i="13"/>
  <c r="E60" i="13"/>
  <c r="N59" i="13"/>
  <c r="K59" i="13"/>
  <c r="H59" i="13"/>
  <c r="E59" i="13"/>
  <c r="N58" i="13"/>
  <c r="K58" i="13"/>
  <c r="H58" i="13"/>
  <c r="E58" i="13"/>
  <c r="N57" i="13"/>
  <c r="K57" i="13"/>
  <c r="H57" i="13"/>
  <c r="E57" i="13"/>
  <c r="N56" i="13"/>
  <c r="K56" i="13"/>
  <c r="H56" i="13"/>
  <c r="E56" i="13"/>
  <c r="N55" i="13"/>
  <c r="K55" i="13"/>
  <c r="H55" i="13"/>
  <c r="E55" i="13"/>
  <c r="N54" i="13"/>
  <c r="K54" i="13"/>
  <c r="H54" i="13"/>
  <c r="E54" i="13"/>
  <c r="BD53" i="13"/>
  <c r="BA53" i="13"/>
  <c r="AX53" i="13"/>
  <c r="AU53" i="13"/>
  <c r="AR53" i="13"/>
  <c r="AO53" i="13"/>
  <c r="AL53" i="13"/>
  <c r="AI53" i="13"/>
  <c r="AF53" i="13"/>
  <c r="AC53" i="13"/>
  <c r="Z53" i="13"/>
  <c r="W53" i="13"/>
  <c r="Q53" i="13"/>
  <c r="H52" i="13"/>
  <c r="E52" i="13"/>
  <c r="H51" i="13"/>
  <c r="H50" i="13"/>
  <c r="E50" i="13"/>
  <c r="H49" i="13"/>
  <c r="E49" i="13"/>
  <c r="H48" i="13"/>
  <c r="E48" i="13"/>
  <c r="H47" i="13"/>
  <c r="E47" i="13"/>
  <c r="H46" i="13"/>
  <c r="E46" i="13"/>
  <c r="H45" i="13"/>
  <c r="E45" i="13"/>
  <c r="H44" i="13"/>
  <c r="E44" i="13"/>
  <c r="N43" i="13"/>
  <c r="K43" i="13"/>
  <c r="H43" i="13"/>
  <c r="E43" i="13"/>
  <c r="N42" i="13"/>
  <c r="K42" i="13"/>
  <c r="H42" i="13"/>
  <c r="E42" i="13"/>
  <c r="N41" i="13"/>
  <c r="K41" i="13"/>
  <c r="H41" i="13"/>
  <c r="E41" i="13"/>
  <c r="N40" i="13"/>
  <c r="K40" i="13"/>
  <c r="H40" i="13"/>
  <c r="E40" i="13"/>
  <c r="N39" i="13"/>
  <c r="K39" i="13"/>
  <c r="H39" i="13"/>
  <c r="E39" i="13"/>
  <c r="N38" i="13"/>
  <c r="K38" i="13"/>
  <c r="H38" i="13"/>
  <c r="E38" i="13"/>
  <c r="N37" i="13"/>
  <c r="K37" i="13"/>
  <c r="H37" i="13"/>
  <c r="E37" i="13"/>
  <c r="BD36" i="13"/>
  <c r="BA36" i="13"/>
  <c r="AX36" i="13"/>
  <c r="AU36" i="13"/>
  <c r="AR36" i="13"/>
  <c r="AO36" i="13"/>
  <c r="AL36" i="13"/>
  <c r="AI36" i="13"/>
  <c r="AF36" i="13"/>
  <c r="AC36" i="13"/>
  <c r="Z36" i="13"/>
  <c r="W36" i="13"/>
  <c r="H35" i="13"/>
  <c r="E35" i="13"/>
  <c r="H34" i="13"/>
  <c r="E34" i="13"/>
  <c r="H33" i="13"/>
  <c r="E33" i="13"/>
  <c r="H32" i="13"/>
  <c r="E32" i="13"/>
  <c r="H31" i="13"/>
  <c r="E31" i="13"/>
  <c r="H30" i="13"/>
  <c r="E30" i="13"/>
  <c r="H29" i="13"/>
  <c r="E29" i="13"/>
  <c r="H28" i="13"/>
  <c r="E28" i="13"/>
  <c r="H27" i="13"/>
  <c r="E27" i="13"/>
  <c r="N26" i="13"/>
  <c r="H26" i="13"/>
  <c r="E26" i="13"/>
  <c r="N25" i="13"/>
  <c r="H25" i="13"/>
  <c r="E25" i="13"/>
  <c r="N24" i="13"/>
  <c r="K24" i="13"/>
  <c r="H24" i="13"/>
  <c r="E24" i="13"/>
  <c r="N23" i="13"/>
  <c r="K23" i="13"/>
  <c r="H23" i="13"/>
  <c r="E23" i="13"/>
  <c r="N22" i="13"/>
  <c r="K22" i="13"/>
  <c r="H22" i="13"/>
  <c r="N21" i="13"/>
  <c r="K21" i="13"/>
  <c r="H21" i="13"/>
  <c r="E21" i="13"/>
  <c r="K20" i="13"/>
  <c r="H20" i="13"/>
  <c r="E20" i="13"/>
  <c r="BD19" i="13"/>
  <c r="BA19" i="13"/>
  <c r="AX19" i="13"/>
  <c r="AU19" i="13"/>
  <c r="AR19" i="13"/>
  <c r="AO19" i="13"/>
  <c r="AL19" i="13"/>
  <c r="AI19" i="13"/>
  <c r="AF19" i="13"/>
  <c r="AC19" i="13"/>
  <c r="Z19" i="13"/>
  <c r="W19" i="13"/>
  <c r="Q19" i="13"/>
  <c r="H18" i="13"/>
  <c r="E18" i="13"/>
  <c r="H17" i="13"/>
  <c r="E17" i="13"/>
  <c r="H16" i="13"/>
  <c r="E16" i="13"/>
  <c r="H15" i="13"/>
  <c r="E15" i="13"/>
  <c r="H14" i="13"/>
  <c r="E14" i="13"/>
  <c r="H13" i="13"/>
  <c r="E13" i="13"/>
  <c r="H12" i="13"/>
  <c r="E12" i="13"/>
  <c r="H11" i="13"/>
  <c r="E11" i="13"/>
  <c r="H10" i="13"/>
  <c r="E10" i="13"/>
  <c r="N9" i="13"/>
  <c r="K9" i="13"/>
  <c r="H9" i="13"/>
  <c r="E9" i="13"/>
  <c r="N8" i="13"/>
  <c r="K8" i="13"/>
  <c r="H8" i="13"/>
  <c r="E8" i="13"/>
  <c r="N7" i="13"/>
  <c r="K7" i="13"/>
  <c r="H7" i="13"/>
  <c r="E7" i="13"/>
  <c r="N6" i="13"/>
  <c r="K6" i="13"/>
  <c r="H6" i="13"/>
  <c r="E6" i="13"/>
  <c r="N5" i="13"/>
  <c r="K5" i="13"/>
  <c r="H5" i="13"/>
  <c r="E5" i="13"/>
  <c r="N4" i="13"/>
  <c r="K4" i="13"/>
  <c r="H4" i="13"/>
  <c r="E4" i="13"/>
  <c r="N3" i="13"/>
  <c r="K3" i="13"/>
  <c r="H3" i="13"/>
  <c r="E3" i="13"/>
  <c r="AK713" i="12" l="1"/>
  <c r="AI713" i="12"/>
  <c r="I281" i="12"/>
  <c r="I280" i="12"/>
  <c r="I279" i="12"/>
  <c r="G269" i="12"/>
  <c r="I269" i="12" s="1"/>
  <c r="I198" i="12"/>
  <c r="G198" i="12"/>
  <c r="I197" i="12"/>
  <c r="G197" i="12"/>
  <c r="I196" i="12"/>
  <c r="G196" i="12"/>
  <c r="I194" i="12"/>
  <c r="G194" i="12"/>
  <c r="I193" i="12"/>
  <c r="G193" i="12"/>
  <c r="I192" i="12"/>
  <c r="G192" i="12"/>
  <c r="I191" i="12"/>
  <c r="G191" i="12"/>
  <c r="I190" i="12"/>
  <c r="G190" i="12"/>
  <c r="I189" i="12"/>
  <c r="G189" i="12"/>
  <c r="I188" i="12"/>
  <c r="G188" i="12"/>
  <c r="I195" i="12"/>
  <c r="G195" i="12"/>
  <c r="I187" i="12"/>
  <c r="G187" i="12"/>
  <c r="I186" i="12"/>
  <c r="G186" i="12"/>
  <c r="I185" i="12"/>
  <c r="G185" i="12"/>
  <c r="I184" i="12"/>
  <c r="G184" i="12"/>
  <c r="I183" i="12"/>
  <c r="G183" i="12"/>
  <c r="I182" i="12"/>
  <c r="M181" i="12"/>
  <c r="K181" i="12"/>
  <c r="I181" i="12"/>
  <c r="Q180" i="12"/>
  <c r="O180" i="12"/>
  <c r="M180" i="12"/>
  <c r="K180" i="12"/>
  <c r="I180" i="12"/>
  <c r="M179" i="12"/>
  <c r="K179" i="12"/>
  <c r="I179" i="12"/>
  <c r="M178" i="12"/>
  <c r="K178" i="12"/>
  <c r="I178" i="12"/>
  <c r="M177" i="12"/>
  <c r="K177" i="12"/>
  <c r="I177" i="12"/>
  <c r="Y176" i="12"/>
  <c r="W176" i="12"/>
  <c r="U176" i="12"/>
  <c r="S176" i="12"/>
  <c r="Q176" i="12"/>
  <c r="O176" i="12"/>
  <c r="M176" i="12"/>
  <c r="K176" i="12"/>
  <c r="I176" i="12"/>
  <c r="I175" i="12"/>
  <c r="G175" i="12"/>
  <c r="I121" i="12"/>
  <c r="G121" i="12"/>
  <c r="I120" i="12"/>
  <c r="G120" i="12"/>
  <c r="I119" i="12"/>
  <c r="G119" i="12"/>
  <c r="I118" i="12"/>
  <c r="G118" i="12"/>
  <c r="I98" i="12"/>
  <c r="G98" i="12"/>
  <c r="I117" i="12"/>
  <c r="G117" i="12"/>
  <c r="I116" i="12"/>
  <c r="G116" i="12"/>
  <c r="I115" i="12"/>
  <c r="G115" i="12"/>
  <c r="I114" i="12"/>
  <c r="G114" i="12"/>
  <c r="I113" i="12"/>
  <c r="G113" i="12"/>
  <c r="I112" i="12"/>
  <c r="G112" i="12"/>
  <c r="I111" i="12"/>
  <c r="G111" i="12"/>
  <c r="I110" i="12"/>
  <c r="G110" i="12"/>
  <c r="I109" i="12"/>
  <c r="G109" i="12"/>
  <c r="I108" i="12"/>
  <c r="G108" i="12"/>
  <c r="I107" i="12"/>
  <c r="G107" i="12"/>
  <c r="I106" i="12"/>
  <c r="G106" i="12"/>
  <c r="I105" i="12"/>
  <c r="G105" i="12"/>
  <c r="I104" i="12"/>
  <c r="G104" i="12"/>
  <c r="I103" i="12"/>
  <c r="G103" i="12"/>
  <c r="I102" i="12"/>
  <c r="G102" i="12"/>
  <c r="I101" i="12"/>
  <c r="G101" i="12"/>
  <c r="I100" i="12"/>
  <c r="G100" i="12"/>
  <c r="I99" i="12"/>
  <c r="G99" i="12"/>
  <c r="I97" i="12"/>
  <c r="G97" i="12"/>
  <c r="I96" i="12"/>
  <c r="G96" i="12"/>
  <c r="I95" i="12"/>
  <c r="G95" i="12"/>
  <c r="I94" i="12"/>
</calcChain>
</file>

<file path=xl/comments1.xml><?xml version="1.0" encoding="utf-8"?>
<comments xmlns="http://schemas.openxmlformats.org/spreadsheetml/2006/main">
  <authors>
    <author>mloverde</author>
  </authors>
  <commentList>
    <comment ref="A1" authorId="0" shapeId="0">
      <text>
        <r>
          <rPr>
            <b/>
            <sz val="8"/>
            <color indexed="81"/>
            <rFont val="Tahoma"/>
            <family val="2"/>
          </rPr>
          <t>when computing medians for All 4-yr schools, do not include specialized institutions (type 15)</t>
        </r>
      </text>
    </comment>
  </commentList>
</comments>
</file>

<file path=xl/comments2.xml><?xml version="1.0" encoding="utf-8"?>
<comments xmlns="http://schemas.openxmlformats.org/spreadsheetml/2006/main">
  <authors>
    <author>Lisa Cowan</author>
    <author>Florida Department of Education</author>
    <author>Tracey Cook</author>
    <author>Lee, Cynthia M.</author>
    <author>mevilsiz</author>
    <author>Excel Validator</author>
    <author>jmarks</author>
    <author>Crystal Collins</author>
  </authors>
  <commentList>
    <comment ref="B82" authorId="0" shapeId="0">
      <text>
        <r>
          <rPr>
            <b/>
            <sz val="9"/>
            <color rgb="FF000000"/>
            <rFont val="Tahoma"/>
            <family val="2"/>
          </rPr>
          <t>Lisa Cowan:</t>
        </r>
        <r>
          <rPr>
            <sz val="9"/>
            <color rgb="FF000000"/>
            <rFont val="Tahoma"/>
            <family val="2"/>
          </rPr>
          <t xml:space="preserve">
All of the Delaware Tech Campuses are now being reported a single college under the Terry Campus.</t>
        </r>
      </text>
    </comment>
    <comment ref="G94" authorId="1" shapeId="0">
      <text>
        <r>
          <rPr>
            <b/>
            <sz val="9"/>
            <color rgb="FF000000"/>
            <rFont val="Tahoma"/>
            <family val="2"/>
          </rPr>
          <t>Florida Department of Education:</t>
        </r>
        <r>
          <rPr>
            <sz val="9"/>
            <color rgb="FF000000"/>
            <rFont val="Tahoma"/>
            <family val="2"/>
          </rPr>
          <t xml:space="preserve">
Broward College - For the Fall 2015-16 Term, the college had an increase in the Student fee rates in the Spring 2016 term.</t>
        </r>
      </text>
    </comment>
    <comment ref="I94" authorId="1" shapeId="0">
      <text>
        <r>
          <rPr>
            <b/>
            <sz val="9"/>
            <color rgb="FF000000"/>
            <rFont val="Tahoma"/>
            <family val="2"/>
          </rPr>
          <t>Florida Department of Education:</t>
        </r>
        <r>
          <rPr>
            <sz val="9"/>
            <color rgb="FF000000"/>
            <rFont val="Tahoma"/>
            <family val="2"/>
          </rPr>
          <t xml:space="preserve">
Broward College - For the Fall 2015-16 Term, the college had an increase in the student fee rates in the Spring 2016 term.</t>
        </r>
      </text>
    </comment>
    <comment ref="G97" authorId="1" shapeId="0">
      <text>
        <r>
          <rPr>
            <b/>
            <sz val="9"/>
            <color rgb="FF000000"/>
            <rFont val="Tahoma"/>
            <family val="2"/>
          </rPr>
          <t>Florida Department of Education:</t>
        </r>
        <r>
          <rPr>
            <sz val="9"/>
            <color rgb="FF000000"/>
            <rFont val="Tahoma"/>
            <family val="2"/>
          </rPr>
          <t xml:space="preserve">
Daytona State College - For the Fall 2015-16 Term, the college had a decrease in the student fee rates in the Spring 2016 term.</t>
        </r>
      </text>
    </comment>
    <comment ref="I97" authorId="1" shapeId="0">
      <text>
        <r>
          <rPr>
            <b/>
            <sz val="9"/>
            <color rgb="FF000000"/>
            <rFont val="Tahoma"/>
            <family val="2"/>
          </rPr>
          <t>Florida Department of Education:</t>
        </r>
        <r>
          <rPr>
            <sz val="9"/>
            <color rgb="FF000000"/>
            <rFont val="Tahoma"/>
            <family val="2"/>
          </rPr>
          <t xml:space="preserve">
Daytona State College - For the Fall 2015-16 Term, the college had a decrease in the student fee rates in the Spring 2016 term.</t>
        </r>
      </text>
    </comment>
    <comment ref="G109" authorId="1" shapeId="0">
      <text>
        <r>
          <rPr>
            <b/>
            <sz val="9"/>
            <color rgb="FF000000"/>
            <rFont val="Tahoma"/>
            <family val="2"/>
          </rPr>
          <t>Florida Department of Education:</t>
        </r>
        <r>
          <rPr>
            <sz val="9"/>
            <color rgb="FF000000"/>
            <rFont val="Tahoma"/>
            <family val="2"/>
          </rPr>
          <t xml:space="preserve">
Seminole State College increased the student fee rate for the Falll 2016-17 term.</t>
        </r>
      </text>
    </comment>
    <comment ref="I109" authorId="1" shapeId="0">
      <text>
        <r>
          <rPr>
            <b/>
            <sz val="9"/>
            <color rgb="FF000000"/>
            <rFont val="Tahoma"/>
            <family val="2"/>
          </rPr>
          <t>Florida Department of Education:</t>
        </r>
        <r>
          <rPr>
            <sz val="9"/>
            <color rgb="FF000000"/>
            <rFont val="Tahoma"/>
            <family val="2"/>
          </rPr>
          <t xml:space="preserve">
Seminole State College increased the student fee rate for the Falll 2016-17 term.</t>
        </r>
      </text>
    </comment>
    <comment ref="G110" authorId="1" shapeId="0">
      <text>
        <r>
          <rPr>
            <b/>
            <sz val="9"/>
            <color rgb="FF000000"/>
            <rFont val="Tahoma"/>
            <family val="2"/>
          </rPr>
          <t>Florida Department of Education:</t>
        </r>
        <r>
          <rPr>
            <sz val="9"/>
            <color rgb="FF000000"/>
            <rFont val="Tahoma"/>
            <family val="2"/>
          </rPr>
          <t xml:space="preserve">
St. Johns River State College increased the student fee rate for the Falll 2016-17 term.</t>
        </r>
      </text>
    </comment>
    <comment ref="I110" authorId="1" shapeId="0">
      <text>
        <r>
          <rPr>
            <b/>
            <sz val="9"/>
            <color rgb="FF000000"/>
            <rFont val="Tahoma"/>
            <family val="2"/>
          </rPr>
          <t>Florida Department of Education:</t>
        </r>
        <r>
          <rPr>
            <sz val="9"/>
            <color rgb="FF000000"/>
            <rFont val="Tahoma"/>
            <family val="2"/>
          </rPr>
          <t xml:space="preserve">
St. Johns River State College increased the student fee rate for the Falll 2016-17.</t>
        </r>
      </text>
    </comment>
    <comment ref="B127" authorId="0" shapeId="0">
      <text>
        <r>
          <rPr>
            <b/>
            <sz val="9"/>
            <color rgb="FF000000"/>
            <rFont val="Tahoma"/>
            <family val="2"/>
          </rPr>
          <t>Lisa Cowan:</t>
        </r>
        <r>
          <rPr>
            <sz val="9"/>
            <color rgb="FF000000"/>
            <rFont val="Tahoma"/>
            <family val="2"/>
          </rPr>
          <t xml:space="preserve">
Merged with Southern Polytechnic State University Fall 2015.</t>
        </r>
      </text>
    </comment>
    <comment ref="B136" authorId="2" shapeId="0">
      <text>
        <r>
          <rPr>
            <b/>
            <sz val="9"/>
            <color rgb="FF000000"/>
            <rFont val="Tahoma"/>
            <family val="2"/>
          </rPr>
          <t>Tracey Cook:</t>
        </r>
        <r>
          <rPr>
            <sz val="9"/>
            <color rgb="FF000000"/>
            <rFont val="Tahoma"/>
            <family val="2"/>
          </rPr>
          <t xml:space="preserve">
Name of Univesity was changes to Augusta University several years ago. </t>
        </r>
      </text>
    </comment>
    <comment ref="B150" authorId="2" shapeId="0">
      <text>
        <r>
          <rPr>
            <b/>
            <sz val="9"/>
            <color rgb="FF000000"/>
            <rFont val="Tahoma"/>
            <family val="2"/>
          </rPr>
          <t>Tracey Cook:</t>
        </r>
        <r>
          <rPr>
            <sz val="9"/>
            <color rgb="FF000000"/>
            <rFont val="Tahoma"/>
            <family val="2"/>
          </rPr>
          <t xml:space="preserve">
GPC merged with Georgia State University effective Fall 2016.
</t>
        </r>
      </text>
    </comment>
    <comment ref="A153" authorId="3" shapeId="0">
      <text>
        <r>
          <rPr>
            <b/>
            <sz val="8"/>
            <color rgb="FF000000"/>
            <rFont val="Tahoma"/>
            <family val="2"/>
          </rPr>
          <t>Lee, Cynthia M.:</t>
        </r>
        <r>
          <rPr>
            <sz val="8"/>
            <color rgb="FF000000"/>
            <rFont val="Tahoma"/>
            <family val="2"/>
          </rPr>
          <t xml:space="preserve">
In 15-16 per credit hour remained $89 in state and $178 out of state like the 14-15 year and fees remained constant for many of the colleges also</t>
        </r>
      </text>
    </comment>
    <comment ref="B157" authorId="3" shapeId="0">
      <text>
        <r>
          <rPr>
            <b/>
            <sz val="8"/>
            <color rgb="FF000000"/>
            <rFont val="Tahoma"/>
            <family val="2"/>
          </rPr>
          <t>Lee, Cynthia M.:</t>
        </r>
        <r>
          <rPr>
            <sz val="8"/>
            <color rgb="FF000000"/>
            <rFont val="Tahoma"/>
            <family val="2"/>
          </rPr>
          <t xml:space="preserve">
Central Georgia and Middle Georgia merged starting Fall Semester and became Central Georgia with a new IPEDS# 483045</t>
        </r>
      </text>
    </comment>
    <comment ref="C159" authorId="3" shapeId="0">
      <text>
        <r>
          <rPr>
            <b/>
            <sz val="8"/>
            <color rgb="FF000000"/>
            <rFont val="Tahoma"/>
            <family val="2"/>
          </rPr>
          <t>Lee, Cynthia M.:</t>
        </r>
        <r>
          <rPr>
            <sz val="8"/>
            <color rgb="FF000000"/>
            <rFont val="Tahoma"/>
            <family val="2"/>
          </rPr>
          <t xml:space="preserve">
Altamaha and Okefenokee merged in Fall 2014 to Coastal Pines Technical College
IPEDS # 485458</t>
        </r>
      </text>
    </comment>
    <comment ref="B198" authorId="4" shapeId="0">
      <text>
        <r>
          <rPr>
            <b/>
            <sz val="8"/>
            <color rgb="FF000000"/>
            <rFont val="Tahoma"/>
            <family val="2"/>
          </rPr>
          <t>mevilsiz:</t>
        </r>
        <r>
          <rPr>
            <sz val="8"/>
            <color rgb="FF000000"/>
            <rFont val="Tahoma"/>
            <family val="2"/>
          </rPr>
          <t xml:space="preserve">
Formerly Bowling Green Technical College</t>
        </r>
      </text>
    </comment>
    <comment ref="G199" authorId="5" shapeId="0">
      <text>
        <r>
          <rPr>
            <sz val="8"/>
            <color rgb="FF000000"/>
            <rFont val="Tahoma"/>
            <family val="2"/>
          </rPr>
          <t xml:space="preserve">Low Warning  AA006: Metric difference from prior year &gt;= 5% </t>
        </r>
      </text>
    </comment>
    <comment ref="K199" authorId="5" shapeId="0">
      <text>
        <r>
          <rPr>
            <sz val="8"/>
            <color rgb="FF000000"/>
            <rFont val="Tahoma"/>
            <family val="2"/>
          </rPr>
          <t xml:space="preserve">Low Warning  AA006: Metric difference from prior year &gt;= 5% </t>
        </r>
      </text>
    </comment>
    <comment ref="O199" authorId="5" shapeId="0">
      <text>
        <r>
          <rPr>
            <sz val="8"/>
            <color rgb="FF000000"/>
            <rFont val="Tahoma"/>
            <family val="2"/>
          </rPr>
          <t>Moderate Warning  AA008: Large Metric difference from prior year &gt;= 50%</t>
        </r>
      </text>
    </comment>
    <comment ref="Q199" authorId="5" shapeId="0">
      <text>
        <r>
          <rPr>
            <sz val="8"/>
            <color rgb="FF000000"/>
            <rFont val="Tahoma"/>
            <family val="2"/>
          </rPr>
          <t>Moderate Warning  AA008: Large Metric difference from prior year &gt;= 50%</t>
        </r>
      </text>
    </comment>
    <comment ref="AQ199" authorId="5" shapeId="0">
      <text>
        <r>
          <rPr>
            <sz val="8"/>
            <color rgb="FF000000"/>
            <rFont val="Tahoma"/>
            <family val="2"/>
          </rPr>
          <t xml:space="preserve">Low Warning  AA006: Metric difference from prior year &gt;= 5% </t>
        </r>
      </text>
    </comment>
    <comment ref="G201" authorId="5" shapeId="0">
      <text>
        <r>
          <rPr>
            <sz val="8"/>
            <color rgb="FF000000"/>
            <rFont val="Tahoma"/>
            <family val="2"/>
          </rPr>
          <t xml:space="preserve">Low Warning  AA006: Metric difference from prior year &gt;= 5% </t>
        </r>
      </text>
    </comment>
    <comment ref="I201" authorId="5" shapeId="0">
      <text>
        <r>
          <rPr>
            <sz val="8"/>
            <color rgb="FF000000"/>
            <rFont val="Tahoma"/>
            <family val="2"/>
          </rPr>
          <t xml:space="preserve">Low Warning  AA006: Metric difference from prior year &gt;= 5% </t>
        </r>
      </text>
    </comment>
    <comment ref="K201" authorId="5" shapeId="0">
      <text>
        <r>
          <rPr>
            <sz val="8"/>
            <color rgb="FF000000"/>
            <rFont val="Tahoma"/>
            <family val="2"/>
          </rPr>
          <t xml:space="preserve">Low Warning  AA006: Metric difference from prior year &gt;= 5% </t>
        </r>
      </text>
    </comment>
    <comment ref="M201" authorId="5" shapeId="0">
      <text>
        <r>
          <rPr>
            <sz val="8"/>
            <color rgb="FF000000"/>
            <rFont val="Tahoma"/>
            <family val="2"/>
          </rPr>
          <t xml:space="preserve">Low Warning  AA006: Metric difference from prior year &gt;= 5% </t>
        </r>
      </text>
    </comment>
    <comment ref="G202" authorId="5" shapeId="0">
      <text>
        <r>
          <rPr>
            <sz val="8"/>
            <color rgb="FF000000"/>
            <rFont val="Tahoma"/>
            <family val="2"/>
          </rPr>
          <t xml:space="preserve">Low Warning  AA006: Metric difference from prior year &gt;= 5% </t>
        </r>
      </text>
    </comment>
    <comment ref="K202" authorId="5" shapeId="0">
      <text>
        <r>
          <rPr>
            <sz val="8"/>
            <color rgb="FF000000"/>
            <rFont val="Tahoma"/>
            <family val="2"/>
          </rPr>
          <t xml:space="preserve">Low Warning  AA006: Metric difference from prior year &gt;= 5% </t>
        </r>
      </text>
    </comment>
    <comment ref="G203" authorId="5" shapeId="0">
      <text>
        <r>
          <rPr>
            <sz val="8"/>
            <color rgb="FF000000"/>
            <rFont val="Tahoma"/>
            <family val="2"/>
          </rPr>
          <t xml:space="preserve">Low Warning  AA006: Metric difference from prior year &gt;= 5% </t>
        </r>
      </text>
    </comment>
    <comment ref="K203" authorId="5" shapeId="0">
      <text>
        <r>
          <rPr>
            <sz val="8"/>
            <color rgb="FF000000"/>
            <rFont val="Tahoma"/>
            <family val="2"/>
          </rPr>
          <t xml:space="preserve">Low Warning  AA006: Metric difference from prior year &gt;= 5% </t>
        </r>
      </text>
    </comment>
    <comment ref="G204" authorId="5" shapeId="0">
      <text>
        <r>
          <rPr>
            <sz val="8"/>
            <color rgb="FF000000"/>
            <rFont val="Tahoma"/>
            <family val="2"/>
          </rPr>
          <t xml:space="preserve">Low Warning  AA006: Metric difference from prior year &gt;= 5% </t>
        </r>
      </text>
    </comment>
    <comment ref="I204" authorId="5" shapeId="0">
      <text>
        <r>
          <rPr>
            <sz val="8"/>
            <color rgb="FF000000"/>
            <rFont val="Tahoma"/>
            <family val="2"/>
          </rPr>
          <t xml:space="preserve">Low Warning  AA006: Metric difference from prior year &gt;= 5% </t>
        </r>
      </text>
    </comment>
    <comment ref="K204" authorId="5" shapeId="0">
      <text>
        <r>
          <rPr>
            <sz val="8"/>
            <color rgb="FF000000"/>
            <rFont val="Tahoma"/>
            <family val="2"/>
          </rPr>
          <t xml:space="preserve">Low Warning  AA006: Metric difference from prior year &gt;= 5% </t>
        </r>
      </text>
    </comment>
    <comment ref="M204" authorId="5" shapeId="0">
      <text>
        <r>
          <rPr>
            <sz val="8"/>
            <color rgb="FF000000"/>
            <rFont val="Tahoma"/>
            <family val="2"/>
          </rPr>
          <t xml:space="preserve">Low Warning  AA006: Metric difference from prior year &gt;= 5% </t>
        </r>
      </text>
    </comment>
    <comment ref="O204" authorId="5" shapeId="0">
      <text>
        <r>
          <rPr>
            <sz val="8"/>
            <color rgb="FF000000"/>
            <rFont val="Tahoma"/>
            <family val="2"/>
          </rPr>
          <t xml:space="preserve">Low Warning  AA006: Metric difference from prior year &gt;= 5% </t>
        </r>
      </text>
    </comment>
    <comment ref="Q204" authorId="5" shapeId="0">
      <text>
        <r>
          <rPr>
            <sz val="8"/>
            <color rgb="FF000000"/>
            <rFont val="Tahoma"/>
            <family val="2"/>
          </rPr>
          <t xml:space="preserve">Low Warning  AA006: Metric difference from prior year &gt;= 5% </t>
        </r>
      </text>
    </comment>
    <comment ref="G205" authorId="5" shapeId="0">
      <text>
        <r>
          <rPr>
            <sz val="8"/>
            <color rgb="FF000000"/>
            <rFont val="Tahoma"/>
            <family val="2"/>
          </rPr>
          <t xml:space="preserve">Low Warning  AA006: Metric difference from prior year &gt;= 5% </t>
        </r>
      </text>
    </comment>
    <comment ref="K205" authorId="5" shapeId="0">
      <text>
        <r>
          <rPr>
            <sz val="8"/>
            <color rgb="FF000000"/>
            <rFont val="Tahoma"/>
            <family val="2"/>
          </rPr>
          <t xml:space="preserve">Low Warning  AA006: Metric difference from prior year &gt;= 5% </t>
        </r>
      </text>
    </comment>
    <comment ref="K206" authorId="5" shapeId="0">
      <text>
        <r>
          <rPr>
            <sz val="8"/>
            <color rgb="FF000000"/>
            <rFont val="Tahoma"/>
            <family val="2"/>
          </rPr>
          <t xml:space="preserve">Low Warning  AA006: Metric difference from prior year &gt;= 5% </t>
        </r>
      </text>
    </comment>
    <comment ref="G207" authorId="5" shapeId="0">
      <text>
        <r>
          <rPr>
            <sz val="8"/>
            <color rgb="FF000000"/>
            <rFont val="Tahoma"/>
            <family val="2"/>
          </rPr>
          <t xml:space="preserve">Low Warning  AA006: Metric difference from prior year &gt;= 5% </t>
        </r>
      </text>
    </comment>
    <comment ref="K207" authorId="5" shapeId="0">
      <text>
        <r>
          <rPr>
            <sz val="8"/>
            <color rgb="FF000000"/>
            <rFont val="Tahoma"/>
            <family val="2"/>
          </rPr>
          <t xml:space="preserve">Low Warning  AA006: Metric difference from prior year &gt;= 5% </t>
        </r>
      </text>
    </comment>
    <comment ref="G210" authorId="5" shapeId="0">
      <text>
        <r>
          <rPr>
            <sz val="8"/>
            <color rgb="FF000000"/>
            <rFont val="Tahoma"/>
            <family val="2"/>
          </rPr>
          <t xml:space="preserve">Low Warning  AA006: Metric difference from prior year &gt;= 5% </t>
        </r>
      </text>
    </comment>
    <comment ref="I210" authorId="5" shapeId="0">
      <text>
        <r>
          <rPr>
            <sz val="8"/>
            <color rgb="FF000000"/>
            <rFont val="Tahoma"/>
            <family val="2"/>
          </rPr>
          <t xml:space="preserve">Low Warning  AA006: Metric difference from prior year &gt;= 5% </t>
        </r>
      </text>
    </comment>
    <comment ref="K210" authorId="5" shapeId="0">
      <text>
        <r>
          <rPr>
            <sz val="8"/>
            <color rgb="FF000000"/>
            <rFont val="Tahoma"/>
            <family val="2"/>
          </rPr>
          <t xml:space="preserve">Low Warning  AA006: Metric difference from prior year &gt;= 5% </t>
        </r>
      </text>
    </comment>
    <comment ref="G211" authorId="5" shapeId="0">
      <text>
        <r>
          <rPr>
            <sz val="8"/>
            <color rgb="FF000000"/>
            <rFont val="Tahoma"/>
            <family val="2"/>
          </rPr>
          <t xml:space="preserve">Low Warning  AA006: Metric difference from prior year &gt;= 5% </t>
        </r>
      </text>
    </comment>
    <comment ref="K211" authorId="5" shapeId="0">
      <text>
        <r>
          <rPr>
            <sz val="8"/>
            <color rgb="FF000000"/>
            <rFont val="Tahoma"/>
            <family val="2"/>
          </rPr>
          <t xml:space="preserve">Low Warning  AA006: Metric difference from prior year &gt;= 5% </t>
        </r>
      </text>
    </comment>
    <comment ref="M211" authorId="5" shapeId="0">
      <text>
        <r>
          <rPr>
            <sz val="8"/>
            <color rgb="FF000000"/>
            <rFont val="Tahoma"/>
            <family val="2"/>
          </rPr>
          <t xml:space="preserve">Low Warning  AA006: Metric difference from prior year &gt;= 5% </t>
        </r>
      </text>
    </comment>
    <comment ref="G212" authorId="5" shapeId="0">
      <text>
        <r>
          <rPr>
            <sz val="8"/>
            <color rgb="FF000000"/>
            <rFont val="Tahoma"/>
            <family val="2"/>
          </rPr>
          <t xml:space="preserve">Low Warning  AA006: Metric difference from prior year &gt;= 5% </t>
        </r>
      </text>
    </comment>
    <comment ref="I212" authorId="5" shapeId="0">
      <text>
        <r>
          <rPr>
            <sz val="8"/>
            <color rgb="FF000000"/>
            <rFont val="Tahoma"/>
            <family val="2"/>
          </rPr>
          <t xml:space="preserve">Low Warning  AA006: Metric difference from prior year &gt;= 5% </t>
        </r>
      </text>
    </comment>
    <comment ref="G219" authorId="5" shapeId="0">
      <text>
        <r>
          <rPr>
            <sz val="8"/>
            <color rgb="FF000000"/>
            <rFont val="Tahoma"/>
            <family val="2"/>
          </rPr>
          <t xml:space="preserve">Low Warning  AA006: Metric difference from prior year &gt;= 5% </t>
        </r>
      </text>
    </comment>
    <comment ref="I219" authorId="5" shapeId="0">
      <text>
        <r>
          <rPr>
            <sz val="8"/>
            <color rgb="FF000000"/>
            <rFont val="Tahoma"/>
            <family val="2"/>
          </rPr>
          <t xml:space="preserve">Low Warning  AA006: Metric difference from prior year &gt;= 5% </t>
        </r>
      </text>
    </comment>
    <comment ref="I221" authorId="5" shapeId="0">
      <text>
        <r>
          <rPr>
            <sz val="8"/>
            <color rgb="FF000000"/>
            <rFont val="Tahoma"/>
            <family val="2"/>
          </rPr>
          <t xml:space="preserve">Low Warning  AA006: Metric difference from prior year &gt;= 5% </t>
        </r>
      </text>
    </comment>
    <comment ref="G225" authorId="5" shapeId="0">
      <text>
        <r>
          <rPr>
            <sz val="8"/>
            <color rgb="FF000000"/>
            <rFont val="Tahoma"/>
            <family val="2"/>
          </rPr>
          <t xml:space="preserve">Low Warning  AA006: Metric difference from prior year &gt;= 5% </t>
        </r>
      </text>
    </comment>
    <comment ref="G226" authorId="5" shapeId="0">
      <text>
        <r>
          <rPr>
            <sz val="8"/>
            <color rgb="FF000000"/>
            <rFont val="Tahoma"/>
            <family val="2"/>
          </rPr>
          <t xml:space="preserve">Low Warning  AA006: Metric difference from prior year &gt;= 5% </t>
        </r>
      </text>
    </comment>
    <comment ref="W228" authorId="5" shapeId="0">
      <text>
        <r>
          <rPr>
            <sz val="8"/>
            <color rgb="FF000000"/>
            <rFont val="Tahoma"/>
            <family val="2"/>
          </rPr>
          <t xml:space="preserve">Low Warning  AA006: Metric difference from prior year &gt;= 5% </t>
        </r>
      </text>
    </comment>
    <comment ref="S229" authorId="5" shapeId="0">
      <text>
        <r>
          <rPr>
            <sz val="8"/>
            <color rgb="FF000000"/>
            <rFont val="Tahoma"/>
            <family val="2"/>
          </rPr>
          <t xml:space="preserve">Low Warning  AA006: Metric difference from prior year &gt;= 5% </t>
        </r>
      </text>
    </comment>
    <comment ref="E282" authorId="5" shapeId="0">
      <text>
        <r>
          <rPr>
            <sz val="8"/>
            <color rgb="FF000000"/>
            <rFont val="Tahoma"/>
            <family val="2"/>
          </rPr>
          <t>Moderate Warning  AA007: Category is invalid</t>
        </r>
      </text>
    </comment>
    <comment ref="A298" authorId="6" shapeId="0">
      <text>
        <r>
          <rPr>
            <b/>
            <sz val="10"/>
            <color rgb="FF000000"/>
            <rFont val="Tahoma"/>
            <family val="2"/>
          </rPr>
          <t xml:space="preserve">jmarks: </t>
        </r>
        <r>
          <rPr>
            <sz val="10"/>
            <color rgb="FF000000"/>
            <rFont val="Tahoma"/>
            <family val="2"/>
          </rPr>
          <t>General note for all NC CCs: Beginning with the 2010-11 classfication new formulae were used to more accurately account for courses using contact hours rather than credit hours. The overall effect is to lower the calculated credit hour count and thus the FTE counts. This is, in effect, a recalibration and a number of instutitons have been reclassified as a result.</t>
        </r>
      </text>
    </comment>
    <comment ref="B467" authorId="7" shapeId="0">
      <text>
        <r>
          <rPr>
            <b/>
            <sz val="9"/>
            <color rgb="FF000000"/>
            <rFont val="Tahoma"/>
            <family val="2"/>
          </rPr>
          <t>Crystal Collins:</t>
        </r>
        <r>
          <rPr>
            <sz val="9"/>
            <color rgb="FF000000"/>
            <rFont val="Tahoma"/>
            <family val="2"/>
          </rPr>
          <t xml:space="preserve">
As defined in the SREB instructions, where different tuition levels are charged based on different class level, the amount for first-year students should be reported. This is the reported rates for Freshman and transfer students.</t>
        </r>
      </text>
    </comment>
    <comment ref="B468" authorId="7" shapeId="0">
      <text>
        <r>
          <rPr>
            <b/>
            <sz val="9"/>
            <color rgb="FF000000"/>
            <rFont val="Tahoma"/>
            <family val="2"/>
          </rPr>
          <t>Crystal Collins:</t>
        </r>
        <r>
          <rPr>
            <sz val="9"/>
            <color rgb="FF000000"/>
            <rFont val="Tahoma"/>
            <family val="2"/>
          </rPr>
          <t xml:space="preserve">
As defined in the SREB instructions, where different tuition levels are charged based on different class level, the amount for first-year students should be reported. This is the reported rates for Freshman,Sophomores, Juniors and transfer students. Differentiated rates began in 2015-16.</t>
        </r>
      </text>
    </comment>
    <comment ref="B474" authorId="7" shapeId="0">
      <text>
        <r>
          <rPr>
            <b/>
            <sz val="9"/>
            <color rgb="FF000000"/>
            <rFont val="Tahoma"/>
            <family val="2"/>
          </rPr>
          <t>Crystal Collins:</t>
        </r>
        <r>
          <rPr>
            <sz val="9"/>
            <color rgb="FF000000"/>
            <rFont val="Tahoma"/>
            <family val="2"/>
          </rPr>
          <t xml:space="preserve">
As defined in the SREB instructions, where different tuition levels are charged based on different class level, the amount for first-year students should be reported.
The 2016-17 tuition rate for full-time students who have completed less than 60 credit hours is a flat rate for 12 hours a semester regardless of how many hours the student is enrolled in. Part-time students and full-time students who have completed more than 60 credit hours are charged a different flat rate for 12 hours regardless how many hours the student is enrolled in.</t>
        </r>
      </text>
    </comment>
  </commentList>
</comments>
</file>

<file path=xl/sharedStrings.xml><?xml version="1.0" encoding="utf-8"?>
<sst xmlns="http://schemas.openxmlformats.org/spreadsheetml/2006/main" count="2478" uniqueCount="953">
  <si>
    <t>Part 7: Annual Tuition and Mandory Fees</t>
  </si>
  <si>
    <r>
      <rPr>
        <b/>
        <sz val="10"/>
        <color rgb="FF000000"/>
        <rFont val="Arial"/>
        <family val="2"/>
      </rPr>
      <t xml:space="preserve">Data Columns:  </t>
    </r>
    <r>
      <rPr>
        <sz val="10"/>
        <color rgb="FF000000"/>
        <rFont val="Arial"/>
        <family val="2"/>
      </rPr>
      <t xml:space="preserve">White = New Data, Peach = Old Data, Purple/Grey = Calculated Data. </t>
    </r>
    <r>
      <rPr>
        <b/>
        <sz val="10"/>
        <color rgb="FF000000"/>
        <rFont val="Arial"/>
        <family val="2"/>
      </rPr>
      <t xml:space="preserve"> Please highlight changes in YELLOW</t>
    </r>
  </si>
  <si>
    <t>Undergraduate</t>
  </si>
  <si>
    <t>Graduate</t>
  </si>
  <si>
    <t>Law</t>
  </si>
  <si>
    <t>Medicine</t>
  </si>
  <si>
    <t>Dentistry</t>
  </si>
  <si>
    <t>Pharmacy</t>
  </si>
  <si>
    <t>Optometry</t>
  </si>
  <si>
    <t>Osteopathic Medicine</t>
  </si>
  <si>
    <t>Veterinary Medicine</t>
  </si>
  <si>
    <t>Comments:  Please look for comments and answer questions; add comments as needed</t>
  </si>
  <si>
    <t>In-State</t>
  </si>
  <si>
    <t>Out-of-State</t>
  </si>
  <si>
    <t>State</t>
  </si>
  <si>
    <t>Institution</t>
  </si>
  <si>
    <t>Classification Notes</t>
  </si>
  <si>
    <t>IPEDS #</t>
  </si>
  <si>
    <t>Category</t>
  </si>
  <si>
    <t>2015-16</t>
  </si>
  <si>
    <t>2016-17</t>
  </si>
  <si>
    <t>Name</t>
  </si>
  <si>
    <t>IPEDSID</t>
  </si>
  <si>
    <t>Type</t>
  </si>
  <si>
    <t>OldUGIS</t>
  </si>
  <si>
    <t>NewUGIS</t>
  </si>
  <si>
    <t>OldUGOS</t>
  </si>
  <si>
    <t>NewUGOS</t>
  </si>
  <si>
    <t>OldGIS</t>
  </si>
  <si>
    <t>NewGIS</t>
  </si>
  <si>
    <t>OldGOS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</si>
  <si>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</si>
  <si>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</si>
  <si>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</si>
  <si>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</si>
  <si>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</si>
  <si>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</si>
  <si>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</si>
  <si>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</si>
  <si>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</si>
  <si>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</si>
  <si>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</si>
  <si>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</si>
  <si>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</si>
  <si>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</si>
  <si>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</si>
  <si>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</si>
  <si>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</si>
  <si>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</si>
  <si>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</si>
  <si>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</si>
  <si>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</si>
  <si>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</si>
  <si>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</si>
  <si>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OldOstOS</t>
  </si>
  <si>
    <t>NewOstOS</t>
  </si>
  <si>
    <t>OldVetIS</t>
  </si>
  <si>
    <t>NewVetIS</t>
  </si>
  <si>
    <t>OldVetOS</t>
  </si>
  <si>
    <t>NewVetOS</t>
  </si>
  <si>
    <t>FORMATTING</t>
  </si>
  <si>
    <t>AL</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</si>
  <si>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</si>
  <si>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</si>
  <si>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</si>
  <si>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</si>
  <si>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</si>
  <si>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</si>
  <si>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</si>
  <si>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</si>
  <si>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</si>
  <si>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</si>
  <si>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</si>
  <si>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</si>
  <si>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</si>
  <si>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</si>
  <si>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100812</t>
  </si>
  <si>
    <t xml:space="preserve"> </t>
  </si>
  <si>
    <t>Jefferson State Community College</t>
  </si>
  <si>
    <t xml:space="preserve">John C. Calhoun State Community College </t>
  </si>
  <si>
    <t>Bevill State Community College</t>
  </si>
  <si>
    <t>Bishop State Community College</t>
  </si>
  <si>
    <t>Enterprise-Ozark Community College</t>
  </si>
  <si>
    <t>Gadsden State Community College</t>
  </si>
  <si>
    <t>George C. Wallace State Community College - Dothan</t>
  </si>
  <si>
    <t>James H. Faulkner State Community College</t>
  </si>
  <si>
    <t xml:space="preserve">Lawson State Community College </t>
  </si>
  <si>
    <t xml:space="preserve">Northeast Alabama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</si>
  <si>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</si>
  <si>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</si>
  <si>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</si>
  <si>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</si>
  <si>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</si>
  <si>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</si>
  <si>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</si>
  <si>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</si>
  <si>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</si>
  <si>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</si>
  <si>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Snead State Community College </t>
  </si>
  <si>
    <t xml:space="preserve">Trenholm State Technical College </t>
  </si>
  <si>
    <t xml:space="preserve">J.F. Drake State Technical College </t>
  </si>
  <si>
    <t xml:space="preserve">J.F. Ingram State Technical College </t>
  </si>
  <si>
    <t>N/A</t>
  </si>
  <si>
    <t xml:space="preserve">Reid State Technical College </t>
  </si>
  <si>
    <t>Marion Military Institute</t>
  </si>
  <si>
    <t>AR</t>
  </si>
  <si>
    <t>University of Arkansas, Fayetteville</t>
  </si>
  <si>
    <t>University of Arkansas at Little Rock</t>
  </si>
  <si>
    <t>Arkansas State University</t>
  </si>
  <si>
    <t>Arkansas Tech University</t>
  </si>
  <si>
    <t xml:space="preserve">University of Central Arkansas </t>
  </si>
  <si>
    <t>Henderson State University</t>
  </si>
  <si>
    <t>Southern Arkansas University</t>
  </si>
  <si>
    <t>University of Arkansas at Monticello</t>
  </si>
  <si>
    <t>University of Arkansas at Fort Smith</t>
  </si>
  <si>
    <t>University of Arkansas at Pine Bluff</t>
  </si>
  <si>
    <t xml:space="preserve">Northwest Arkansas Community College </t>
  </si>
  <si>
    <t>Pulaski Technical College</t>
  </si>
  <si>
    <t>Arkansas State University-Beebe</t>
  </si>
  <si>
    <t>National Park College</t>
  </si>
  <si>
    <t>Arkansas Northeastern College</t>
  </si>
  <si>
    <t>Arkansas State University Mid-South</t>
  </si>
  <si>
    <t>Arkansas State University Mountain Home</t>
  </si>
  <si>
    <t>Arkansas State University-Newport</t>
  </si>
  <si>
    <t>Black River Technical College</t>
  </si>
  <si>
    <t>College of the Ouachitas</t>
  </si>
  <si>
    <t>Cossatot Community College of the University of Arkansas</t>
  </si>
  <si>
    <t xml:space="preserve">East Arkansas Community College </t>
  </si>
  <si>
    <t>North Arkansas College</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</si>
  <si>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</si>
  <si>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</si>
  <si>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</si>
  <si>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</si>
  <si>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</si>
  <si>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</si>
  <si>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</si>
  <si>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</si>
  <si>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</si>
  <si>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</si>
  <si>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DE</t>
  </si>
  <si>
    <t>University of Delaware</t>
  </si>
  <si>
    <t>Delaware State University</t>
  </si>
  <si>
    <t>Delaware Technical and Community College--Terry</t>
  </si>
  <si>
    <t>FL</t>
  </si>
  <si>
    <t xml:space="preserve">Florida Atlantic University </t>
  </si>
  <si>
    <t>Florida International University</t>
  </si>
  <si>
    <t xml:space="preserve">Florida State University </t>
  </si>
  <si>
    <t xml:space="preserve">University of Central Florida </t>
  </si>
  <si>
    <t>University of Florida</t>
  </si>
  <si>
    <t xml:space="preserve">University of South Florida </t>
  </si>
  <si>
    <t xml:space="preserve">Florida Agricultural &amp; Mechanical University </t>
  </si>
  <si>
    <t>University of North Florida</t>
  </si>
  <si>
    <t>University of West Florida</t>
  </si>
  <si>
    <t>Florida Gulf Coast University</t>
  </si>
  <si>
    <t>New College of Florida</t>
  </si>
  <si>
    <t>Florida Polytechnic University</t>
  </si>
  <si>
    <t xml:space="preserve">Broward College </t>
  </si>
  <si>
    <t xml:space="preserve">Chipola College </t>
  </si>
  <si>
    <t>College of Central Florida</t>
  </si>
  <si>
    <t xml:space="preserve">Daytona State College </t>
  </si>
  <si>
    <t>Florida SouthWestern State College</t>
  </si>
  <si>
    <t>Florida State College at Jacksonville</t>
  </si>
  <si>
    <t xml:space="preserve">Gulf Coast State College </t>
  </si>
  <si>
    <t xml:space="preserve">Indian River State College </t>
  </si>
  <si>
    <t xml:space="preserve">Miami Dade College </t>
  </si>
  <si>
    <t>Northwest Florida State College</t>
  </si>
  <si>
    <t xml:space="preserve">Palm Beach State College </t>
  </si>
  <si>
    <t xml:space="preserve">Pensacola State College </t>
  </si>
  <si>
    <t xml:space="preserve">Polk State College </t>
  </si>
  <si>
    <t xml:space="preserve">Santa Fe College </t>
  </si>
  <si>
    <t>Seminole State College of Florida</t>
  </si>
  <si>
    <t xml:space="preserve">St. Johns River State College </t>
  </si>
  <si>
    <t xml:space="preserve">St. Petersburg College </t>
  </si>
  <si>
    <t>State College of Florida, Manatee-Sarasota</t>
  </si>
  <si>
    <t xml:space="preserve">Valencia College </t>
  </si>
  <si>
    <t>Eastern Florida State College</t>
  </si>
  <si>
    <t xml:space="preserve">Hillsborough Community College </t>
  </si>
  <si>
    <t xml:space="preserve">Pasco-Hernando State College </t>
  </si>
  <si>
    <t xml:space="preserve">Tallahassee Community College </t>
  </si>
  <si>
    <t>Florida Gateway College</t>
  </si>
  <si>
    <t xml:space="preserve">Lake-Sumter State College </t>
  </si>
  <si>
    <t xml:space="preserve">South Florida State College </t>
  </si>
  <si>
    <t xml:space="preserve">Florida Keys Community College </t>
  </si>
  <si>
    <t xml:space="preserve">North Florida Community College </t>
  </si>
  <si>
    <t>GA</t>
  </si>
  <si>
    <t xml:space="preserve">Georgia State University </t>
  </si>
  <si>
    <t>139940</t>
  </si>
  <si>
    <t>University of Georgia</t>
  </si>
  <si>
    <t>139959</t>
  </si>
  <si>
    <t>Georgia Institute of Technology</t>
  </si>
  <si>
    <t>139755</t>
  </si>
  <si>
    <t>Georgia Southern University</t>
  </si>
  <si>
    <t>139931</t>
  </si>
  <si>
    <t>Kennesaw State University</t>
  </si>
  <si>
    <t>140164</t>
  </si>
  <si>
    <t>University of West Georgia</t>
  </si>
  <si>
    <t>141334</t>
  </si>
  <si>
    <t xml:space="preserve">Valdosta State University </t>
  </si>
  <si>
    <t>141264</t>
  </si>
  <si>
    <t xml:space="preserve">Albany State University </t>
  </si>
  <si>
    <t>138716</t>
  </si>
  <si>
    <t>Armstrong State University</t>
  </si>
  <si>
    <t>138789</t>
  </si>
  <si>
    <t>Clayton State University</t>
  </si>
  <si>
    <t>139311</t>
  </si>
  <si>
    <t>Columbus State University</t>
  </si>
  <si>
    <t>139366</t>
  </si>
  <si>
    <t>Fort Valley State University</t>
  </si>
  <si>
    <t>139719</t>
  </si>
  <si>
    <t>Georgia College and State University</t>
  </si>
  <si>
    <t>139861</t>
  </si>
  <si>
    <t>Georgia Regents University</t>
  </si>
  <si>
    <t>482149</t>
  </si>
  <si>
    <t>University of North Georgia</t>
  </si>
  <si>
    <t>Georgia Southwestern State University</t>
  </si>
  <si>
    <t>139764</t>
  </si>
  <si>
    <t>Savannah State University</t>
  </si>
  <si>
    <t>140960</t>
  </si>
  <si>
    <t xml:space="preserve">Dalton State College </t>
  </si>
  <si>
    <t>139463</t>
  </si>
  <si>
    <t>Georgia Gwinnett College</t>
  </si>
  <si>
    <t>447689</t>
  </si>
  <si>
    <t>Middle Georgia State College</t>
  </si>
  <si>
    <t xml:space="preserve">Abraham Baldwin Agricultural College </t>
  </si>
  <si>
    <t>138558</t>
  </si>
  <si>
    <t xml:space="preserve">College of Coastal Georgia </t>
  </si>
  <si>
    <t>139250</t>
  </si>
  <si>
    <t xml:space="preserve">Gordon State College </t>
  </si>
  <si>
    <t>139968</t>
  </si>
  <si>
    <t xml:space="preserve">Georgia Perimeter College </t>
  </si>
  <si>
    <t>244437</t>
  </si>
  <si>
    <t>Atlanta Metropolitan State College</t>
  </si>
  <si>
    <t>138901</t>
  </si>
  <si>
    <t xml:space="preserve">Bainbridge State College </t>
  </si>
  <si>
    <t>139010</t>
  </si>
  <si>
    <t xml:space="preserve">Darton State College </t>
  </si>
  <si>
    <t>138691</t>
  </si>
  <si>
    <t>East Georgia State College</t>
  </si>
  <si>
    <t>139621</t>
  </si>
  <si>
    <t>Georgia Highlands College</t>
  </si>
  <si>
    <t>139700</t>
  </si>
  <si>
    <t>South Georgia State College</t>
  </si>
  <si>
    <t>Albany Technical College</t>
  </si>
  <si>
    <t>Athens Technical College</t>
  </si>
  <si>
    <t>Atlanta Technical College</t>
  </si>
  <si>
    <t>Augusta Technical College</t>
  </si>
  <si>
    <t>Central Georgia Technical College</t>
  </si>
  <si>
    <t>Chattahoochee Technical College</t>
  </si>
  <si>
    <t>Coastal Pines Technical College</t>
  </si>
  <si>
    <t>Columbus Technical College</t>
  </si>
  <si>
    <t>Georgia Northwestern Technical College</t>
  </si>
  <si>
    <t>Georgia Piedmont Technical College</t>
  </si>
  <si>
    <t>Gwinnett Technical College</t>
  </si>
  <si>
    <t>Lanier Technical College</t>
  </si>
  <si>
    <t>North Georgia Technical College</t>
  </si>
  <si>
    <t>Oconee Fall Line Technical College</t>
  </si>
  <si>
    <t>Ogeechee Technical College</t>
  </si>
  <si>
    <t>Savannah Technical College</t>
  </si>
  <si>
    <t>South Georgia Technical College</t>
  </si>
  <si>
    <t>Southeastern Technical College</t>
  </si>
  <si>
    <t>Southern Crescent Technical College</t>
  </si>
  <si>
    <t>Southern Regional Technical College</t>
  </si>
  <si>
    <t>West Georgia Technical College</t>
  </si>
  <si>
    <t>Wiregrass Georgia Technical College</t>
  </si>
  <si>
    <t>KY</t>
  </si>
  <si>
    <t>University of Kentucky</t>
  </si>
  <si>
    <t>University of Louisville</t>
  </si>
  <si>
    <t xml:space="preserve">Eastern Kentucky University </t>
  </si>
  <si>
    <t xml:space="preserve">Morehead State University </t>
  </si>
  <si>
    <t xml:space="preserve">Murray State University </t>
  </si>
  <si>
    <t xml:space="preserve">Northern Kentucky University </t>
  </si>
  <si>
    <t xml:space="preserve">Western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</si>
  <si>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</si>
  <si>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</si>
  <si>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</si>
  <si>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</si>
  <si>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</si>
  <si>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</si>
  <si>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</si>
  <si>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 xml:space="preserve">Hopkinsville Community College </t>
  </si>
  <si>
    <t>Madisonville Community College</t>
  </si>
  <si>
    <t xml:space="preserve">Maysville Community and Technical College </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</si>
  <si>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</si>
  <si>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</si>
  <si>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</si>
  <si>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</si>
  <si>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</si>
  <si>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Gateway Community and Technical College</t>
  </si>
  <si>
    <t>Southcentral Kentucky Community and Technical College</t>
  </si>
  <si>
    <t>LA</t>
  </si>
  <si>
    <t>Louisiana State University and A&amp;M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</si>
  <si>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</si>
  <si>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</si>
  <si>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</si>
  <si>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</si>
  <si>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</si>
  <si>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</si>
  <si>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</si>
  <si>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</si>
  <si>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</si>
  <si>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</si>
  <si>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</si>
  <si>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</si>
  <si>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</si>
  <si>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Baton Rouge Community College</t>
  </si>
  <si>
    <t>Bossier Parish Community College</t>
  </si>
  <si>
    <t xml:space="preserve">Delgado Community College </t>
  </si>
  <si>
    <t>Louisiana Delta Community College</t>
  </si>
  <si>
    <t>South Louisiana Community College</t>
  </si>
  <si>
    <t>Southern University in Shreveport</t>
  </si>
  <si>
    <t>Louisiana State University at Eunice</t>
  </si>
  <si>
    <t>Nunez Community College</t>
  </si>
  <si>
    <t>River Parishes Community College</t>
  </si>
  <si>
    <t>Central LA Technical College</t>
  </si>
  <si>
    <t>L.E. Fletcher Technical Community College</t>
  </si>
  <si>
    <t>Northshore Technical College</t>
  </si>
  <si>
    <t>Northwest LA Technical College</t>
  </si>
  <si>
    <t>South Central LA Technical College</t>
  </si>
  <si>
    <t>Sowela Technical Community College</t>
  </si>
  <si>
    <t>Louisiana State University Health Sciences Center - New Orleans</t>
  </si>
  <si>
    <t>Louisiana State University Health Sciences Center - Shreveport</t>
  </si>
  <si>
    <t>MD</t>
  </si>
  <si>
    <t>University of Maryland College Park</t>
  </si>
  <si>
    <t>Morgan State University</t>
  </si>
  <si>
    <t>University of Maryland, Baltimore County</t>
  </si>
  <si>
    <t xml:space="preserve">Towson University </t>
  </si>
  <si>
    <t xml:space="preserve">Bowie State University </t>
  </si>
  <si>
    <t xml:space="preserve">Frostburg State University </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</si>
  <si>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</si>
  <si>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</si>
  <si>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</si>
  <si>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</si>
  <si>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</si>
  <si>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</si>
  <si>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College of Southern Maryland</t>
  </si>
  <si>
    <t>Community College of Baltimore County</t>
  </si>
  <si>
    <t xml:space="preserve">Howard Community College </t>
  </si>
  <si>
    <t>Montgomery College</t>
  </si>
  <si>
    <t xml:space="preserve">Prince George's Community College </t>
  </si>
  <si>
    <t>Allegany College of Maryland</t>
  </si>
  <si>
    <t>Baltimore City Community College</t>
  </si>
  <si>
    <t>Carroll Community College</t>
  </si>
  <si>
    <t xml:space="preserve">Frederick Community College </t>
  </si>
  <si>
    <t xml:space="preserve">Hagerstown Community College </t>
  </si>
  <si>
    <t xml:space="preserve">Harford Community College </t>
  </si>
  <si>
    <t xml:space="preserve">Wor-Wic Community College </t>
  </si>
  <si>
    <t xml:space="preserve">Cecil Community College </t>
  </si>
  <si>
    <t xml:space="preserve">Chesapeake College </t>
  </si>
  <si>
    <t xml:space="preserve">Garrett College </t>
  </si>
  <si>
    <t>University of Maryland University College</t>
  </si>
  <si>
    <t xml:space="preserve">University of Maryland, Baltimore </t>
  </si>
  <si>
    <t>MS</t>
  </si>
  <si>
    <t>Mississippi State University</t>
  </si>
  <si>
    <t>University of Southern Mississippi</t>
  </si>
  <si>
    <t xml:space="preserve">Jackson State University </t>
  </si>
  <si>
    <t>University of Mississippi</t>
  </si>
  <si>
    <t>Alcorn State University</t>
  </si>
  <si>
    <t>Delta State University</t>
  </si>
  <si>
    <t>Mississippi Valley State University</t>
  </si>
  <si>
    <t>Mississippi University for Women</t>
  </si>
  <si>
    <t>University of Mississippi Medical Center</t>
  </si>
  <si>
    <t>176026</t>
  </si>
  <si>
    <t>15</t>
  </si>
  <si>
    <t xml:space="preserve">Hinds Community College </t>
  </si>
  <si>
    <t xml:space="preserve">Itawamba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</si>
  <si>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</si>
  <si>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</si>
  <si>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</si>
  <si>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</si>
  <si>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</si>
  <si>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</si>
  <si>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</si>
  <si>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</si>
  <si>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</si>
  <si>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</si>
  <si>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</si>
  <si>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</si>
  <si>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</si>
  <si>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NC</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</si>
  <si>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</si>
  <si>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</si>
  <si>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</si>
  <si>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</si>
  <si>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</si>
  <si>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</si>
  <si>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</si>
  <si>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</si>
  <si>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</si>
  <si>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</si>
  <si>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</si>
  <si>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</si>
  <si>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</si>
  <si>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</si>
  <si>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</si>
  <si>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</si>
  <si>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</si>
  <si>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</si>
  <si>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</si>
  <si>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</si>
  <si>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</si>
  <si>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</si>
  <si>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</si>
  <si>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</si>
  <si>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</si>
  <si>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</si>
  <si>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</si>
  <si>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</si>
  <si>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</si>
  <si>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</si>
  <si>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</si>
  <si>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</si>
  <si>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</si>
  <si>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</si>
  <si>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</si>
  <si>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</si>
  <si>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</si>
  <si>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</si>
  <si>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</si>
  <si>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</si>
  <si>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</si>
  <si>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</si>
  <si>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</si>
  <si>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</si>
  <si>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</si>
  <si>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</si>
  <si>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</si>
  <si>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</si>
  <si>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</si>
  <si>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</si>
  <si>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</si>
  <si>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</si>
  <si>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</si>
  <si>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</si>
  <si>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</si>
  <si>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</si>
  <si>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</si>
  <si>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Community College</t>
  </si>
  <si>
    <t xml:space="preserve">North Carolina State University </t>
  </si>
  <si>
    <t xml:space="preserve">University of North Carolina at Chapel Hill </t>
  </si>
  <si>
    <t>University of North Carolina at Charlotte</t>
  </si>
  <si>
    <t>University of North Carolina at Greensboro</t>
  </si>
  <si>
    <t xml:space="preserve">East Carolina University </t>
  </si>
  <si>
    <t xml:space="preserve">Appalachian State University </t>
  </si>
  <si>
    <t>North Carolina A&amp;T State University</t>
  </si>
  <si>
    <t xml:space="preserve">North Carolina Central University </t>
  </si>
  <si>
    <t>University of North Carolina at Wilmington</t>
  </si>
  <si>
    <t xml:space="preserve">Western Carolina University </t>
  </si>
  <si>
    <t xml:space="preserve">Fayetteville State University </t>
  </si>
  <si>
    <t>University of North Carolina at Pembroke</t>
  </si>
  <si>
    <t xml:space="preserve">Winston-Salem State University </t>
  </si>
  <si>
    <t xml:space="preserve">Elizabeth City State University </t>
  </si>
  <si>
    <t>University of North Carolina at Asheville</t>
  </si>
  <si>
    <t>North Carolina School of the Arts</t>
  </si>
  <si>
    <t>OK</t>
  </si>
  <si>
    <t xml:space="preserve">Canadian Valley Technology Center                 </t>
  </si>
  <si>
    <t xml:space="preserve">Francis Tuttle Technology Center                  </t>
  </si>
  <si>
    <t xml:space="preserve">Metro Technology Centers                          </t>
  </si>
  <si>
    <t xml:space="preserve">Tulsa Technology Center-Lemley Campus             </t>
  </si>
  <si>
    <t xml:space="preserve">Autry Technology Center                           </t>
  </si>
  <si>
    <t xml:space="preserve">Caddo Kiowa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</si>
  <si>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</si>
  <si>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</si>
  <si>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</si>
  <si>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</si>
  <si>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Great Plains Technology Center                    </t>
  </si>
  <si>
    <t xml:space="preserve">Green Country Technology Center                   </t>
  </si>
  <si>
    <t xml:space="preserve">High Plains Technology Center                     </t>
  </si>
  <si>
    <t xml:space="preserve">Indian Capital Technology Center-Muskogee         </t>
  </si>
  <si>
    <t xml:space="preserve">Indian Capital Technology Center-Sallisaw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</si>
  <si>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</si>
  <si>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</si>
  <si>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</si>
  <si>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</si>
  <si>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</si>
  <si>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</si>
  <si>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</si>
  <si>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</si>
  <si>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</si>
  <si>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</si>
  <si>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</si>
  <si>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</si>
  <si>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</si>
  <si>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</si>
  <si>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Moore Norman Technology Center                    </t>
  </si>
  <si>
    <t xml:space="preserve">Northeast Technology Center-Afton                 </t>
  </si>
  <si>
    <t>Northeast Technology Center-Claremore</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</si>
  <si>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</si>
  <si>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</si>
  <si>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</si>
  <si>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</si>
  <si>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</si>
  <si>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</si>
  <si>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</si>
  <si>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</si>
  <si>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</si>
  <si>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</si>
  <si>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</si>
  <si>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Center-Broken Arrow Campus       </t>
  </si>
  <si>
    <t>Tulsa Technology Center-Owasso</t>
  </si>
  <si>
    <t xml:space="preserve">Tulsa Technology Center-Riverside Campus          </t>
  </si>
  <si>
    <t>Tulsa Technology Center-Sand Springs</t>
  </si>
  <si>
    <t xml:space="preserve">Wes Watkins Technology Center                     </t>
  </si>
  <si>
    <t xml:space="preserve">Western Technology Center                         </t>
  </si>
  <si>
    <t>SC</t>
  </si>
  <si>
    <t>Clemson University</t>
  </si>
  <si>
    <t>University of South Carolina-Columbia</t>
  </si>
  <si>
    <t>College of Charleston</t>
  </si>
  <si>
    <t xml:space="preserve">The Citadel, the Military College of South Carolina </t>
  </si>
  <si>
    <t xml:space="preserve">Winthrop University </t>
  </si>
  <si>
    <t>Coastal Carolina University</t>
  </si>
  <si>
    <t xml:space="preserve">Francis Marion University </t>
  </si>
  <si>
    <t xml:space="preserve">South Carolina State University </t>
  </si>
  <si>
    <t>Lander University</t>
  </si>
  <si>
    <t>University of South Carolina-Aiken</t>
  </si>
  <si>
    <t>University of South Carolina-Beaufort</t>
  </si>
  <si>
    <t>University of South Carolina-Upstate</t>
  </si>
  <si>
    <t xml:space="preserve">Florence-Darlington Technical College </t>
  </si>
  <si>
    <t xml:space="preserve">Greenville Technical College </t>
  </si>
  <si>
    <t xml:space="preserve">Horry-Georgetown Technical College </t>
  </si>
  <si>
    <t xml:space="preserve">Midlands Technical College </t>
  </si>
  <si>
    <t xml:space="preserve">Piedmont Technical College </t>
  </si>
  <si>
    <t xml:space="preserve">Tri-County Technical College </t>
  </si>
  <si>
    <t xml:space="preserve">Trident Technical College </t>
  </si>
  <si>
    <t xml:space="preserve">Aiken Technical College </t>
  </si>
  <si>
    <t xml:space="preserve">Central Carolina Technical College </t>
  </si>
  <si>
    <t xml:space="preserve">Orangeburg-Calhoun Technical College </t>
  </si>
  <si>
    <t xml:space="preserve">Spartanburg Community College </t>
  </si>
  <si>
    <t xml:space="preserve">York Technical College </t>
  </si>
  <si>
    <t xml:space="preserve">Denmark Technical College </t>
  </si>
  <si>
    <t xml:space="preserve">Northeastern Technical College </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</si>
  <si>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</si>
  <si>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</si>
  <si>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</si>
  <si>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</si>
  <si>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</si>
  <si>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</si>
  <si>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</si>
  <si>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TN</t>
  </si>
  <si>
    <t>University of Memphis</t>
  </si>
  <si>
    <t>University of Tennessee, Knoxville</t>
  </si>
  <si>
    <t>East Tennessee State University</t>
  </si>
  <si>
    <t xml:space="preserve">Tennessee State University </t>
  </si>
  <si>
    <t xml:space="preserve">Austin Peay State University </t>
  </si>
  <si>
    <t xml:space="preserve">Middle Tennessee State University </t>
  </si>
  <si>
    <t xml:space="preserve">Tennessee Technological University </t>
  </si>
  <si>
    <t>University of Tennessee at Chattanooga</t>
  </si>
  <si>
    <t>University of Tennessee at Martin</t>
  </si>
  <si>
    <t xml:space="preserve">Chattanooga State Technical Community College </t>
  </si>
  <si>
    <t>Nashville State Technical Community College</t>
  </si>
  <si>
    <t>Pellissippi State Technical Community College</t>
  </si>
  <si>
    <t>Southwest Tennessee Community College</t>
  </si>
  <si>
    <t xml:space="preserve">Volunteer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</si>
  <si>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</si>
  <si>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</si>
  <si>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</si>
  <si>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</si>
  <si>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</si>
  <si>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Northeast State Technical Community College</t>
  </si>
  <si>
    <t xml:space="preserve">Roane State Community College </t>
  </si>
  <si>
    <t xml:space="preserve">Walters State Community College </t>
  </si>
  <si>
    <t>Tennessee College of Applied Technology at Chattanooga</t>
  </si>
  <si>
    <t>219824B</t>
  </si>
  <si>
    <t>Tennessee College of Applied Technology at Athens</t>
  </si>
  <si>
    <t>Tennessee College of Applied Technology at Covington</t>
  </si>
  <si>
    <t>Tennessee College of Applied Technology at Crossville</t>
  </si>
  <si>
    <t>Tennessee College of Applied Technology at Crump</t>
  </si>
  <si>
    <t>Tennessee College of Applied Technology at Dickson</t>
  </si>
  <si>
    <t>Tennessee College of Applied Technology at Elizabethton</t>
  </si>
  <si>
    <t>Tennessee College of Applied Technology at Harriman</t>
  </si>
  <si>
    <t>Tennessee College of Applied Technology at Hartsville</t>
  </si>
  <si>
    <t>Tennessee College of Applied Technology at Hohenwald</t>
  </si>
  <si>
    <t>Tennessee College of Applied Technology at Jacksboro</t>
  </si>
  <si>
    <t>Tennessee College of Applied Technology at Jackson</t>
  </si>
  <si>
    <t>Tennessee College of Applied Technology at Knoxville</t>
  </si>
  <si>
    <t>Tennessee College of Applied Technology at Livingston</t>
  </si>
  <si>
    <t>Tennessee College of Applied Technology at McKenzie</t>
  </si>
  <si>
    <t>Tennessee College of Applied Technology at McMinnville</t>
  </si>
  <si>
    <t>Tennessee College of Applied Technology at Memphis</t>
  </si>
  <si>
    <t>Tennessee College of Applied Technology at Morristown</t>
  </si>
  <si>
    <t>Tennessee College of Applied Technology at Murfreesboro</t>
  </si>
  <si>
    <t>Tennessee College of Applied Technology at Nashville</t>
  </si>
  <si>
    <t>Tennessee College of Applied Technology at Newbern</t>
  </si>
  <si>
    <t>Tennessee College of Applied Technology at Oneida</t>
  </si>
  <si>
    <t>Tennessee College of Applied Technology at Paris</t>
  </si>
  <si>
    <t>Tennessee College of Applied Technology at Pulaski</t>
  </si>
  <si>
    <t>Tennessee College of Applied Technology at Ripley</t>
  </si>
  <si>
    <t>Tennessee College of Applied Technology at Shelbyville</t>
  </si>
  <si>
    <t>Tennessee College of Applied Technology at Whiteville</t>
  </si>
  <si>
    <t>University of Tennessee Health Science Center</t>
  </si>
  <si>
    <t>VA</t>
  </si>
  <si>
    <t xml:space="preserve">George Mason University </t>
  </si>
  <si>
    <t xml:space="preserve">Old Dominion University </t>
  </si>
  <si>
    <t>University of Virginia</t>
  </si>
  <si>
    <t>Virginia Commonwealth University</t>
  </si>
  <si>
    <t xml:space="preserve">Virginia Tech </t>
  </si>
  <si>
    <t>College of William &amp; Mary</t>
  </si>
  <si>
    <t>James Madison University</t>
  </si>
  <si>
    <t xml:space="preserve">Longwood University </t>
  </si>
  <si>
    <t xml:space="preserve">Norfolk State University </t>
  </si>
  <si>
    <t>Radford University</t>
  </si>
  <si>
    <t xml:space="preserve">University of Mary Washington </t>
  </si>
  <si>
    <t xml:space="preserve">Virginia State University </t>
  </si>
  <si>
    <t>Christopher Newport University</t>
  </si>
  <si>
    <t xml:space="preserve">University of Virginia's College at Wise </t>
  </si>
  <si>
    <t>J.S. Reynolds Community College</t>
  </si>
  <si>
    <t>John Tyler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</si>
  <si>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</si>
  <si>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</si>
  <si>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</si>
  <si>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</si>
  <si>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</si>
  <si>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</si>
  <si>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</si>
  <si>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Lord Fairfax Community College</t>
  </si>
  <si>
    <t xml:space="preserve">New River Community College </t>
  </si>
  <si>
    <t xml:space="preserve">Patrick Henry Community College </t>
  </si>
  <si>
    <t xml:space="preserve">Piedmont Virginia Community College </t>
  </si>
  <si>
    <t>Southside Virginia Community College</t>
  </si>
  <si>
    <t xml:space="preserve">Virginia Western Community College </t>
  </si>
  <si>
    <t xml:space="preserve">Wytheville Community College </t>
  </si>
  <si>
    <t xml:space="preserve">D.S. Lancaster Community College </t>
  </si>
  <si>
    <t>Eastern Shore Community College</t>
  </si>
  <si>
    <t>Mountain Empire Community College</t>
  </si>
  <si>
    <t>Paul D. Camp Community College</t>
  </si>
  <si>
    <t>Rappahannock Community College</t>
  </si>
  <si>
    <t xml:space="preserve">Richard Bland College </t>
  </si>
  <si>
    <t xml:space="preserve">Southwest Virginia Community College </t>
  </si>
  <si>
    <t xml:space="preserve">Virginia Highlands Community College </t>
  </si>
  <si>
    <t>Virginia Military Institute</t>
  </si>
  <si>
    <t>WV</t>
  </si>
  <si>
    <t>West Virginia University</t>
  </si>
  <si>
    <t xml:space="preserve">Marshall University </t>
  </si>
  <si>
    <t>Fairmont State University</t>
  </si>
  <si>
    <t xml:space="preserve">Shepherd University </t>
  </si>
  <si>
    <t xml:space="preserve">Bluefield State College </t>
  </si>
  <si>
    <t xml:space="preserve">Concord University </t>
  </si>
  <si>
    <t xml:space="preserve">Glenville State College </t>
  </si>
  <si>
    <t>West Liberty University</t>
  </si>
  <si>
    <t xml:space="preserve">West Virginia State University </t>
  </si>
  <si>
    <t>West Virginia University at Parkersburg</t>
  </si>
  <si>
    <t>West Virginia University Institute of Technology</t>
  </si>
  <si>
    <t>Potomac State College of West Virginia University</t>
  </si>
  <si>
    <t>New River Community &amp; Technical College</t>
  </si>
  <si>
    <t>Pierpont Community &amp; Technical College</t>
  </si>
  <si>
    <t>Blue Ridge Community &amp; Technical College</t>
  </si>
  <si>
    <t>BridgeValley Community &amp; Technical College</t>
  </si>
  <si>
    <t>Eastern West Virginia Community &amp; Technical College</t>
  </si>
  <si>
    <t>Mountwest Community &amp; Technical College</t>
  </si>
  <si>
    <t xml:space="preserve">Southern West Virginia Community &amp; Technical College </t>
  </si>
  <si>
    <t>West Virginia Northern Community College</t>
  </si>
  <si>
    <t>West Virginia School of Osteopathic Medicine</t>
  </si>
  <si>
    <t>Oklahoma State University Main Campus</t>
  </si>
  <si>
    <t>University of Oklahoma Norman Campus</t>
  </si>
  <si>
    <t>Northeastern State University</t>
  </si>
  <si>
    <t>University of Central Oklahoma</t>
  </si>
  <si>
    <t xml:space="preserve">Southeastern Oklahoma State University </t>
  </si>
  <si>
    <t xml:space="preserve">Cameron University </t>
  </si>
  <si>
    <t xml:space="preserve">East Central University </t>
  </si>
  <si>
    <t>Langston University</t>
  </si>
  <si>
    <t xml:space="preserve">Northwestern Oklahoma State University </t>
  </si>
  <si>
    <t>Southwestern Oklahoma State University</t>
  </si>
  <si>
    <t xml:space="preserve">Oklahoma Panhandle State University </t>
  </si>
  <si>
    <t>Rogers State University</t>
  </si>
  <si>
    <t>University of Science and Arts of Oklahoma</t>
  </si>
  <si>
    <t xml:space="preserve">Oklahoma State University Technical Branch-Okmulgee </t>
  </si>
  <si>
    <t xml:space="preserve">Oklahoma State University-Oklahoma City </t>
  </si>
  <si>
    <t xml:space="preserve">Oklahoma City Community College </t>
  </si>
  <si>
    <t xml:space="preserve">Tulsa Community College </t>
  </si>
  <si>
    <t xml:space="preserve">Northern Oklahoma College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</si>
  <si>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</si>
  <si>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</si>
  <si>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</si>
  <si>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</si>
  <si>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</si>
  <si>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</si>
  <si>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</si>
  <si>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</si>
  <si>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</si>
  <si>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TX</t>
  </si>
  <si>
    <t>Texas A &amp; M University</t>
  </si>
  <si>
    <t>Texas Tech University</t>
  </si>
  <si>
    <t>University of Houston</t>
  </si>
  <si>
    <t>University of North Texas</t>
  </si>
  <si>
    <t>University of Texas at Arlington</t>
  </si>
  <si>
    <t>University of Texas at Austin</t>
  </si>
  <si>
    <t>University of Texas at Dallas</t>
  </si>
  <si>
    <t>Texas Woman's University</t>
  </si>
  <si>
    <t>University of Texas at El Paso</t>
  </si>
  <si>
    <t>University of Texas at San Antonio</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</si>
  <si>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</si>
  <si>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</si>
  <si>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</si>
  <si>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</si>
  <si>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</si>
  <si>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</si>
  <si>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</si>
  <si>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</si>
  <si>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International University</t>
  </si>
  <si>
    <t>Texas A &amp; M University-Commerce</t>
  </si>
  <si>
    <t>Texas A &amp; M University-Corpus Christi</t>
  </si>
  <si>
    <t>Texas A &amp; M University-Kingsville</t>
  </si>
  <si>
    <t>Texas Southern University</t>
  </si>
  <si>
    <t>Texas State University</t>
  </si>
  <si>
    <t>University of Houston-Clear Lake</t>
  </si>
  <si>
    <t>University of Texas - Rio Grande Valley</t>
  </si>
  <si>
    <t>University of Texas at Tyler</t>
  </si>
  <si>
    <t>University of Texas of the Permian Basin</t>
  </si>
  <si>
    <t>West Texas A &amp; M University</t>
  </si>
  <si>
    <t>Texas A &amp; M -Texarkana</t>
  </si>
  <si>
    <t>Texas A &amp; M University - Central Texas</t>
  </si>
  <si>
    <t>University of Houston-Victoria</t>
  </si>
  <si>
    <t>Sul Ross State University-Rio Grande College</t>
  </si>
  <si>
    <t>228501B</t>
  </si>
  <si>
    <t>Texas A &amp; M University - San Antonio</t>
  </si>
  <si>
    <t>University of Houston-Downtown</t>
  </si>
  <si>
    <t>Texas A &amp; M University at Galveston</t>
  </si>
  <si>
    <t xml:space="preserve">Brazosport College </t>
  </si>
  <si>
    <t xml:space="preserve">Midland College </t>
  </si>
  <si>
    <t>South Texas College</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</si>
  <si>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</si>
  <si>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</si>
  <si>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</si>
  <si>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</si>
  <si>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</si>
  <si>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</si>
  <si>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</si>
  <si>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</si>
  <si>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Centro College  (DCCCD)</t>
  </si>
  <si>
    <t>El Paso County Community College District</t>
  </si>
  <si>
    <t>Houston Community College</t>
  </si>
  <si>
    <t xml:space="preserve">Laredo Community College </t>
  </si>
  <si>
    <t>Lone Star College System District</t>
  </si>
  <si>
    <t xml:space="preserve">McLennan Community College </t>
  </si>
  <si>
    <t xml:space="preserve">Navarro College </t>
  </si>
  <si>
    <t>North Central Texas Community College</t>
  </si>
  <si>
    <t>North Lake College  (DCCCD)</t>
  </si>
  <si>
    <t>Northwest Vista College (ACCD)</t>
  </si>
  <si>
    <t>Palo Alto College (ACCD)</t>
  </si>
  <si>
    <t>Richland College  (DCCCD)</t>
  </si>
  <si>
    <t>San Antonio College (ACCD)</t>
  </si>
  <si>
    <t>San Jacinto College</t>
  </si>
  <si>
    <t xml:space="preserve">South Plains College </t>
  </si>
  <si>
    <t>St. Philip's College  (ACCD)</t>
  </si>
  <si>
    <t>Tarrant County College</t>
  </si>
  <si>
    <t>Trinity Valley Community College</t>
  </si>
  <si>
    <t xml:space="preserve">Tyler Junior College </t>
  </si>
  <si>
    <t xml:space="preserve">Alvin Community College </t>
  </si>
  <si>
    <t xml:space="preserve">Angelina College </t>
  </si>
  <si>
    <t>Cedar Valley College  (DCCCD)</t>
  </si>
  <si>
    <t>Cisco College</t>
  </si>
  <si>
    <t>Coastal Bend College</t>
  </si>
  <si>
    <t>College of the Mainland</t>
  </si>
  <si>
    <t xml:space="preserve">Grayson County College </t>
  </si>
  <si>
    <t>Hill College</t>
  </si>
  <si>
    <t>Howard College (HCJCD)</t>
  </si>
  <si>
    <t xml:space="preserve">Kilgore College </t>
  </si>
  <si>
    <t>Lamar Institute of Technology</t>
  </si>
  <si>
    <t>Lamar State College-Port Arthur</t>
  </si>
  <si>
    <t xml:space="preserve">Lee College </t>
  </si>
  <si>
    <t>Mountain View College  (DCCCD)</t>
  </si>
  <si>
    <t xml:space="preserve">Northeast Texas Community College </t>
  </si>
  <si>
    <t xml:space="preserve">Odessa College </t>
  </si>
  <si>
    <t>Paris Junior College</t>
  </si>
  <si>
    <t xml:space="preserve">Southwest Texas Junior College </t>
  </si>
  <si>
    <t xml:space="preserve">Temple College </t>
  </si>
  <si>
    <t xml:space="preserve">Texarkana College </t>
  </si>
  <si>
    <t xml:space="preserve">Texas Southmost College </t>
  </si>
  <si>
    <t xml:space="preserve">Texas State Technical College-Harlingen </t>
  </si>
  <si>
    <t>Texas State Technical College-Waco</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</si>
  <si>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</si>
  <si>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</si>
  <si>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</si>
  <si>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</si>
  <si>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</si>
  <si>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</si>
  <si>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</si>
  <si>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</si>
  <si>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Northeast Lakeview College (ACCD)</t>
  </si>
  <si>
    <t>???</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</si>
  <si>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</si>
  <si>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</si>
  <si>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</si>
  <si>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</si>
  <si>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</si>
  <si>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</si>
  <si>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 &amp; M Health Science Center</t>
  </si>
  <si>
    <t>Texas Tech University Health Sciences Center</t>
  </si>
  <si>
    <t>University of North Texas at Dallas</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</si>
  <si>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</si>
  <si>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</si>
  <si>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</si>
  <si>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</si>
  <si>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</si>
  <si>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</si>
  <si>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(Raleigh County) Academy of Careers and Technology</t>
  </si>
  <si>
    <t xml:space="preserve">Ben Franklin Career Center </t>
  </si>
  <si>
    <t xml:space="preserve">Boone County Career &amp; Technical Center </t>
  </si>
  <si>
    <t>Cabell County Career Technology Center</t>
  </si>
  <si>
    <t xml:space="preserve">Carver Career Center </t>
  </si>
  <si>
    <t>Fayette Institute of Technology</t>
  </si>
  <si>
    <t xml:space="preserve">Fred W. Eberle Technical Center </t>
  </si>
  <si>
    <t xml:space="preserve">Garnet Career Center </t>
  </si>
  <si>
    <t>James Rumsey Technical Institute</t>
  </si>
  <si>
    <t>John D. Rockefeller IV Career Center</t>
  </si>
  <si>
    <t>Marion County Vocational-Technical Center</t>
  </si>
  <si>
    <t xml:space="preserve">McDowell County Vocational-Technical Center </t>
  </si>
  <si>
    <t>Mercer County Technical Education Center</t>
  </si>
  <si>
    <t xml:space="preserve">Mineral County Vocational-Technical Center </t>
  </si>
  <si>
    <t xml:space="preserve">Monongalia County Technical Education Center </t>
  </si>
  <si>
    <t>Putnam Career and Technical Center</t>
  </si>
  <si>
    <t>Ralph R. Willis Vocational-Technical Center</t>
  </si>
  <si>
    <t>Roane-Jackson Technical Center</t>
  </si>
  <si>
    <t>South Branch Career &amp; Technical Center</t>
  </si>
  <si>
    <t>United Technical Center</t>
  </si>
  <si>
    <t xml:space="preserve">Wyoming County </t>
  </si>
  <si>
    <t>Greenbrier Practical School of Nursing</t>
  </si>
  <si>
    <t>Mingo Extended Learning Center</t>
  </si>
  <si>
    <t>Randolph County Career Technical Center</t>
  </si>
  <si>
    <t>Summers County School of Nursing</t>
  </si>
  <si>
    <t>Wood County School of Practical Nursing</t>
  </si>
  <si>
    <t>Met the criteria for Four-Year 1 in 2016-17.</t>
  </si>
  <si>
    <t>Met the criteria for Four-Year 2 in 2016-17.</t>
  </si>
  <si>
    <t>Met the criteria for Four-Year 3 in 2016-17.</t>
  </si>
  <si>
    <t>Reclassified: Met the criteria for Four-Year 3 in 2014-15 and 2015-16 and 2016-17.</t>
  </si>
  <si>
    <t>Reclassified: Met the criteria for Two-Year 3 in 2014-15, 2015-16, and 2016-17.</t>
  </si>
  <si>
    <t>Met the criteria for Two-Year 3 in 2015-16 and 2016-17.</t>
  </si>
  <si>
    <t>Met the criteria for Two-Year 2 in 2015-16 and 2016-17.</t>
  </si>
  <si>
    <t>Met the criteria for Four-Year 5 in 2016-17.</t>
  </si>
  <si>
    <t xml:space="preserve">Met the criteria for Two-Year 2 in 2015-16 and 2016-17. </t>
  </si>
  <si>
    <t xml:space="preserve">Met the criteria for Two-Year 2 in 2016-17. </t>
  </si>
  <si>
    <t xml:space="preserve">Met the criteria for Two-Year 3 in 2015-16 and 2016-17. </t>
  </si>
  <si>
    <t>Met the criteria for Two-Year 1 in 2015-16. Now meeting criteria for Technical Instituition or College 1 in 2016-17</t>
  </si>
  <si>
    <t>Met the criteria for Four-Year 2 in 2015-16 and 2016-17.</t>
  </si>
  <si>
    <t xml:space="preserve">Met the criteria for Two-Year with Bachelor's in 2015-16 and 2016-17. </t>
  </si>
  <si>
    <t>Reclassified: Met the criteria for Two-Year with Bachelor's in 2014-15, 2015-16, and 2016-17.</t>
  </si>
  <si>
    <t>Met the criteria for Two-Year with Bachelor's in 2015-16 and 2016-17.</t>
  </si>
  <si>
    <t xml:space="preserve">Met the criteria for Two-Year with Bachelor's in 2016-17. </t>
  </si>
  <si>
    <t>Met the criteria for Four-Year 4 in 2015-16 and 2016-17.</t>
  </si>
  <si>
    <t xml:space="preserve">Reclassified: Met the criteria for Four-Year 6 in 2014-15, 2015-16, and 2016-17. </t>
  </si>
  <si>
    <t xml:space="preserve">Reclassified: Met the criteria for Two-Year with Bachelor's in 2014-15 and 2015-16 and 2016-17. </t>
  </si>
  <si>
    <t>Reclassified: Met the criteria for Two-Year 3 in 2014-15 and 2015-16 and 2016-17.</t>
  </si>
  <si>
    <t>Met the criteria for Four-Year 3 in 2015-16 and 2016-17.</t>
  </si>
  <si>
    <t>Met the criteria for Two-Year 3 in 2016-17.</t>
  </si>
  <si>
    <t>Met the criteria for Four-Year 1 in 2015-16 and 2016-17.</t>
  </si>
  <si>
    <t>Met the criteria for Two-Year 1 in 2015-16 and 2016-17.</t>
  </si>
  <si>
    <t>Met the criteria for Two-Year 2 in 2016-17.</t>
  </si>
  <si>
    <t>Met the criteria for Four-Year 2 in  2016-17.</t>
  </si>
  <si>
    <t>Met the criteria for Technical Institute or College 2 in 2015-16 and 2016-17.</t>
  </si>
  <si>
    <t>Met the criteria for Four-Year 4 in 2016-17.</t>
  </si>
  <si>
    <t>Reclassified: Met the criteria for Two-Year 2 in 2014-15, 2015-16, and 2016-17.</t>
  </si>
  <si>
    <t>Reclassified: Met the criteria for Four-Year 1 in 2014-15, 2015-16, and 2016-17.</t>
  </si>
  <si>
    <t>Reclassified: Met the criteria for Four-Year 2 in 2014-15, 2015-16, and 2016-17.</t>
  </si>
  <si>
    <t>Reclassified: Met the criteria for Four-Year 5 in 2014-15, 2015-16, and 2016-17.</t>
  </si>
  <si>
    <t>Met the criteria for Two-Year 1 in 2016-17.</t>
  </si>
  <si>
    <t xml:space="preserve">Met the criteria for Two-Year 3 in 2016-17. </t>
  </si>
  <si>
    <t>RECLASSIFIED</t>
  </si>
  <si>
    <t>MEDIANS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</si>
  <si>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</si>
  <si>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</si>
  <si>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</si>
  <si>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</si>
  <si>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</si>
  <si>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</si>
  <si>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</si>
  <si>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</si>
  <si>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</si>
  <si>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</si>
  <si>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Pharmacy In-State</t>
  </si>
  <si>
    <t>Pharmacy Out-of-State</t>
  </si>
  <si>
    <t>Optometry In-State</t>
  </si>
  <si>
    <t>Optometry Out-of-State</t>
  </si>
  <si>
    <t>Osteopathic Med In-State</t>
  </si>
  <si>
    <t>Osteopathic Med Out-of-State</t>
  </si>
  <si>
    <t>Veterinary Med In-State</t>
  </si>
  <si>
    <t>Veterinary Med. Out-of-State</t>
  </si>
  <si>
    <t>Old</t>
  </si>
  <si>
    <t>New</t>
  </si>
  <si>
    <t>% Change</t>
  </si>
  <si>
    <t>SREB</t>
  </si>
  <si>
    <t>Four-Year 1</t>
  </si>
  <si>
    <t>Four-Year 2</t>
  </si>
  <si>
    <t>Four-Year 3</t>
  </si>
  <si>
    <t>Four-Year 4</t>
  </si>
  <si>
    <t>Four-Year 5</t>
  </si>
  <si>
    <t>Four-Year 6</t>
  </si>
  <si>
    <t>All 4yr</t>
  </si>
  <si>
    <t>Two-Year w/ bachs (7)</t>
  </si>
  <si>
    <t>Two-Year 1 (8)</t>
  </si>
  <si>
    <t>Two-Year 2 (9)</t>
  </si>
  <si>
    <t>Two-Year 3 (10)</t>
  </si>
  <si>
    <t>All 2yr</t>
  </si>
  <si>
    <t>Technical 1 (12)</t>
  </si>
  <si>
    <t>Technical 2 (13)</t>
  </si>
  <si>
    <t>Technical size unk (14)</t>
  </si>
  <si>
    <t>All Technical</t>
  </si>
  <si>
    <t>Professional</t>
  </si>
  <si>
    <t>Table 132</t>
  </si>
  <si>
    <t>Median Annual Tuition and Required Fees</t>
  </si>
  <si>
    <t>Full-Time In-State Undergraduate Students</t>
  </si>
  <si>
    <t xml:space="preserve">Four-Year </t>
  </si>
  <si>
    <t>All</t>
  </si>
  <si>
    <t>SREB states</t>
  </si>
  <si>
    <t>Alabama</t>
  </si>
  <si>
    <t>Arkansas</t>
  </si>
  <si>
    <t>Delaware</t>
  </si>
  <si>
    <t>Florida</t>
  </si>
  <si>
    <t>Georgia</t>
  </si>
  <si>
    <t>Kentucky</t>
  </si>
  <si>
    <t>Louisiana</t>
  </si>
  <si>
    <t>Maryland</t>
  </si>
  <si>
    <t>Mississippi</t>
  </si>
  <si>
    <t>North Carolina</t>
  </si>
  <si>
    <t>Oklahoma</t>
  </si>
  <si>
    <t>South Carolina</t>
  </si>
  <si>
    <t>Tennessee</t>
  </si>
  <si>
    <t xml:space="preserve">Texas </t>
  </si>
  <si>
    <t>Virginia</t>
  </si>
  <si>
    <t>West Virginia</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</si>
  <si>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</si>
  <si>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Table 133</t>
  </si>
  <si>
    <t xml:space="preserve">Two-Year </t>
  </si>
  <si>
    <t>Technical Institute or College</t>
  </si>
  <si>
    <t>With Bach-    elor's</t>
  </si>
  <si>
    <t>Size Un- known</t>
  </si>
  <si>
    <t>Texas</t>
  </si>
  <si>
    <t>Virginia*</t>
  </si>
  <si>
    <t xml:space="preserve">*In Virginia community colleges, mandatory fees vary and are not included. </t>
  </si>
  <si>
    <t>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t>
  </si>
  <si>
    <t>Table 134</t>
  </si>
  <si>
    <t>Full-Time Out-of-State Undergraduate Students</t>
  </si>
  <si>
    <t>Table 135</t>
  </si>
  <si>
    <t>with Bach- elor's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</si>
  <si>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t>
  </si>
  <si>
    <t>Table 136</t>
  </si>
  <si>
    <t>Full-Time In-State Graduate Students</t>
  </si>
  <si>
    <t>Notes: The amounts shown for each state are the medians (middle values) of the institutions in each state. The "SREB states median" is the middle value of all institutions of each type. Full-time graduate students are defined by a 24 credit hour load per year.</t>
  </si>
  <si>
    <t>Table 137</t>
  </si>
  <si>
    <t>Full-Time Out-of-State Graduate Students</t>
  </si>
  <si>
    <t>Table 138</t>
  </si>
  <si>
    <t>Full-Time In-State Students in Professional Programs</t>
  </si>
  <si>
    <t>Osteopathic</t>
  </si>
  <si>
    <t>Veterinary</t>
  </si>
  <si>
    <t>Notes: The amounts shown for each state are the medians (middle values) of the institutions in each state. The "SREB states median" is the middle value of all institutions with the professional program.</t>
  </si>
  <si>
    <t>Table 139</t>
  </si>
  <si>
    <t>Full-Time Out-of-State Students in Professional Programs</t>
  </si>
  <si>
    <t>Notes:  The amounts shown for each state are the medians (middle values) of the institutions in each state.  The "SREB states median" is the middle value of all institutions with the professional program.</t>
  </si>
  <si>
    <t>Public Four-Year Institutions, 2015-16</t>
  </si>
  <si>
    <t>Public Two-Year Colleges and Technical Institutes or Colleges, 2015-16</t>
  </si>
  <si>
    <t>Public Institutions, 2015-16</t>
  </si>
  <si>
    <t>Public Four-Year Institutions, 2016-17</t>
  </si>
  <si>
    <t>Public Two-Year Colleges and Technical Institutes or Colleges, 2016-17</t>
  </si>
  <si>
    <t>Public Institutions, 2016-17</t>
  </si>
  <si>
    <t xml:space="preserve">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</si>
</sst>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
    <numFmt numFmtId="165" formatCode="_(* #,##0_);_(* \(#,##0\);_(* &quot;-&quot;??_);_(@_)"/>
    <numFmt numFmtId="166" formatCode="General_)"/>
    <numFmt numFmtId="167" formatCode="_(* \ #,##0_);_(* \(#,##0\);_(* &quot;-&quot;_);_(@_)"/>
    <numFmt numFmtId="168" formatCode="&quot;$&quot;#,##0"/>
  </numFmts>
  <fonts count="73">
    <font>
      <sz val="12"/>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Garamond"/>
      <family val="3"/>
    </font>
    <font>
      <sz val="12"/>
      <name val="AGaramond"/>
      <family val="1"/>
    </font>
    <font>
      <sz val="8"/>
      <name val="Arial"/>
      <family val="2"/>
    </font>
    <font>
      <sz val="10"/>
      <name val="Arial"/>
      <family val="2"/>
    </font>
    <font>
      <b/>
      <sz val="12"/>
      <name val="Arial"/>
      <family val="2"/>
    </font>
    <font>
      <b/>
      <sz val="10"/>
      <name val="Arial"/>
      <family val="2"/>
    </font>
    <font>
      <sz val="12"/>
      <name val="Arial"/>
      <family val="2"/>
    </font>
    <font>
      <b/>
      <sz val="10"/>
      <color indexed="12"/>
      <name val="Arial"/>
      <family val="2"/>
    </font>
    <font>
      <sz val="10"/>
      <name val="Courier"/>
      <family val="3"/>
    </font>
    <font>
      <b/>
      <sz val="10"/>
      <color theme="0"/>
      <name val="Arial"/>
      <family val="2"/>
    </font>
    <font>
      <b/>
      <sz val="14"/>
      <color theme="0"/>
      <name val="Arial"/>
      <family val="2"/>
    </font>
    <font>
      <sz val="10"/>
      <color indexed="8"/>
      <name val="Arial"/>
      <family val="2"/>
    </font>
    <font>
      <sz val="10"/>
      <color theme="1"/>
      <name val="Arial"/>
      <family val="2"/>
    </font>
    <font>
      <sz val="11"/>
      <color indexed="8"/>
      <name val="Calibri"/>
      <family val="2"/>
    </font>
    <font>
      <sz val="10"/>
      <name val="Helv"/>
    </font>
    <font>
      <sz val="12"/>
      <name val="AGaramond"/>
      <family val="1"/>
    </font>
    <font>
      <sz val="10"/>
      <color rgb="FF00000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00"/>
      <name val="Arial"/>
      <family val="2"/>
    </font>
    <font>
      <b/>
      <sz val="8"/>
      <name val="Times New Roman"/>
      <family val="1"/>
    </font>
    <font>
      <b/>
      <sz val="8"/>
      <color rgb="FFC00000"/>
      <name val="Times New Roman"/>
      <family val="1"/>
    </font>
    <font>
      <b/>
      <sz val="10"/>
      <color rgb="FFC00000"/>
      <name val="Arial"/>
      <family val="2"/>
    </font>
    <font>
      <b/>
      <sz val="10"/>
      <color rgb="FF000000"/>
      <name val="Arial"/>
      <family val="2"/>
    </font>
    <font>
      <sz val="10"/>
      <color rgb="FF000000"/>
      <name val="Arial"/>
      <family val="2"/>
    </font>
    <font>
      <sz val="8"/>
      <color rgb="FF000000"/>
      <name val="Tahoma"/>
      <family val="2"/>
    </font>
    <font>
      <b/>
      <sz val="9"/>
      <color rgb="FF000000"/>
      <name val="Tahoma"/>
      <family val="2"/>
    </font>
    <font>
      <sz val="9"/>
      <color rgb="FF000000"/>
      <name val="Tahoma"/>
      <family val="2"/>
    </font>
    <font>
      <b/>
      <sz val="8"/>
      <color rgb="FFFF0000"/>
      <name val="Times New Roman"/>
      <family val="1"/>
    </font>
    <font>
      <sz val="10"/>
      <color rgb="FF0000FF"/>
      <name val="Arial"/>
      <family val="2"/>
    </font>
    <font>
      <sz val="10"/>
      <color rgb="FF7030A0"/>
      <name val="Arial"/>
      <family val="2"/>
    </font>
    <font>
      <b/>
      <sz val="8"/>
      <color rgb="FF000000"/>
      <name val="Tahoma"/>
      <family val="2"/>
    </font>
    <font>
      <sz val="10"/>
      <color rgb="FF9C0000"/>
      <name val="Arial"/>
      <family val="2"/>
    </font>
    <font>
      <b/>
      <sz val="10"/>
      <color rgb="FF000000"/>
      <name val="Tahoma"/>
      <family val="2"/>
    </font>
    <font>
      <sz val="10"/>
      <color rgb="FF000000"/>
      <name val="Tahoma"/>
      <family val="2"/>
    </font>
    <font>
      <b/>
      <sz val="10"/>
      <name val="Times New Roman"/>
      <family val="1"/>
    </font>
    <font>
      <b/>
      <sz val="10"/>
      <color rgb="FFC00000"/>
      <name val="Times New Roman"/>
      <family val="1"/>
    </font>
    <font>
      <sz val="11"/>
      <color rgb="FF000000"/>
      <name val="Calibri"/>
      <family val="2"/>
    </font>
    <font>
      <sz val="8"/>
      <name val="Times New Roman"/>
      <family val="1"/>
    </font>
    <font>
      <b/>
      <sz val="11"/>
      <color theme="1"/>
      <name val="Calibri"/>
      <family val="2"/>
      <scheme val="minor"/>
    </font>
    <font>
      <b/>
      <sz val="11"/>
      <color rgb="FFC00000"/>
      <name val="Calibri"/>
      <family val="2"/>
      <scheme val="minor"/>
    </font>
    <font>
      <b/>
      <sz val="14"/>
      <color rgb="FFC00000"/>
      <name val="Arial"/>
      <family val="2"/>
    </font>
    <font>
      <b/>
      <sz val="8"/>
      <color indexed="81"/>
      <name val="Tahoma"/>
      <family val="2"/>
    </font>
    <font>
      <b/>
      <sz val="14"/>
      <name val="Arial"/>
      <family val="2"/>
    </font>
    <font>
      <b/>
      <sz val="9"/>
      <name val="Arial"/>
      <family val="2"/>
    </font>
    <font>
      <i/>
      <sz val="10"/>
      <name val="Arial"/>
      <family val="2"/>
    </font>
    <font>
      <sz val="10"/>
      <name val="AGaramond"/>
      <family val="1"/>
    </font>
    <font>
      <sz val="10"/>
      <color indexed="19"/>
      <name val="Arial"/>
      <family val="2"/>
    </font>
  </fonts>
  <fills count="5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rgb="FFFF99CC"/>
        <bgColor indexed="64"/>
      </patternFill>
    </fill>
    <fill>
      <patternFill patternType="solid">
        <fgColor rgb="FFFFFFFF"/>
        <bgColor rgb="FFFFFFFF"/>
      </patternFill>
    </fill>
    <fill>
      <patternFill patternType="solid">
        <fgColor indexed="47"/>
        <bgColor indexed="42"/>
      </patternFill>
    </fill>
    <fill>
      <patternFill patternType="solid">
        <fgColor rgb="FFFFCC99"/>
        <bgColor rgb="FFFFCC99"/>
      </patternFill>
    </fill>
    <fill>
      <patternFill patternType="solid">
        <fgColor rgb="FFFFFF00"/>
        <bgColor indexed="64"/>
      </patternFill>
    </fill>
    <fill>
      <patternFill patternType="solid">
        <fgColor rgb="FFCCFFCC"/>
        <bgColor rgb="FFCCFFCC"/>
      </patternFill>
    </fill>
    <fill>
      <patternFill patternType="solid">
        <fgColor indexed="15"/>
        <bgColor indexed="64"/>
      </patternFill>
    </fill>
    <fill>
      <patternFill patternType="solid">
        <fgColor rgb="FF00ABEA"/>
        <bgColor rgb="FF00ABEA"/>
      </patternFill>
    </fill>
    <fill>
      <patternFill patternType="solid">
        <fgColor rgb="FF00FF00"/>
        <bgColor indexed="64"/>
      </patternFill>
    </fill>
    <fill>
      <patternFill patternType="solid">
        <fgColor rgb="FF99CCFF"/>
        <bgColor rgb="FF99CCFF"/>
      </patternFill>
    </fill>
    <fill>
      <patternFill patternType="solid">
        <fgColor indexed="44"/>
        <bgColor indexed="42"/>
      </patternFill>
    </fill>
    <fill>
      <patternFill patternType="solid">
        <fgColor rgb="FFFF99CC"/>
        <bgColor rgb="FFFF99CC"/>
      </patternFill>
    </fill>
    <fill>
      <patternFill patternType="solid">
        <fgColor rgb="FFFFFF00"/>
        <bgColor rgb="FFFFC8C8"/>
      </patternFill>
    </fill>
    <fill>
      <patternFill patternType="solid">
        <fgColor rgb="FFFFCC00"/>
        <bgColor indexed="64"/>
      </patternFill>
    </fill>
    <fill>
      <patternFill patternType="solid">
        <fgColor indexed="51"/>
        <bgColor indexed="64"/>
      </patternFill>
    </fill>
    <fill>
      <patternFill patternType="solid">
        <fgColor indexed="43"/>
        <bgColor indexed="42"/>
      </patternFill>
    </fill>
    <fill>
      <patternFill patternType="solid">
        <fgColor rgb="FFFFC8C8"/>
        <bgColor rgb="FFFFC8C8"/>
      </patternFill>
    </fill>
    <fill>
      <patternFill patternType="solid">
        <fgColor indexed="15"/>
        <bgColor indexed="42"/>
      </patternFill>
    </fill>
    <fill>
      <patternFill patternType="solid">
        <fgColor rgb="FFFFFF99"/>
        <bgColor rgb="FFFFFF99"/>
      </patternFill>
    </fill>
    <fill>
      <patternFill patternType="solid">
        <fgColor rgb="FFCC99FF"/>
        <bgColor rgb="FFCC99FF"/>
      </patternFill>
    </fill>
    <fill>
      <patternFill patternType="solid">
        <fgColor indexed="45"/>
        <bgColor indexed="42"/>
      </patternFill>
    </fill>
    <fill>
      <patternFill patternType="solid">
        <fgColor indexed="42"/>
        <bgColor indexed="64"/>
      </patternFill>
    </fill>
    <fill>
      <patternFill patternType="solid">
        <fgColor indexed="42"/>
        <bgColor indexed="42"/>
      </patternFill>
    </fill>
    <fill>
      <patternFill patternType="solid">
        <fgColor rgb="FF99CCFF"/>
        <bgColor indexed="64"/>
      </patternFill>
    </fill>
    <fill>
      <patternFill patternType="solid">
        <fgColor rgb="FF00FFFF"/>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99FF"/>
        <bgColor indexed="64"/>
      </patternFill>
    </fill>
  </fills>
  <borders count="74">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indexed="8"/>
      </left>
      <right/>
      <top style="thin">
        <color indexed="65"/>
      </top>
      <bottom/>
      <diagonal/>
    </border>
    <border>
      <left style="thick">
        <color auto="1"/>
      </left>
      <right/>
      <top/>
      <bottom/>
      <diagonal/>
    </border>
    <border>
      <left style="double">
        <color auto="1"/>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style="thin">
        <color indexed="8"/>
      </bottom>
      <diagonal/>
    </border>
  </borders>
  <cellStyleXfs count="50246">
    <xf numFmtId="164" fontId="0" fillId="0" borderId="0"/>
    <xf numFmtId="43" fontId="12" fillId="0" borderId="0" applyFont="0" applyFill="0" applyBorder="0" applyAlignment="0" applyProtection="0"/>
    <xf numFmtId="164" fontId="11" fillId="0" borderId="0"/>
    <xf numFmtId="164" fontId="11" fillId="0" borderId="0"/>
    <xf numFmtId="164" fontId="12" fillId="0" borderId="0"/>
    <xf numFmtId="164" fontId="11" fillId="0" borderId="0"/>
    <xf numFmtId="9" fontId="11" fillId="0" borderId="0" applyFont="0" applyFill="0" applyBorder="0" applyAlignment="0" applyProtection="0"/>
    <xf numFmtId="43" fontId="11" fillId="0" borderId="0" applyFont="0" applyFill="0" applyBorder="0" applyAlignment="0" applyProtection="0"/>
    <xf numFmtId="0" fontId="14" fillId="0" borderId="0"/>
    <xf numFmtId="0" fontId="14" fillId="0" borderId="0"/>
    <xf numFmtId="43" fontId="11" fillId="0" borderId="0" applyFont="0" applyFill="0" applyBorder="0" applyAlignment="0" applyProtection="0"/>
    <xf numFmtId="0" fontId="14" fillId="0" borderId="0"/>
    <xf numFmtId="0" fontId="14" fillId="0" borderId="0"/>
    <xf numFmtId="0" fontId="10" fillId="0" borderId="0"/>
    <xf numFmtId="0" fontId="17" fillId="0" borderId="0"/>
    <xf numFmtId="3" fontId="14" fillId="0" borderId="8" applyFont="0"/>
    <xf numFmtId="164" fontId="16" fillId="0" borderId="9" applyNumberFormat="0" applyFont="0" applyBorder="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2" fillId="0" borderId="0"/>
    <xf numFmtId="9" fontId="12" fillId="0" borderId="0" applyFont="0" applyFill="0" applyBorder="0" applyAlignment="0" applyProtection="0"/>
    <xf numFmtId="0" fontId="9" fillId="0" borderId="0"/>
    <xf numFmtId="164" fontId="12" fillId="0" borderId="0"/>
    <xf numFmtId="0" fontId="9" fillId="0" borderId="0"/>
    <xf numFmtId="0" fontId="9" fillId="0" borderId="0"/>
    <xf numFmtId="0" fontId="9" fillId="0" borderId="0"/>
    <xf numFmtId="0" fontId="23" fillId="0" borderId="0"/>
    <xf numFmtId="9" fontId="23" fillId="0" borderId="0" applyFont="0" applyFill="0" applyBorder="0" applyAlignment="0" applyProtection="0"/>
    <xf numFmtId="0" fontId="9"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24" fillId="0" borderId="0"/>
    <xf numFmtId="0" fontId="24" fillId="0" borderId="0"/>
    <xf numFmtId="0" fontId="24" fillId="0" borderId="0"/>
    <xf numFmtId="0" fontId="24" fillId="0" borderId="0"/>
    <xf numFmtId="0" fontId="22" fillId="0" borderId="0"/>
    <xf numFmtId="0" fontId="22" fillId="0" borderId="0">
      <alignment vertical="top"/>
    </xf>
    <xf numFmtId="0" fontId="14" fillId="0" borderId="0"/>
    <xf numFmtId="0" fontId="14" fillId="0" borderId="0"/>
    <xf numFmtId="0" fontId="9" fillId="0" borderId="0"/>
    <xf numFmtId="0" fontId="14" fillId="0" borderId="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19" fillId="0" borderId="0">
      <alignment horizontal="left" wrapText="1"/>
    </xf>
    <xf numFmtId="0" fontId="23" fillId="0" borderId="0"/>
    <xf numFmtId="0" fontId="17"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1" fillId="0" borderId="0"/>
    <xf numFmtId="43" fontId="11"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3" fontId="13" fillId="0" borderId="0"/>
    <xf numFmtId="43" fontId="12" fillId="0" borderId="0" applyFont="0" applyFill="0" applyBorder="0" applyAlignment="0" applyProtection="0"/>
    <xf numFmtId="166" fontId="25" fillId="0" borderId="0"/>
    <xf numFmtId="166" fontId="25" fillId="0" borderId="0"/>
    <xf numFmtId="3" fontId="14" fillId="0" borderId="8" applyFo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2" fillId="0" borderId="0" applyFont="0" applyFill="0" applyBorder="0" applyAlignment="0" applyProtection="0"/>
    <xf numFmtId="0" fontId="23" fillId="0" borderId="0"/>
    <xf numFmtId="9" fontId="23" fillId="0" borderId="0" applyFont="0" applyFill="0" applyBorder="0" applyAlignment="0" applyProtection="0"/>
    <xf numFmtId="0" fontId="9" fillId="0" borderId="0"/>
    <xf numFmtId="0" fontId="9" fillId="0" borderId="0"/>
    <xf numFmtId="0" fontId="24" fillId="0" borderId="0"/>
    <xf numFmtId="0" fontId="24" fillId="0" borderId="0"/>
    <xf numFmtId="0" fontId="24" fillId="0" borderId="0"/>
    <xf numFmtId="0" fontId="22" fillId="0" borderId="0">
      <alignment vertical="top"/>
    </xf>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23" fillId="0" borderId="0"/>
    <xf numFmtId="0" fontId="14"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9" fontId="23" fillId="0" borderId="0" applyFont="0" applyFill="0" applyBorder="0" applyAlignment="0" applyProtection="0"/>
    <xf numFmtId="164" fontId="26" fillId="0" borderId="0"/>
    <xf numFmtId="0" fontId="14"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26" fillId="0" borderId="0"/>
    <xf numFmtId="164" fontId="26" fillId="0" borderId="0"/>
    <xf numFmtId="164" fontId="2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6" fontId="25"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4" fontId="2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64" fontId="2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6" fontId="25"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27" fillId="0" borderId="0"/>
    <xf numFmtId="0" fontId="6" fillId="0" borderId="0"/>
    <xf numFmtId="0" fontId="27" fillId="0" borderId="0"/>
    <xf numFmtId="0" fontId="6" fillId="0" borderId="0"/>
    <xf numFmtId="0" fontId="27"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4" fontId="12" fillId="0" borderId="0"/>
    <xf numFmtId="164" fontId="12" fillId="0" borderId="0"/>
    <xf numFmtId="164" fontId="12"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64" fontId="12"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164" fontId="12"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14"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6" fontId="25"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12" fillId="0" borderId="0"/>
    <xf numFmtId="164" fontId="1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164" fontId="12"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2" applyNumberFormat="0" applyFont="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8" fillId="17"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0" fontId="29" fillId="8" borderId="0" applyNumberFormat="0" applyBorder="0" applyAlignment="0" applyProtection="0"/>
    <xf numFmtId="0" fontId="30" fillId="25" borderId="13" applyNumberFormat="0" applyAlignment="0" applyProtection="0"/>
    <xf numFmtId="0" fontId="31" fillId="26" borderId="14" applyNumberFormat="0" applyAlignment="0" applyProtection="0"/>
    <xf numFmtId="43" fontId="24" fillId="0" borderId="0" applyFont="0" applyFill="0" applyBorder="0" applyAlignment="0" applyProtection="0"/>
    <xf numFmtId="0" fontId="32" fillId="0" borderId="0" applyNumberFormat="0" applyFill="0" applyBorder="0" applyAlignment="0" applyProtection="0"/>
    <xf numFmtId="0" fontId="33" fillId="9" borderId="0" applyNumberFormat="0" applyBorder="0" applyAlignment="0" applyProtection="0"/>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12" borderId="13" applyNumberFormat="0" applyAlignment="0" applyProtection="0"/>
    <xf numFmtId="0" fontId="38" fillId="0" borderId="18" applyNumberFormat="0" applyFill="0" applyAlignment="0" applyProtection="0"/>
    <xf numFmtId="0" fontId="39" fillId="27" borderId="0" applyNumberFormat="0" applyBorder="0" applyAlignment="0" applyProtection="0"/>
    <xf numFmtId="0" fontId="24" fillId="0" borderId="0"/>
    <xf numFmtId="0" fontId="14" fillId="28" borderId="19" applyNumberFormat="0" applyFont="0" applyAlignment="0" applyProtection="0"/>
    <xf numFmtId="0" fontId="24" fillId="28" borderId="19" applyNumberFormat="0" applyFont="0" applyAlignment="0" applyProtection="0"/>
    <xf numFmtId="0" fontId="40" fillId="25" borderId="20" applyNumberFormat="0" applyAlignment="0" applyProtection="0"/>
    <xf numFmtId="9" fontId="14" fillId="0" borderId="0" applyFont="0" applyFill="0" applyBorder="0" applyAlignment="0" applyProtection="0"/>
    <xf numFmtId="9" fontId="24" fillId="0" borderId="0" applyFont="0" applyFill="0" applyBorder="0" applyAlignment="0" applyProtection="0"/>
    <xf numFmtId="0" fontId="41" fillId="0" borderId="0" applyNumberFormat="0" applyFill="0" applyBorder="0" applyAlignment="0" applyProtection="0"/>
    <xf numFmtId="0" fontId="42" fillId="0" borderId="21" applyNumberFormat="0" applyFill="0" applyAlignment="0" applyProtection="0"/>
    <xf numFmtId="0" fontId="43" fillId="0" borderId="0" applyNumberFormat="0" applyFill="0" applyBorder="0" applyAlignment="0" applyProtection="0"/>
    <xf numFmtId="0" fontId="24" fillId="28" borderId="19" applyNumberFormat="0" applyFont="0" applyAlignment="0" applyProtection="0"/>
    <xf numFmtId="0" fontId="14" fillId="28" borderId="19" applyNumberFormat="0" applyFont="0" applyAlignment="0" applyProtection="0"/>
    <xf numFmtId="0" fontId="37" fillId="12" borderId="13" applyNumberFormat="0" applyAlignment="0" applyProtection="0"/>
    <xf numFmtId="0" fontId="30" fillId="25" borderId="13" applyNumberFormat="0" applyAlignment="0" applyProtection="0"/>
    <xf numFmtId="0" fontId="40" fillId="25" borderId="20" applyNumberFormat="0" applyAlignment="0" applyProtection="0"/>
    <xf numFmtId="0" fontId="42" fillId="0" borderId="2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2" applyNumberFormat="0" applyFont="0" applyAlignment="0" applyProtection="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2"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2" applyNumberFormat="0" applyFont="0" applyAlignment="0" applyProtection="0"/>
    <xf numFmtId="3" fontId="1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6" fontId="25"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2" applyNumberFormat="0" applyFont="0" applyAlignment="0" applyProtection="0"/>
    <xf numFmtId="164" fontId="1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6" borderId="12"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2" fillId="0" borderId="0"/>
    <xf numFmtId="164" fontId="12" fillId="0" borderId="0"/>
    <xf numFmtId="166" fontId="25" fillId="0" borderId="0"/>
    <xf numFmtId="166" fontId="25" fillId="0" borderId="0"/>
    <xf numFmtId="166" fontId="25" fillId="0" borderId="0"/>
    <xf numFmtId="164" fontId="12" fillId="0" borderId="0"/>
    <xf numFmtId="164" fontId="12" fillId="0" borderId="0"/>
    <xf numFmtId="164" fontId="12" fillId="0" borderId="0"/>
    <xf numFmtId="164"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2"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6" borderId="12" applyNumberFormat="0" applyFont="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4" fillId="28" borderId="23" applyNumberFormat="0" applyFont="0" applyAlignment="0" applyProtection="0"/>
    <xf numFmtId="0" fontId="24" fillId="28" borderId="23" applyNumberFormat="0" applyFont="0" applyAlignment="0" applyProtection="0"/>
    <xf numFmtId="0" fontId="40" fillId="25" borderId="24" applyNumberFormat="0" applyAlignment="0" applyProtection="0"/>
    <xf numFmtId="0" fontId="42" fillId="0" borderId="25" applyNumberFormat="0" applyFill="0" applyAlignment="0" applyProtection="0"/>
    <xf numFmtId="0" fontId="24" fillId="28" borderId="23" applyNumberFormat="0" applyFont="0" applyAlignment="0" applyProtection="0"/>
    <xf numFmtId="0" fontId="14" fillId="28" borderId="23" applyNumberFormat="0" applyFont="0" applyAlignment="0" applyProtection="0"/>
    <xf numFmtId="0" fontId="40" fillId="25" borderId="24" applyNumberFormat="0" applyAlignment="0" applyProtection="0"/>
    <xf numFmtId="0" fontId="42" fillId="0" borderId="25"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6" borderId="12"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2" fillId="0" borderId="0"/>
    <xf numFmtId="0" fontId="14" fillId="0" borderId="0"/>
  </cellStyleXfs>
  <cellXfs count="460">
    <xf numFmtId="164" fontId="0" fillId="0" borderId="0" xfId="0"/>
    <xf numFmtId="49" fontId="14" fillId="12" borderId="0" xfId="0" applyNumberFormat="1" applyFont="1" applyFill="1" applyAlignment="1" applyProtection="1">
      <alignment horizontal="left"/>
      <protection locked="0"/>
    </xf>
    <xf numFmtId="49" fontId="14" fillId="12" borderId="0" xfId="0" applyNumberFormat="1" applyFont="1" applyFill="1" applyAlignment="1" applyProtection="1">
      <alignment horizontal="center"/>
      <protection locked="0"/>
    </xf>
    <xf numFmtId="164" fontId="15" fillId="0" borderId="5" xfId="5" applyFont="1" applyFill="1" applyBorder="1" applyAlignment="1" applyProtection="1">
      <alignment horizontal="centerContinuous"/>
      <protection locked="0"/>
    </xf>
    <xf numFmtId="0" fontId="14" fillId="0" borderId="2" xfId="0" applyNumberFormat="1" applyFont="1" applyFill="1" applyBorder="1" applyAlignment="1"/>
    <xf numFmtId="0" fontId="16" fillId="0" borderId="1" xfId="0" applyNumberFormat="1" applyFont="1" applyFill="1" applyBorder="1" applyAlignment="1"/>
    <xf numFmtId="164" fontId="15" fillId="0" borderId="2" xfId="5" applyFont="1" applyFill="1" applyBorder="1" applyAlignment="1" applyProtection="1">
      <alignment horizontal="centerContinuous"/>
      <protection locked="0"/>
    </xf>
    <xf numFmtId="164" fontId="15" fillId="0" borderId="4" xfId="5" applyFont="1" applyFill="1" applyBorder="1" applyAlignment="1" applyProtection="1">
      <alignment horizontal="centerContinuous"/>
      <protection locked="0"/>
    </xf>
    <xf numFmtId="164" fontId="16" fillId="0" borderId="3" xfId="5" applyFont="1" applyFill="1" applyBorder="1" applyAlignment="1" applyProtection="1">
      <alignment horizontal="center" wrapText="1"/>
      <protection locked="0"/>
    </xf>
    <xf numFmtId="164" fontId="16" fillId="0" borderId="7" xfId="5" applyFont="1" applyFill="1" applyBorder="1" applyAlignment="1" applyProtection="1">
      <alignment horizontal="center" wrapText="1"/>
      <protection locked="0"/>
    </xf>
    <xf numFmtId="0" fontId="14" fillId="0" borderId="10" xfId="0" applyNumberFormat="1" applyFont="1" applyFill="1" applyBorder="1" applyAlignment="1"/>
    <xf numFmtId="0" fontId="14" fillId="0" borderId="11" xfId="0" applyNumberFormat="1" applyFont="1" applyFill="1" applyBorder="1" applyAlignment="1"/>
    <xf numFmtId="164" fontId="14" fillId="0" borderId="2" xfId="5" applyFont="1" applyFill="1" applyBorder="1" applyAlignment="1" applyProtection="1">
      <alignment horizontal="center" wrapText="1"/>
    </xf>
    <xf numFmtId="167" fontId="14" fillId="0" borderId="22" xfId="0" applyNumberFormat="1" applyFont="1" applyFill="1" applyBorder="1" applyAlignment="1">
      <alignment horizontal="right"/>
    </xf>
    <xf numFmtId="164" fontId="16" fillId="0" borderId="28" xfId="9" applyNumberFormat="1" applyFont="1" applyFill="1" applyBorder="1" applyAlignment="1" applyProtection="1">
      <alignment horizontal="centerContinuous"/>
      <protection locked="0"/>
    </xf>
    <xf numFmtId="164" fontId="16" fillId="0" borderId="27" xfId="0" applyNumberFormat="1" applyFont="1" applyFill="1" applyBorder="1" applyAlignment="1" applyProtection="1">
      <alignment horizontal="centerContinuous"/>
      <protection locked="0"/>
    </xf>
    <xf numFmtId="164" fontId="16" fillId="0" borderId="26" xfId="0" applyNumberFormat="1" applyFont="1" applyFill="1" applyBorder="1" applyAlignment="1" applyProtection="1">
      <alignment horizontal="centerContinuous"/>
      <protection locked="0"/>
    </xf>
    <xf numFmtId="0" fontId="0" fillId="0" borderId="0" xfId="0" applyNumberFormat="1" applyFill="1" applyAlignment="1" applyProtection="1"/>
    <xf numFmtId="0" fontId="14" fillId="0" borderId="0" xfId="0" applyNumberFormat="1" applyFont="1" applyFill="1" applyAlignment="1" applyProtection="1"/>
    <xf numFmtId="0" fontId="21" fillId="4" borderId="6" xfId="0" applyNumberFormat="1" applyFont="1" applyFill="1" applyBorder="1" applyAlignment="1" applyProtection="1">
      <alignment horizontal="left"/>
      <protection locked="0"/>
    </xf>
    <xf numFmtId="165" fontId="16" fillId="0" borderId="0" xfId="0" applyNumberFormat="1" applyFont="1" applyFill="1" applyAlignment="1" applyProtection="1">
      <alignment horizontal="left"/>
      <protection locked="0"/>
    </xf>
    <xf numFmtId="164" fontId="16" fillId="0" borderId="0" xfId="0" applyNumberFormat="1" applyFont="1" applyFill="1" applyAlignment="1" applyProtection="1">
      <alignment horizontal="center"/>
      <protection locked="0"/>
    </xf>
    <xf numFmtId="164" fontId="18" fillId="0" borderId="0" xfId="0" applyNumberFormat="1" applyFont="1" applyFill="1" applyAlignment="1" applyProtection="1">
      <alignment horizontal="center"/>
      <protection locked="0"/>
    </xf>
    <xf numFmtId="0" fontId="20" fillId="4" borderId="5" xfId="0" applyNumberFormat="1" applyFont="1" applyFill="1" applyBorder="1" applyAlignment="1" applyProtection="1">
      <alignment horizontal="center"/>
      <protection locked="0"/>
    </xf>
    <xf numFmtId="0" fontId="20" fillId="4" borderId="5" xfId="0" applyNumberFormat="1" applyFont="1" applyFill="1" applyBorder="1" applyAlignment="1" applyProtection="1">
      <alignment horizontal="left" wrapText="1"/>
      <protection locked="0"/>
    </xf>
    <xf numFmtId="1" fontId="20" fillId="4" borderId="4" xfId="0" applyNumberFormat="1" applyFont="1" applyFill="1" applyBorder="1" applyAlignment="1" applyProtection="1">
      <alignment horizontal="center"/>
      <protection locked="0"/>
    </xf>
    <xf numFmtId="164" fontId="16" fillId="5" borderId="3" xfId="0" applyNumberFormat="1" applyFont="1" applyFill="1" applyBorder="1" applyAlignment="1" applyProtection="1">
      <alignment horizontal="center" wrapText="1"/>
      <protection locked="0"/>
    </xf>
    <xf numFmtId="164" fontId="16" fillId="0" borderId="0" xfId="0" applyNumberFormat="1" applyFont="1" applyFill="1" applyAlignment="1" applyProtection="1">
      <alignment horizontal="center" wrapText="1"/>
      <protection locked="0"/>
    </xf>
    <xf numFmtId="164" fontId="18" fillId="0" borderId="0" xfId="0" applyNumberFormat="1" applyFont="1" applyFill="1" applyAlignment="1" applyProtection="1">
      <alignment horizontal="center" wrapText="1"/>
      <protection locked="0"/>
    </xf>
    <xf numFmtId="49" fontId="14" fillId="2" borderId="0" xfId="0" applyNumberFormat="1" applyFont="1" applyFill="1" applyAlignment="1" applyProtection="1">
      <alignment horizontal="center"/>
    </xf>
    <xf numFmtId="49" fontId="14" fillId="2" borderId="0" xfId="0" applyNumberFormat="1" applyFont="1" applyFill="1" applyAlignment="1" applyProtection="1">
      <alignment horizontal="left"/>
    </xf>
    <xf numFmtId="164" fontId="14" fillId="2" borderId="0" xfId="0" applyNumberFormat="1" applyFont="1" applyFill="1" applyAlignment="1" applyProtection="1">
      <alignment horizontal="center" wrapText="1"/>
    </xf>
    <xf numFmtId="164" fontId="14" fillId="2" borderId="29" xfId="0" applyNumberFormat="1" applyFont="1" applyFill="1" applyBorder="1" applyAlignment="1" applyProtection="1">
      <alignment horizontal="center" wrapText="1"/>
    </xf>
    <xf numFmtId="164" fontId="14" fillId="0" borderId="0" xfId="0" applyNumberFormat="1" applyFont="1" applyFill="1" applyAlignment="1" applyProtection="1">
      <alignment horizontal="center" wrapText="1"/>
    </xf>
    <xf numFmtId="49" fontId="14" fillId="29" borderId="0" xfId="0" applyNumberFormat="1" applyFont="1" applyFill="1" applyAlignment="1" applyProtection="1">
      <alignment horizontal="center"/>
      <protection locked="0"/>
    </xf>
    <xf numFmtId="49" fontId="44" fillId="29" borderId="0" xfId="0" applyNumberFormat="1" applyFont="1" applyFill="1" applyAlignment="1" applyProtection="1">
      <alignment horizontal="left"/>
      <protection locked="0"/>
    </xf>
    <xf numFmtId="49" fontId="16" fillId="29" borderId="0" xfId="0" applyNumberFormat="1" applyFont="1" applyFill="1" applyAlignment="1" applyProtection="1">
      <alignment horizontal="left"/>
      <protection locked="0"/>
    </xf>
    <xf numFmtId="1" fontId="14" fillId="29" borderId="0" xfId="0" applyNumberFormat="1" applyFont="1" applyFill="1" applyAlignment="1" applyProtection="1">
      <alignment horizontal="center"/>
      <protection locked="0"/>
    </xf>
    <xf numFmtId="3" fontId="14" fillId="5" borderId="22" xfId="0" applyNumberFormat="1" applyFont="1" applyFill="1" applyBorder="1" applyAlignment="1" applyProtection="1">
      <alignment horizontal="right"/>
      <protection locked="0"/>
    </xf>
    <xf numFmtId="49" fontId="14" fillId="8" borderId="0" xfId="0" applyNumberFormat="1" applyFont="1" applyFill="1" applyAlignment="1" applyProtection="1">
      <alignment horizontal="center"/>
      <protection locked="0"/>
    </xf>
    <xf numFmtId="49" fontId="14" fillId="8" borderId="0" xfId="0" applyNumberFormat="1" applyFont="1" applyFill="1" applyAlignment="1" applyProtection="1">
      <alignment horizontal="left"/>
      <protection locked="0"/>
    </xf>
    <xf numFmtId="1" fontId="14" fillId="8" borderId="0" xfId="0" applyNumberFormat="1" applyFont="1" applyFill="1" applyAlignment="1" applyProtection="1">
      <alignment horizontal="center"/>
      <protection locked="0"/>
    </xf>
    <xf numFmtId="49" fontId="45" fillId="30" borderId="0" xfId="0" applyNumberFormat="1" applyFont="1" applyFill="1" applyAlignment="1" applyProtection="1">
      <alignment horizontal="left"/>
      <protection locked="0"/>
    </xf>
    <xf numFmtId="167" fontId="14" fillId="31" borderId="22" xfId="0" applyNumberFormat="1" applyFont="1" applyFill="1" applyBorder="1" applyAlignment="1" applyProtection="1">
      <alignment horizontal="right"/>
    </xf>
    <xf numFmtId="49" fontId="45" fillId="8" borderId="0" xfId="0" applyNumberFormat="1" applyFont="1" applyFill="1" applyAlignment="1" applyProtection="1">
      <alignment horizontal="left"/>
      <protection locked="0"/>
    </xf>
    <xf numFmtId="3" fontId="14" fillId="8" borderId="0" xfId="0" applyNumberFormat="1" applyFont="1" applyFill="1" applyAlignment="1" applyProtection="1">
      <alignment horizontal="left"/>
      <protection locked="0"/>
    </xf>
    <xf numFmtId="49" fontId="46" fillId="30" borderId="0" xfId="0" applyNumberFormat="1" applyFont="1" applyFill="1" applyAlignment="1" applyProtection="1">
      <alignment horizontal="left"/>
      <protection locked="0"/>
    </xf>
    <xf numFmtId="1" fontId="47" fillId="8" borderId="0" xfId="0" applyNumberFormat="1" applyFont="1" applyFill="1" applyAlignment="1" applyProtection="1">
      <alignment horizontal="center"/>
      <protection locked="0"/>
    </xf>
    <xf numFmtId="1" fontId="16" fillId="8" borderId="0" xfId="0" applyNumberFormat="1" applyFont="1" applyFill="1" applyAlignment="1" applyProtection="1">
      <alignment horizontal="center"/>
      <protection locked="0"/>
    </xf>
    <xf numFmtId="0" fontId="14" fillId="0" borderId="0" xfId="0" applyNumberFormat="1" applyFont="1" applyFill="1" applyAlignment="1" applyProtection="1">
      <alignment horizontal="center"/>
    </xf>
    <xf numFmtId="49" fontId="14" fillId="0" borderId="0" xfId="0" applyNumberFormat="1" applyFont="1" applyFill="1" applyAlignment="1" applyProtection="1">
      <alignment horizontal="center"/>
    </xf>
    <xf numFmtId="49" fontId="14" fillId="0" borderId="0" xfId="0" applyNumberFormat="1" applyFont="1" applyFill="1" applyAlignment="1" applyProtection="1">
      <alignment horizontal="left"/>
    </xf>
    <xf numFmtId="0" fontId="16" fillId="0" borderId="0" xfId="0" applyNumberFormat="1" applyFont="1" applyFill="1" applyAlignment="1" applyProtection="1"/>
    <xf numFmtId="164" fontId="16" fillId="0" borderId="0" xfId="0" applyNumberFormat="1" applyFont="1" applyFill="1" applyAlignment="1" applyProtection="1">
      <alignment horizontal="left"/>
      <protection locked="0"/>
    </xf>
    <xf numFmtId="164" fontId="16" fillId="0" borderId="0" xfId="0" applyNumberFormat="1" applyFont="1" applyFill="1" applyAlignment="1" applyProtection="1">
      <protection locked="0"/>
    </xf>
    <xf numFmtId="164" fontId="14" fillId="0" borderId="0" xfId="0" applyNumberFormat="1" applyFont="1" applyFill="1" applyAlignment="1" applyProtection="1"/>
    <xf numFmtId="49" fontId="45" fillId="12" borderId="0" xfId="0" applyNumberFormat="1" applyFont="1" applyFill="1" applyAlignment="1" applyProtection="1">
      <alignment horizontal="left"/>
      <protection locked="0"/>
    </xf>
    <xf numFmtId="1" fontId="14" fillId="12" borderId="0" xfId="0" applyNumberFormat="1" applyFont="1" applyFill="1" applyAlignment="1" applyProtection="1">
      <alignment horizontal="center"/>
      <protection locked="0"/>
    </xf>
    <xf numFmtId="49" fontId="46" fillId="12" borderId="0" xfId="0" applyNumberFormat="1" applyFont="1" applyFill="1" applyAlignment="1" applyProtection="1">
      <alignment horizontal="left"/>
      <protection locked="0"/>
    </xf>
    <xf numFmtId="1" fontId="16" fillId="12" borderId="0" xfId="0" applyNumberFormat="1" applyFont="1" applyFill="1" applyAlignment="1" applyProtection="1">
      <alignment horizontal="center"/>
      <protection locked="0"/>
    </xf>
    <xf numFmtId="164" fontId="14" fillId="12" borderId="0" xfId="0" applyNumberFormat="1" applyFont="1" applyFill="1" applyAlignment="1" applyProtection="1">
      <alignment horizontal="left"/>
      <protection locked="0"/>
    </xf>
    <xf numFmtId="1" fontId="14" fillId="32" borderId="0" xfId="0" applyNumberFormat="1" applyFont="1" applyFill="1" applyAlignment="1" applyProtection="1">
      <alignment horizontal="center"/>
      <protection locked="0"/>
    </xf>
    <xf numFmtId="164" fontId="14" fillId="33" borderId="0" xfId="0" applyNumberFormat="1" applyFont="1" applyFill="1" applyAlignment="1" applyProtection="1">
      <alignment horizontal="left"/>
      <protection locked="0"/>
    </xf>
    <xf numFmtId="164" fontId="45" fillId="12" borderId="0" xfId="0" applyNumberFormat="1" applyFont="1" applyFill="1" applyAlignment="1" applyProtection="1">
      <alignment horizontal="left"/>
      <protection locked="0"/>
    </xf>
    <xf numFmtId="49" fontId="14" fillId="33" borderId="0" xfId="0" applyNumberFormat="1" applyFont="1" applyFill="1" applyAlignment="1" applyProtection="1">
      <alignment horizontal="left"/>
      <protection locked="0"/>
    </xf>
    <xf numFmtId="3" fontId="14" fillId="5" borderId="2" xfId="0" applyNumberFormat="1" applyFont="1" applyFill="1" applyBorder="1" applyAlignment="1" applyProtection="1">
      <alignment horizontal="right"/>
      <protection locked="0"/>
    </xf>
    <xf numFmtId="3" fontId="14" fillId="5" borderId="0" xfId="0" applyNumberFormat="1" applyFont="1" applyFill="1" applyAlignment="1" applyProtection="1">
      <alignment horizontal="right"/>
      <protection locked="0"/>
    </xf>
    <xf numFmtId="167" fontId="14" fillId="31" borderId="2" xfId="0" applyNumberFormat="1" applyFont="1" applyFill="1" applyBorder="1" applyAlignment="1" applyProtection="1">
      <alignment horizontal="right"/>
    </xf>
    <xf numFmtId="167" fontId="14" fillId="0" borderId="2" xfId="0" applyNumberFormat="1" applyFont="1" applyFill="1" applyBorder="1" applyAlignment="1">
      <alignment horizontal="right"/>
    </xf>
    <xf numFmtId="167" fontId="14" fillId="31" borderId="1" xfId="0" applyNumberFormat="1" applyFont="1" applyFill="1" applyBorder="1" applyAlignment="1" applyProtection="1">
      <alignment horizontal="right"/>
    </xf>
    <xf numFmtId="167" fontId="14" fillId="0" borderId="1" xfId="0" applyNumberFormat="1" applyFont="1" applyFill="1" applyBorder="1" applyAlignment="1">
      <alignment horizontal="right"/>
    </xf>
    <xf numFmtId="49" fontId="14" fillId="27" borderId="0" xfId="0" applyNumberFormat="1" applyFont="1" applyFill="1" applyAlignment="1" applyProtection="1">
      <alignment horizontal="center"/>
      <protection locked="0"/>
    </xf>
    <xf numFmtId="49" fontId="14" fillId="27" borderId="0" xfId="0" applyNumberFormat="1" applyFont="1" applyFill="1" applyAlignment="1" applyProtection="1">
      <alignment horizontal="left"/>
      <protection locked="0"/>
    </xf>
    <xf numFmtId="49" fontId="45" fillId="27" borderId="0" xfId="0" applyNumberFormat="1" applyFont="1" applyFill="1" applyAlignment="1" applyProtection="1">
      <alignment horizontal="left"/>
      <protection locked="0"/>
    </xf>
    <xf numFmtId="1" fontId="14" fillId="27" borderId="0" xfId="0" applyNumberFormat="1" applyFont="1" applyFill="1" applyAlignment="1" applyProtection="1">
      <alignment horizontal="center"/>
      <protection locked="0"/>
    </xf>
    <xf numFmtId="49" fontId="46" fillId="27" borderId="0" xfId="0" applyNumberFormat="1" applyFont="1" applyFill="1" applyAlignment="1" applyProtection="1">
      <alignment horizontal="left"/>
      <protection locked="0"/>
    </xf>
    <xf numFmtId="0" fontId="14" fillId="27" borderId="0" xfId="0" applyNumberFormat="1" applyFont="1" applyFill="1" applyAlignment="1" applyProtection="1">
      <alignment horizontal="left"/>
      <protection locked="0"/>
    </xf>
    <xf numFmtId="0" fontId="45" fillId="27" borderId="0" xfId="0" applyNumberFormat="1" applyFont="1" applyFill="1" applyAlignment="1" applyProtection="1">
      <alignment horizontal="left"/>
      <protection locked="0"/>
    </xf>
    <xf numFmtId="49" fontId="14" fillId="9" borderId="0" xfId="0" applyNumberFormat="1" applyFont="1" applyFill="1" applyAlignment="1" applyProtection="1">
      <alignment horizontal="center"/>
      <protection locked="0"/>
    </xf>
    <xf numFmtId="49" fontId="14" fillId="9" borderId="0" xfId="0" applyNumberFormat="1" applyFont="1" applyFill="1" applyAlignment="1" applyProtection="1">
      <alignment horizontal="left"/>
      <protection locked="0"/>
    </xf>
    <xf numFmtId="49" fontId="46" fillId="9" borderId="0" xfId="0" applyNumberFormat="1" applyFont="1" applyFill="1" applyAlignment="1" applyProtection="1">
      <alignment horizontal="left"/>
      <protection locked="0"/>
    </xf>
    <xf numFmtId="1" fontId="14" fillId="9" borderId="0" xfId="0" applyNumberFormat="1" applyFont="1" applyFill="1" applyAlignment="1" applyProtection="1">
      <alignment horizontal="center"/>
      <protection locked="0"/>
    </xf>
    <xf numFmtId="1" fontId="16" fillId="9" borderId="0" xfId="0" applyNumberFormat="1" applyFont="1" applyFill="1" applyAlignment="1" applyProtection="1">
      <alignment horizontal="center"/>
      <protection locked="0"/>
    </xf>
    <xf numFmtId="49" fontId="45" fillId="9" borderId="0" xfId="0" applyNumberFormat="1" applyFont="1" applyFill="1" applyAlignment="1" applyProtection="1">
      <alignment horizontal="left"/>
      <protection locked="0"/>
    </xf>
    <xf numFmtId="3" fontId="14" fillId="34" borderId="22" xfId="0" applyNumberFormat="1" applyFont="1" applyFill="1" applyBorder="1" applyAlignment="1" applyProtection="1">
      <alignment horizontal="right"/>
      <protection locked="0"/>
    </xf>
    <xf numFmtId="1" fontId="14" fillId="0" borderId="0" xfId="0" applyNumberFormat="1" applyFont="1" applyFill="1" applyAlignment="1" applyProtection="1"/>
    <xf numFmtId="165" fontId="14" fillId="0" borderId="0" xfId="0" applyNumberFormat="1" applyFont="1" applyFill="1" applyAlignment="1" applyProtection="1"/>
    <xf numFmtId="49" fontId="14" fillId="35" borderId="0" xfId="0" applyNumberFormat="1" applyFont="1" applyFill="1" applyAlignment="1" applyProtection="1">
      <alignment horizontal="left"/>
      <protection locked="0"/>
    </xf>
    <xf numFmtId="1" fontId="14" fillId="35" borderId="0" xfId="0" applyNumberFormat="1" applyFont="1" applyFill="1" applyAlignment="1" applyProtection="1">
      <alignment horizontal="center"/>
      <protection locked="0"/>
    </xf>
    <xf numFmtId="49" fontId="14" fillId="36" borderId="0" xfId="0" applyNumberFormat="1" applyFont="1" applyFill="1" applyAlignment="1" applyProtection="1">
      <alignment horizontal="center"/>
      <protection locked="0"/>
    </xf>
    <xf numFmtId="49" fontId="14" fillId="36" borderId="0" xfId="0" applyNumberFormat="1" applyFont="1" applyFill="1" applyAlignment="1" applyProtection="1">
      <alignment horizontal="left"/>
      <protection locked="0"/>
    </xf>
    <xf numFmtId="3" fontId="46" fillId="36" borderId="0" xfId="0" applyNumberFormat="1" applyFont="1" applyFill="1" applyAlignment="1" applyProtection="1">
      <alignment horizontal="left"/>
      <protection locked="0"/>
    </xf>
    <xf numFmtId="1" fontId="14" fillId="36" borderId="0" xfId="0" applyNumberFormat="1" applyFont="1" applyFill="1" applyAlignment="1" applyProtection="1">
      <alignment horizontal="center"/>
      <protection locked="0"/>
    </xf>
    <xf numFmtId="167" fontId="14" fillId="34" borderId="22" xfId="0" applyNumberFormat="1" applyFont="1" applyFill="1" applyBorder="1" applyAlignment="1" applyProtection="1">
      <alignment horizontal="right"/>
    </xf>
    <xf numFmtId="49" fontId="45" fillId="36" borderId="0" xfId="0" applyNumberFormat="1" applyFont="1" applyFill="1" applyAlignment="1" applyProtection="1">
      <alignment horizontal="left"/>
      <protection locked="0"/>
    </xf>
    <xf numFmtId="49" fontId="46" fillId="36" borderId="0" xfId="0" applyNumberFormat="1" applyFont="1" applyFill="1" applyAlignment="1" applyProtection="1">
      <alignment horizontal="left"/>
      <protection locked="0"/>
    </xf>
    <xf numFmtId="1" fontId="47" fillId="36" borderId="0" xfId="0" applyNumberFormat="1" applyFont="1" applyFill="1" applyAlignment="1" applyProtection="1">
      <alignment horizontal="center"/>
      <protection locked="0"/>
    </xf>
    <xf numFmtId="49" fontId="14" fillId="37" borderId="0" xfId="0" applyNumberFormat="1" applyFont="1" applyFill="1" applyAlignment="1" applyProtection="1">
      <alignment horizontal="left"/>
      <protection locked="0"/>
    </xf>
    <xf numFmtId="49" fontId="53" fillId="36" borderId="0" xfId="0" applyNumberFormat="1" applyFont="1" applyFill="1" applyAlignment="1" applyProtection="1">
      <alignment horizontal="left"/>
      <protection locked="0"/>
    </xf>
    <xf numFmtId="1" fontId="16" fillId="36" borderId="0" xfId="0" applyNumberFormat="1" applyFont="1" applyFill="1" applyAlignment="1" applyProtection="1">
      <alignment horizontal="center"/>
      <protection locked="0"/>
    </xf>
    <xf numFmtId="49" fontId="14" fillId="36" borderId="2" xfId="0" applyNumberFormat="1" applyFont="1" applyFill="1" applyBorder="1" applyAlignment="1" applyProtection="1">
      <alignment horizontal="center"/>
      <protection locked="0"/>
    </xf>
    <xf numFmtId="49" fontId="14" fillId="36" borderId="30" xfId="0" applyNumberFormat="1" applyFont="1" applyFill="1" applyBorder="1" applyAlignment="1" applyProtection="1">
      <alignment horizontal="center"/>
      <protection locked="0"/>
    </xf>
    <xf numFmtId="49" fontId="14" fillId="13" borderId="2" xfId="0" applyNumberFormat="1" applyFont="1" applyFill="1" applyBorder="1" applyAlignment="1" applyProtection="1">
      <alignment horizontal="center"/>
      <protection locked="0"/>
    </xf>
    <xf numFmtId="49" fontId="14" fillId="13" borderId="0" xfId="0" applyNumberFormat="1" applyFont="1" applyFill="1" applyAlignment="1" applyProtection="1">
      <alignment horizontal="left"/>
      <protection locked="0"/>
    </xf>
    <xf numFmtId="49" fontId="45" fillId="13" borderId="0" xfId="0" applyNumberFormat="1" applyFont="1" applyFill="1" applyAlignment="1" applyProtection="1">
      <alignment horizontal="left"/>
      <protection locked="0"/>
    </xf>
    <xf numFmtId="49" fontId="14" fillId="13" borderId="0" xfId="0" applyNumberFormat="1" applyFont="1" applyFill="1" applyAlignment="1" applyProtection="1">
      <alignment horizontal="center"/>
      <protection locked="0"/>
    </xf>
    <xf numFmtId="1" fontId="14" fillId="13" borderId="0" xfId="0" applyNumberFormat="1" applyFont="1" applyFill="1" applyAlignment="1" applyProtection="1">
      <alignment horizontal="center"/>
      <protection locked="0"/>
    </xf>
    <xf numFmtId="49" fontId="14" fillId="34" borderId="0" xfId="0" applyNumberFormat="1" applyFont="1" applyFill="1" applyAlignment="1" applyProtection="1">
      <alignment horizontal="left"/>
      <protection locked="0"/>
    </xf>
    <xf numFmtId="49" fontId="46" fillId="13" borderId="0" xfId="0" applyNumberFormat="1" applyFont="1" applyFill="1" applyAlignment="1" applyProtection="1">
      <alignment horizontal="left"/>
      <protection locked="0"/>
    </xf>
    <xf numFmtId="1" fontId="16" fillId="13" borderId="0" xfId="0" applyNumberFormat="1" applyFont="1" applyFill="1" applyAlignment="1" applyProtection="1">
      <alignment horizontal="center"/>
      <protection locked="0"/>
    </xf>
    <xf numFmtId="3" fontId="54" fillId="5" borderId="22" xfId="0" applyNumberFormat="1" applyFont="1" applyFill="1" applyBorder="1" applyAlignment="1" applyProtection="1">
      <alignment horizontal="right"/>
      <protection locked="0"/>
    </xf>
    <xf numFmtId="167" fontId="14" fillId="38" borderId="22" xfId="0" applyNumberFormat="1" applyFont="1" applyFill="1" applyBorder="1" applyAlignment="1" applyProtection="1">
      <alignment horizontal="right"/>
    </xf>
    <xf numFmtId="49" fontId="14" fillId="39" borderId="0" xfId="0" applyNumberFormat="1" applyFont="1" applyFill="1" applyAlignment="1" applyProtection="1">
      <alignment horizontal="left"/>
      <protection locked="0"/>
    </xf>
    <xf numFmtId="1" fontId="47" fillId="13" borderId="0" xfId="0" applyNumberFormat="1" applyFont="1" applyFill="1" applyAlignment="1" applyProtection="1">
      <alignment horizontal="center"/>
      <protection locked="0"/>
    </xf>
    <xf numFmtId="49" fontId="55" fillId="34" borderId="0" xfId="0" applyNumberFormat="1" applyFont="1" applyFill="1" applyAlignment="1" applyProtection="1">
      <alignment horizontal="left"/>
      <protection locked="0"/>
    </xf>
    <xf numFmtId="0" fontId="14" fillId="13" borderId="0" xfId="0" applyNumberFormat="1" applyFont="1" applyFill="1" applyAlignment="1" applyProtection="1">
      <alignment horizontal="center"/>
      <protection locked="0"/>
    </xf>
    <xf numFmtId="3" fontId="14" fillId="13" borderId="0" xfId="0" applyNumberFormat="1" applyFont="1" applyFill="1" applyAlignment="1" applyProtection="1">
      <alignment horizontal="left"/>
      <protection locked="0"/>
    </xf>
    <xf numFmtId="1" fontId="14" fillId="40" borderId="0" xfId="0" applyNumberFormat="1" applyFont="1" applyFill="1" applyAlignment="1" applyProtection="1">
      <alignment horizontal="center"/>
      <protection locked="0"/>
    </xf>
    <xf numFmtId="49" fontId="14" fillId="8" borderId="2" xfId="0" applyNumberFormat="1" applyFont="1" applyFill="1" applyBorder="1" applyAlignment="1" applyProtection="1">
      <alignment horizontal="center"/>
      <protection locked="0"/>
    </xf>
    <xf numFmtId="49" fontId="14" fillId="41" borderId="0" xfId="0" applyNumberFormat="1" applyFont="1" applyFill="1" applyAlignment="1" applyProtection="1">
      <alignment horizontal="left"/>
      <protection locked="0"/>
    </xf>
    <xf numFmtId="1" fontId="14" fillId="41" borderId="0" xfId="0" applyNumberFormat="1" applyFont="1" applyFill="1" applyAlignment="1" applyProtection="1">
      <alignment horizontal="center"/>
      <protection locked="0"/>
    </xf>
    <xf numFmtId="49" fontId="14" fillId="30" borderId="0" xfId="0" applyNumberFormat="1" applyFont="1" applyFill="1" applyAlignment="1" applyProtection="1">
      <alignment horizontal="left"/>
      <protection locked="0"/>
    </xf>
    <xf numFmtId="49" fontId="14" fillId="16" borderId="0" xfId="0" applyNumberFormat="1" applyFont="1" applyFill="1" applyAlignment="1" applyProtection="1">
      <alignment horizontal="center"/>
      <protection locked="0"/>
    </xf>
    <xf numFmtId="49" fontId="14" fillId="34" borderId="0" xfId="50244" applyNumberFormat="1" applyFont="1" applyFill="1" applyBorder="1" applyAlignment="1" applyProtection="1">
      <alignment horizontal="left"/>
      <protection locked="0"/>
    </xf>
    <xf numFmtId="49" fontId="45" fillId="16" borderId="0" xfId="0" applyNumberFormat="1" applyFont="1" applyFill="1" applyAlignment="1" applyProtection="1">
      <alignment horizontal="left"/>
      <protection locked="0"/>
    </xf>
    <xf numFmtId="1" fontId="14" fillId="16" borderId="0" xfId="0" applyNumberFormat="1" applyFont="1" applyFill="1" applyAlignment="1" applyProtection="1">
      <alignment horizontal="center"/>
      <protection locked="0"/>
    </xf>
    <xf numFmtId="167" fontId="57" fillId="42" borderId="22" xfId="0" applyNumberFormat="1" applyFont="1" applyFill="1" applyBorder="1" applyAlignment="1" applyProtection="1">
      <alignment horizontal="right"/>
    </xf>
    <xf numFmtId="0" fontId="14" fillId="31" borderId="0" xfId="0" applyNumberFormat="1" applyFont="1" applyFill="1" applyAlignment="1" applyProtection="1"/>
    <xf numFmtId="49" fontId="14" fillId="16" borderId="0" xfId="0" applyNumberFormat="1" applyFont="1" applyFill="1" applyAlignment="1" applyProtection="1">
      <alignment horizontal="left"/>
      <protection locked="0"/>
    </xf>
    <xf numFmtId="49" fontId="46" fillId="16" borderId="0" xfId="0" applyNumberFormat="1" applyFont="1" applyFill="1" applyAlignment="1" applyProtection="1">
      <alignment horizontal="left"/>
      <protection locked="0"/>
    </xf>
    <xf numFmtId="1" fontId="16" fillId="16" borderId="0" xfId="0" applyNumberFormat="1" applyFont="1" applyFill="1" applyAlignment="1" applyProtection="1">
      <alignment horizontal="center"/>
      <protection locked="0"/>
    </xf>
    <xf numFmtId="3" fontId="14" fillId="16" borderId="0" xfId="0" applyNumberFormat="1" applyFont="1" applyFill="1" applyAlignment="1" applyProtection="1">
      <alignment horizontal="left"/>
      <protection locked="0"/>
    </xf>
    <xf numFmtId="3" fontId="45" fillId="16" borderId="0" xfId="0" applyNumberFormat="1" applyFont="1" applyFill="1" applyAlignment="1" applyProtection="1">
      <alignment horizontal="left"/>
      <protection locked="0"/>
    </xf>
    <xf numFmtId="3" fontId="14" fillId="16" borderId="0" xfId="0" applyNumberFormat="1" applyFont="1" applyFill="1" applyAlignment="1" applyProtection="1">
      <alignment horizontal="center"/>
      <protection locked="0"/>
    </xf>
    <xf numFmtId="49" fontId="14" fillId="43" borderId="0" xfId="0" applyNumberFormat="1" applyFont="1" applyFill="1" applyAlignment="1" applyProtection="1">
      <alignment horizontal="center"/>
      <protection locked="0"/>
    </xf>
    <xf numFmtId="1" fontId="14" fillId="43" borderId="0" xfId="0" applyNumberFormat="1" applyFont="1" applyFill="1" applyAlignment="1" applyProtection="1">
      <alignment horizontal="center"/>
      <protection locked="0"/>
    </xf>
    <xf numFmtId="1" fontId="47" fillId="16" borderId="0" xfId="0" applyNumberFormat="1" applyFont="1" applyFill="1" applyAlignment="1" applyProtection="1">
      <alignment horizontal="center"/>
      <protection locked="0"/>
    </xf>
    <xf numFmtId="49" fontId="14" fillId="43" borderId="0" xfId="0" applyNumberFormat="1" applyFont="1" applyFill="1" applyAlignment="1" applyProtection="1">
      <alignment horizontal="left"/>
      <protection locked="0"/>
    </xf>
    <xf numFmtId="49" fontId="45" fillId="43" borderId="0" xfId="0" applyNumberFormat="1" applyFont="1" applyFill="1" applyAlignment="1" applyProtection="1">
      <alignment horizontal="left"/>
      <protection locked="0"/>
    </xf>
    <xf numFmtId="49" fontId="14" fillId="44" borderId="0" xfId="50244" applyNumberFormat="1" applyFont="1" applyFill="1" applyBorder="1" applyAlignment="1" applyProtection="1">
      <alignment horizontal="left"/>
      <protection locked="0"/>
    </xf>
    <xf numFmtId="49" fontId="53" fillId="27" borderId="0" xfId="0" applyNumberFormat="1" applyFont="1" applyFill="1" applyAlignment="1" applyProtection="1">
      <alignment horizontal="left"/>
      <protection locked="0"/>
    </xf>
    <xf numFmtId="49" fontId="14" fillId="31" borderId="0" xfId="0" applyNumberFormat="1" applyFont="1" applyFill="1" applyAlignment="1" applyProtection="1">
      <alignment horizontal="left"/>
      <protection locked="0"/>
    </xf>
    <xf numFmtId="49" fontId="14" fillId="27" borderId="30" xfId="0" applyNumberFormat="1" applyFont="1" applyFill="1" applyBorder="1" applyAlignment="1" applyProtection="1">
      <alignment horizontal="center"/>
      <protection locked="0"/>
    </xf>
    <xf numFmtId="49" fontId="14" fillId="27" borderId="2" xfId="0" applyNumberFormat="1" applyFont="1" applyFill="1" applyBorder="1" applyAlignment="1" applyProtection="1">
      <alignment horizontal="center"/>
      <protection locked="0"/>
    </xf>
    <xf numFmtId="1" fontId="14" fillId="45" borderId="0" xfId="0" applyNumberFormat="1" applyFont="1" applyFill="1" applyAlignment="1" applyProtection="1">
      <alignment horizontal="center"/>
      <protection locked="0"/>
    </xf>
    <xf numFmtId="164" fontId="14" fillId="27" borderId="0" xfId="0" applyNumberFormat="1" applyFont="1" applyFill="1" applyAlignment="1" applyProtection="1">
      <alignment horizontal="left"/>
      <protection locked="0"/>
    </xf>
    <xf numFmtId="49" fontId="14" fillId="9" borderId="2" xfId="0" applyNumberFormat="1" applyFont="1" applyFill="1" applyBorder="1" applyAlignment="1" applyProtection="1">
      <alignment horizontal="center"/>
      <protection locked="0"/>
    </xf>
    <xf numFmtId="49" fontId="57" fillId="46" borderId="0" xfId="0" applyNumberFormat="1" applyFont="1" applyFill="1" applyAlignment="1" applyProtection="1">
      <alignment horizontal="center"/>
      <protection locked="0"/>
    </xf>
    <xf numFmtId="0" fontId="14" fillId="36" borderId="0" xfId="0" applyNumberFormat="1" applyFont="1" applyFill="1" applyAlignment="1" applyProtection="1">
      <alignment horizontal="center"/>
      <protection locked="0"/>
    </xf>
    <xf numFmtId="0" fontId="14" fillId="47" borderId="0" xfId="0" applyNumberFormat="1" applyFont="1" applyFill="1" applyAlignment="1" applyProtection="1">
      <alignment horizontal="center"/>
      <protection locked="0"/>
    </xf>
    <xf numFmtId="0" fontId="14" fillId="0" borderId="10" xfId="0" applyNumberFormat="1" applyFont="1" applyFill="1" applyBorder="1" applyAlignment="1" applyProtection="1">
      <alignment horizontal="center"/>
    </xf>
    <xf numFmtId="167" fontId="14" fillId="0" borderId="22" xfId="0" applyNumberFormat="1" applyFont="1" applyFill="1" applyBorder="1" applyAlignment="1" applyProtection="1">
      <alignment horizontal="right"/>
    </xf>
    <xf numFmtId="167" fontId="23" fillId="34" borderId="22" xfId="0" applyNumberFormat="1" applyFont="1" applyFill="1" applyBorder="1" applyAlignment="1" applyProtection="1">
      <alignment horizontal="right"/>
    </xf>
    <xf numFmtId="3" fontId="45" fillId="13" borderId="0" xfId="0" applyNumberFormat="1" applyFont="1" applyFill="1" applyAlignment="1" applyProtection="1">
      <alignment horizontal="left"/>
      <protection locked="0"/>
    </xf>
    <xf numFmtId="49" fontId="14" fillId="10" borderId="2" xfId="0" applyNumberFormat="1" applyFont="1" applyFill="1" applyBorder="1" applyAlignment="1" applyProtection="1">
      <alignment horizontal="center"/>
      <protection locked="0"/>
    </xf>
    <xf numFmtId="49" fontId="14" fillId="10" borderId="0" xfId="0" applyNumberFormat="1" applyFont="1" applyFill="1" applyAlignment="1" applyProtection="1">
      <alignment horizontal="left"/>
      <protection locked="0"/>
    </xf>
    <xf numFmtId="49" fontId="16" fillId="10" borderId="0" xfId="0" applyNumberFormat="1" applyFont="1" applyFill="1" applyAlignment="1" applyProtection="1">
      <alignment horizontal="left"/>
      <protection locked="0"/>
    </xf>
    <xf numFmtId="1" fontId="14" fillId="10" borderId="0" xfId="0" applyNumberFormat="1" applyFont="1" applyFill="1" applyAlignment="1" applyProtection="1">
      <alignment horizontal="center"/>
      <protection locked="0"/>
    </xf>
    <xf numFmtId="49" fontId="47" fillId="10" borderId="0" xfId="0" applyNumberFormat="1" applyFont="1" applyFill="1" applyAlignment="1" applyProtection="1">
      <alignment horizontal="left"/>
      <protection locked="0"/>
    </xf>
    <xf numFmtId="1" fontId="16" fillId="10" borderId="0" xfId="0" applyNumberFormat="1" applyFont="1" applyFill="1" applyAlignment="1" applyProtection="1">
      <alignment horizontal="center"/>
      <protection locked="0"/>
    </xf>
    <xf numFmtId="49" fontId="45" fillId="10" borderId="0" xfId="0" applyNumberFormat="1" applyFont="1" applyFill="1" applyAlignment="1" applyProtection="1">
      <alignment horizontal="left"/>
      <protection locked="0"/>
    </xf>
    <xf numFmtId="1" fontId="47" fillId="12" borderId="0" xfId="0" applyNumberFormat="1" applyFont="1" applyFill="1" applyAlignment="1" applyProtection="1">
      <alignment horizontal="center"/>
      <protection locked="0"/>
    </xf>
    <xf numFmtId="0" fontId="14" fillId="12" borderId="0" xfId="0" applyNumberFormat="1" applyFont="1" applyFill="1" applyAlignment="1" applyProtection="1">
      <alignment horizontal="center"/>
      <protection locked="0"/>
    </xf>
    <xf numFmtId="49" fontId="14" fillId="12" borderId="2" xfId="0" applyNumberFormat="1" applyFont="1" applyFill="1" applyBorder="1" applyAlignment="1" applyProtection="1">
      <alignment horizontal="center"/>
      <protection locked="0"/>
    </xf>
    <xf numFmtId="1" fontId="14" fillId="33" borderId="0" xfId="0" applyNumberFormat="1" applyFont="1" applyFill="1" applyAlignment="1" applyProtection="1">
      <alignment horizontal="center"/>
      <protection locked="0"/>
    </xf>
    <xf numFmtId="49" fontId="14" fillId="16" borderId="2" xfId="0" applyNumberFormat="1" applyFont="1" applyFill="1" applyBorder="1" applyAlignment="1" applyProtection="1">
      <alignment horizontal="center"/>
      <protection locked="0"/>
    </xf>
    <xf numFmtId="49" fontId="60" fillId="27" borderId="0" xfId="0" applyNumberFormat="1" applyFont="1" applyFill="1" applyAlignment="1" applyProtection="1">
      <alignment horizontal="left"/>
      <protection locked="0"/>
    </xf>
    <xf numFmtId="49" fontId="61" fillId="27" borderId="0" xfId="0" applyNumberFormat="1" applyFont="1" applyFill="1" applyAlignment="1" applyProtection="1">
      <alignment horizontal="left"/>
      <protection locked="0"/>
    </xf>
    <xf numFmtId="1" fontId="47" fillId="27" borderId="0" xfId="0" applyNumberFormat="1" applyFont="1" applyFill="1" applyAlignment="1" applyProtection="1">
      <alignment horizontal="center"/>
      <protection locked="0"/>
    </xf>
    <xf numFmtId="49" fontId="16" fillId="27" borderId="0" xfId="0" applyNumberFormat="1" applyFont="1" applyFill="1" applyAlignment="1" applyProtection="1">
      <alignment horizontal="left"/>
      <protection locked="0"/>
    </xf>
    <xf numFmtId="49" fontId="14" fillId="48" borderId="0" xfId="0" applyNumberFormat="1" applyFont="1" applyFill="1" applyAlignment="1" applyProtection="1">
      <alignment horizontal="left"/>
      <protection locked="0"/>
    </xf>
    <xf numFmtId="164" fontId="14" fillId="36" borderId="0" xfId="0" applyNumberFormat="1" applyFont="1" applyFill="1" applyAlignment="1" applyProtection="1">
      <alignment horizontal="left"/>
      <protection locked="0"/>
    </xf>
    <xf numFmtId="49" fontId="14" fillId="10" borderId="0" xfId="0" applyNumberFormat="1" applyFont="1" applyFill="1" applyAlignment="1" applyProtection="1">
      <alignment horizontal="center"/>
      <protection locked="0"/>
    </xf>
    <xf numFmtId="0" fontId="14" fillId="10" borderId="0" xfId="0" applyNumberFormat="1" applyFont="1" applyFill="1" applyAlignment="1" applyProtection="1">
      <alignment horizontal="center"/>
      <protection locked="0"/>
    </xf>
    <xf numFmtId="49" fontId="46" fillId="10" borderId="0" xfId="0" applyNumberFormat="1" applyFont="1" applyFill="1" applyAlignment="1" applyProtection="1">
      <alignment horizontal="left"/>
      <protection locked="0"/>
    </xf>
    <xf numFmtId="1" fontId="47" fillId="10" borderId="0" xfId="0" applyNumberFormat="1" applyFont="1" applyFill="1" applyAlignment="1" applyProtection="1">
      <alignment horizontal="center"/>
      <protection locked="0"/>
    </xf>
    <xf numFmtId="164" fontId="14" fillId="10" borderId="0" xfId="0" applyNumberFormat="1" applyFont="1" applyFill="1" applyAlignment="1" applyProtection="1">
      <alignment horizontal="left"/>
      <protection locked="0"/>
    </xf>
    <xf numFmtId="164" fontId="45" fillId="10" borderId="0" xfId="0" applyNumberFormat="1" applyFont="1" applyFill="1" applyAlignment="1" applyProtection="1">
      <alignment horizontal="left"/>
      <protection locked="0"/>
    </xf>
    <xf numFmtId="49" fontId="14" fillId="49" borderId="0" xfId="0" applyNumberFormat="1" applyFont="1" applyFill="1" applyAlignment="1" applyProtection="1">
      <alignment horizontal="left"/>
      <protection locked="0"/>
    </xf>
    <xf numFmtId="1" fontId="14" fillId="49" borderId="0" xfId="0" applyNumberFormat="1" applyFont="1" applyFill="1" applyAlignment="1" applyProtection="1">
      <alignment horizontal="center"/>
      <protection locked="0"/>
    </xf>
    <xf numFmtId="49" fontId="46" fillId="8" borderId="0" xfId="0" applyNumberFormat="1" applyFont="1" applyFill="1" applyAlignment="1" applyProtection="1">
      <alignment horizontal="left"/>
      <protection locked="0"/>
    </xf>
    <xf numFmtId="1" fontId="14" fillId="50" borderId="0" xfId="0" applyNumberFormat="1" applyFont="1" applyFill="1" applyAlignment="1" applyProtection="1">
      <alignment horizontal="center"/>
      <protection locked="0"/>
    </xf>
    <xf numFmtId="49" fontId="14" fillId="51" borderId="0" xfId="0" applyNumberFormat="1" applyFont="1" applyFill="1" applyAlignment="1" applyProtection="1">
      <alignment horizontal="center"/>
      <protection locked="0"/>
    </xf>
    <xf numFmtId="49" fontId="45" fillId="51" borderId="0" xfId="0" applyNumberFormat="1" applyFont="1" applyFill="1" applyAlignment="1" applyProtection="1">
      <alignment horizontal="left"/>
      <protection locked="0"/>
    </xf>
    <xf numFmtId="1" fontId="14" fillId="51" borderId="0" xfId="0" applyNumberFormat="1" applyFont="1" applyFill="1" applyAlignment="1" applyProtection="1">
      <alignment horizontal="center"/>
      <protection locked="0"/>
    </xf>
    <xf numFmtId="0" fontId="62" fillId="31" borderId="0" xfId="0" applyNumberFormat="1" applyFont="1" applyFill="1" applyAlignment="1" applyProtection="1"/>
    <xf numFmtId="49" fontId="14" fillId="51" borderId="0" xfId="0" applyNumberFormat="1" applyFont="1" applyFill="1" applyAlignment="1" applyProtection="1">
      <alignment horizontal="left"/>
      <protection locked="0"/>
    </xf>
    <xf numFmtId="49" fontId="14" fillId="51" borderId="30" xfId="0" applyNumberFormat="1" applyFont="1" applyFill="1" applyBorder="1" applyAlignment="1" applyProtection="1">
      <alignment horizontal="center"/>
      <protection locked="0"/>
    </xf>
    <xf numFmtId="49" fontId="14" fillId="51" borderId="2" xfId="0" applyNumberFormat="1" applyFont="1" applyFill="1" applyBorder="1" applyAlignment="1" applyProtection="1">
      <alignment horizontal="center"/>
      <protection locked="0"/>
    </xf>
    <xf numFmtId="37" fontId="14" fillId="35" borderId="0" xfId="0" applyNumberFormat="1" applyFont="1" applyFill="1" applyAlignment="1" applyProtection="1">
      <protection locked="0"/>
    </xf>
    <xf numFmtId="37" fontId="45" fillId="34" borderId="0" xfId="0" applyNumberFormat="1" applyFont="1" applyFill="1" applyAlignment="1" applyProtection="1">
      <protection locked="0"/>
    </xf>
    <xf numFmtId="1" fontId="14" fillId="34" borderId="0" xfId="0" applyNumberFormat="1" applyFont="1" applyFill="1" applyAlignment="1" applyProtection="1">
      <alignment horizontal="center"/>
      <protection locked="0"/>
    </xf>
    <xf numFmtId="49" fontId="46" fillId="51" borderId="0" xfId="0" applyNumberFormat="1" applyFont="1" applyFill="1" applyAlignment="1" applyProtection="1">
      <alignment horizontal="left"/>
      <protection locked="0"/>
    </xf>
    <xf numFmtId="3" fontId="14" fillId="51" borderId="0" xfId="0" applyNumberFormat="1" applyFont="1" applyFill="1" applyAlignment="1" applyProtection="1">
      <protection locked="0"/>
    </xf>
    <xf numFmtId="3" fontId="45" fillId="51" borderId="0" xfId="0" applyNumberFormat="1" applyFont="1" applyFill="1" applyAlignment="1" applyProtection="1">
      <protection locked="0"/>
    </xf>
    <xf numFmtId="1" fontId="14" fillId="52" borderId="0" xfId="0" applyNumberFormat="1" applyFont="1" applyFill="1" applyAlignment="1" applyProtection="1">
      <alignment horizontal="center"/>
      <protection locked="0"/>
    </xf>
    <xf numFmtId="1" fontId="47" fillId="51" borderId="0" xfId="0" applyNumberFormat="1" applyFont="1" applyFill="1" applyAlignment="1" applyProtection="1">
      <alignment horizontal="center"/>
      <protection locked="0"/>
    </xf>
    <xf numFmtId="1" fontId="16" fillId="51" borderId="0" xfId="0" applyNumberFormat="1" applyFont="1" applyFill="1" applyAlignment="1" applyProtection="1">
      <alignment horizontal="center"/>
      <protection locked="0"/>
    </xf>
    <xf numFmtId="49" fontId="63" fillId="13" borderId="0" xfId="0" applyNumberFormat="1" applyFont="1" applyFill="1" applyAlignment="1" applyProtection="1">
      <alignment horizontal="left"/>
      <protection locked="0"/>
    </xf>
    <xf numFmtId="3" fontId="14" fillId="0" borderId="22" xfId="0" applyNumberFormat="1" applyFont="1" applyFill="1" applyBorder="1" applyAlignment="1">
      <alignment horizontal="right"/>
    </xf>
    <xf numFmtId="0" fontId="14" fillId="0" borderId="22" xfId="0" applyNumberFormat="1" applyFont="1" applyFill="1" applyBorder="1" applyAlignment="1">
      <alignment horizontal="right"/>
    </xf>
    <xf numFmtId="3" fontId="14" fillId="0" borderId="22" xfId="90" applyNumberFormat="1" applyFont="1" applyFill="1" applyBorder="1" applyAlignment="1" applyProtection="1">
      <alignment horizontal="right"/>
      <protection locked="0"/>
    </xf>
    <xf numFmtId="49" fontId="63" fillId="53" borderId="0" xfId="0" applyNumberFormat="1" applyFont="1" applyFill="1" applyAlignment="1" applyProtection="1">
      <alignment horizontal="left"/>
      <protection locked="0"/>
    </xf>
    <xf numFmtId="1" fontId="14" fillId="53" borderId="0" xfId="0" applyNumberFormat="1" applyFont="1" applyFill="1" applyAlignment="1" applyProtection="1">
      <alignment horizontal="center"/>
      <protection locked="0"/>
    </xf>
    <xf numFmtId="164" fontId="0" fillId="30" borderId="0" xfId="0" applyFill="1"/>
    <xf numFmtId="164" fontId="64" fillId="30" borderId="0" xfId="0" applyFont="1" applyFill="1"/>
    <xf numFmtId="164" fontId="65" fillId="30" borderId="0" xfId="0" applyFont="1" applyFill="1"/>
    <xf numFmtId="164" fontId="65" fillId="54" borderId="0" xfId="0" applyFont="1" applyFill="1"/>
    <xf numFmtId="164" fontId="64" fillId="54" borderId="0" xfId="0" applyFont="1" applyFill="1"/>
    <xf numFmtId="164" fontId="64" fillId="53" borderId="0" xfId="0" applyFont="1" applyFill="1"/>
    <xf numFmtId="164" fontId="65" fillId="53" borderId="0" xfId="0" applyFont="1" applyFill="1"/>
    <xf numFmtId="1" fontId="47" fillId="40" borderId="0" xfId="0" applyNumberFormat="1" applyFont="1" applyFill="1" applyAlignment="1" applyProtection="1">
      <alignment horizontal="center"/>
      <protection locked="0"/>
    </xf>
    <xf numFmtId="164" fontId="65" fillId="55" borderId="0" xfId="0" applyFont="1" applyFill="1"/>
    <xf numFmtId="164" fontId="64" fillId="55" borderId="0" xfId="0" applyFont="1" applyFill="1"/>
    <xf numFmtId="164" fontId="65" fillId="56" borderId="0" xfId="0" applyFont="1" applyFill="1"/>
    <xf numFmtId="164" fontId="64" fillId="43" borderId="0" xfId="0" applyFont="1" applyFill="1"/>
    <xf numFmtId="164" fontId="65" fillId="43" borderId="0" xfId="0" applyFont="1" applyFill="1"/>
    <xf numFmtId="164" fontId="64" fillId="57" borderId="0" xfId="0" applyFont="1" applyFill="1"/>
    <xf numFmtId="164" fontId="65" fillId="57" borderId="0" xfId="0" applyFont="1" applyFill="1"/>
    <xf numFmtId="1" fontId="47" fillId="52" borderId="0" xfId="0" applyNumberFormat="1" applyFont="1" applyFill="1" applyAlignment="1" applyProtection="1">
      <alignment horizontal="center"/>
      <protection locked="0"/>
    </xf>
    <xf numFmtId="164" fontId="65" fillId="58" borderId="0" xfId="0" applyFont="1" applyFill="1"/>
    <xf numFmtId="164" fontId="64" fillId="58" borderId="0" xfId="0" applyFont="1" applyFill="1"/>
    <xf numFmtId="0" fontId="66" fillId="4" borderId="6" xfId="0" applyNumberFormat="1" applyFont="1" applyFill="1" applyBorder="1" applyAlignment="1" applyProtection="1">
      <alignment horizontal="left"/>
      <protection locked="0"/>
    </xf>
    <xf numFmtId="49" fontId="14" fillId="36" borderId="0" xfId="0" applyNumberFormat="1" applyFont="1" applyFill="1" applyBorder="1" applyAlignment="1" applyProtection="1">
      <alignment horizontal="center"/>
      <protection locked="0"/>
    </xf>
    <xf numFmtId="49" fontId="14" fillId="9" borderId="30" xfId="0" applyNumberFormat="1" applyFont="1" applyFill="1" applyBorder="1" applyAlignment="1" applyProtection="1">
      <alignment horizontal="center"/>
      <protection locked="0"/>
    </xf>
    <xf numFmtId="49" fontId="14" fillId="27" borderId="0" xfId="0" applyNumberFormat="1" applyFont="1" applyFill="1" applyBorder="1" applyAlignment="1" applyProtection="1">
      <alignment horizontal="center"/>
      <protection locked="0"/>
    </xf>
    <xf numFmtId="49" fontId="14" fillId="12" borderId="0" xfId="0" applyNumberFormat="1" applyFont="1" applyFill="1" applyBorder="1" applyAlignment="1" applyProtection="1">
      <alignment horizontal="center"/>
      <protection locked="0"/>
    </xf>
    <xf numFmtId="49" fontId="14" fillId="51" borderId="0" xfId="0" applyNumberFormat="1" applyFont="1" applyFill="1" applyBorder="1" applyAlignment="1" applyProtection="1">
      <alignment horizontal="center"/>
      <protection locked="0"/>
    </xf>
    <xf numFmtId="49" fontId="14" fillId="10" borderId="0" xfId="0" applyNumberFormat="1" applyFont="1" applyFill="1" applyBorder="1" applyAlignment="1" applyProtection="1">
      <alignment horizontal="center"/>
      <protection locked="0"/>
    </xf>
    <xf numFmtId="0" fontId="14" fillId="0" borderId="22" xfId="0" applyNumberFormat="1" applyFont="1" applyFill="1" applyBorder="1" applyAlignment="1" applyProtection="1">
      <alignment horizontal="center"/>
    </xf>
    <xf numFmtId="3" fontId="14" fillId="5" borderId="10" xfId="0" applyNumberFormat="1" applyFont="1" applyFill="1" applyBorder="1" applyAlignment="1" applyProtection="1">
      <alignment horizontal="right"/>
      <protection locked="0"/>
    </xf>
    <xf numFmtId="164" fontId="16" fillId="0" borderId="31" xfId="4" applyFont="1" applyFill="1" applyBorder="1"/>
    <xf numFmtId="164" fontId="14" fillId="0" borderId="32" xfId="4" applyFont="1" applyFill="1" applyBorder="1" applyAlignment="1">
      <alignment horizontal="right"/>
    </xf>
    <xf numFmtId="164" fontId="16" fillId="0" borderId="32" xfId="4" applyFont="1" applyFill="1" applyBorder="1" applyAlignment="1">
      <alignment horizontal="centerContinuous" wrapText="1"/>
    </xf>
    <xf numFmtId="164" fontId="16" fillId="0" borderId="33" xfId="4" applyNumberFormat="1" applyFont="1" applyFill="1" applyBorder="1" applyAlignment="1">
      <alignment horizontal="centerContinuous" wrapText="1"/>
    </xf>
    <xf numFmtId="164" fontId="16" fillId="0" borderId="31" xfId="4" applyFont="1" applyFill="1" applyBorder="1" applyAlignment="1">
      <alignment horizontal="centerContinuous" wrapText="1"/>
    </xf>
    <xf numFmtId="164" fontId="16" fillId="0" borderId="33" xfId="4" applyFont="1" applyFill="1" applyBorder="1" applyAlignment="1">
      <alignment horizontal="centerContinuous" wrapText="1"/>
    </xf>
    <xf numFmtId="164" fontId="14" fillId="0" borderId="0" xfId="4" applyFont="1" applyFill="1" applyBorder="1"/>
    <xf numFmtId="164" fontId="14" fillId="0" borderId="3" xfId="4" applyFont="1" applyFill="1" applyBorder="1" applyAlignment="1">
      <alignment horizontal="center" wrapText="1"/>
    </xf>
    <xf numFmtId="164" fontId="14" fillId="0" borderId="5" xfId="4" applyFont="1" applyFill="1" applyBorder="1" applyAlignment="1">
      <alignment horizontal="right" wrapText="1"/>
    </xf>
    <xf numFmtId="164" fontId="14" fillId="0" borderId="5" xfId="4" applyFont="1" applyFill="1" applyBorder="1" applyAlignment="1">
      <alignment horizontal="center" wrapText="1"/>
    </xf>
    <xf numFmtId="164" fontId="16" fillId="0" borderId="33" xfId="4" applyNumberFormat="1" applyFont="1" applyFill="1" applyBorder="1" applyAlignment="1">
      <alignment horizontal="center" wrapText="1"/>
    </xf>
    <xf numFmtId="164" fontId="16" fillId="0" borderId="32" xfId="4" applyFont="1" applyFill="1" applyBorder="1" applyAlignment="1">
      <alignment horizontal="center" wrapText="1"/>
    </xf>
    <xf numFmtId="164" fontId="14" fillId="0" borderId="31" xfId="4" applyFont="1" applyFill="1" applyBorder="1" applyAlignment="1">
      <alignment horizontal="center" wrapText="1"/>
    </xf>
    <xf numFmtId="164" fontId="16" fillId="0" borderId="33" xfId="4" applyFont="1" applyFill="1" applyBorder="1" applyAlignment="1">
      <alignment horizontal="center" wrapText="1"/>
    </xf>
    <xf numFmtId="164" fontId="14" fillId="0" borderId="0" xfId="4" applyFont="1" applyFill="1" applyBorder="1" applyAlignment="1">
      <alignment horizontal="center" wrapText="1"/>
    </xf>
    <xf numFmtId="164" fontId="16" fillId="0" borderId="2" xfId="4" applyFont="1" applyFill="1" applyBorder="1"/>
    <xf numFmtId="164" fontId="14" fillId="0" borderId="0" xfId="4" applyFont="1" applyFill="1" applyBorder="1" applyAlignment="1">
      <alignment horizontal="right"/>
    </xf>
    <xf numFmtId="3" fontId="14" fillId="0" borderId="0" xfId="1" applyNumberFormat="1" applyFont="1" applyFill="1" applyBorder="1" applyAlignment="1">
      <alignment horizontal="right"/>
    </xf>
    <xf numFmtId="164" fontId="16" fillId="0" borderId="1" xfId="1" applyNumberFormat="1" applyFont="1" applyFill="1" applyBorder="1" applyAlignment="1">
      <alignment horizontal="right"/>
    </xf>
    <xf numFmtId="3" fontId="16" fillId="0" borderId="0" xfId="1" applyNumberFormat="1" applyFont="1" applyFill="1" applyBorder="1" applyAlignment="1">
      <alignment horizontal="right"/>
    </xf>
    <xf numFmtId="3" fontId="14" fillId="0" borderId="2" xfId="1" applyNumberFormat="1" applyFont="1" applyFill="1" applyBorder="1" applyAlignment="1">
      <alignment horizontal="right"/>
    </xf>
    <xf numFmtId="3" fontId="16" fillId="0" borderId="1" xfId="1" applyNumberFormat="1" applyFont="1" applyFill="1" applyBorder="1" applyAlignment="1">
      <alignment horizontal="right"/>
    </xf>
    <xf numFmtId="3" fontId="14" fillId="0" borderId="34" xfId="1" applyNumberFormat="1" applyFont="1" applyFill="1" applyBorder="1" applyAlignment="1">
      <alignment horizontal="right"/>
    </xf>
    <xf numFmtId="3" fontId="14" fillId="0" borderId="35" xfId="1" applyNumberFormat="1" applyFont="1" applyFill="1" applyBorder="1" applyAlignment="1">
      <alignment horizontal="right"/>
    </xf>
    <xf numFmtId="3" fontId="16" fillId="0" borderId="36" xfId="1" applyNumberFormat="1" applyFont="1" applyFill="1" applyBorder="1" applyAlignment="1">
      <alignment horizontal="right"/>
    </xf>
    <xf numFmtId="164" fontId="14" fillId="0" borderId="2" xfId="4" applyFont="1" applyFill="1" applyBorder="1"/>
    <xf numFmtId="164" fontId="14" fillId="0" borderId="2" xfId="4" applyFont="1" applyFill="1" applyBorder="1" applyAlignment="1">
      <alignment vertical="center"/>
    </xf>
    <xf numFmtId="164" fontId="14" fillId="0" borderId="0" xfId="4" applyFont="1" applyFill="1" applyBorder="1" applyAlignment="1">
      <alignment horizontal="right" vertical="center"/>
    </xf>
    <xf numFmtId="3" fontId="14" fillId="0" borderId="0"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xf>
    <xf numFmtId="3" fontId="16" fillId="0" borderId="0" xfId="1" applyNumberFormat="1" applyFont="1" applyFill="1" applyBorder="1" applyAlignment="1">
      <alignment horizontal="right" vertical="center"/>
    </xf>
    <xf numFmtId="3" fontId="14" fillId="0" borderId="2" xfId="1" applyNumberFormat="1" applyFont="1" applyFill="1" applyBorder="1" applyAlignment="1">
      <alignment horizontal="right" vertical="center"/>
    </xf>
    <xf numFmtId="3" fontId="16" fillId="0" borderId="1" xfId="1" applyNumberFormat="1" applyFont="1" applyFill="1" applyBorder="1" applyAlignment="1">
      <alignment horizontal="right" vertical="center"/>
    </xf>
    <xf numFmtId="3" fontId="14" fillId="0" borderId="34" xfId="1" applyNumberFormat="1" applyFont="1" applyFill="1" applyBorder="1" applyAlignment="1">
      <alignment horizontal="right" vertical="center"/>
    </xf>
    <xf numFmtId="3" fontId="14" fillId="0" borderId="35" xfId="1" applyNumberFormat="1" applyFont="1" applyFill="1" applyBorder="1" applyAlignment="1">
      <alignment horizontal="right" vertical="center"/>
    </xf>
    <xf numFmtId="3" fontId="16" fillId="0" borderId="36" xfId="1" applyNumberFormat="1" applyFont="1" applyFill="1" applyBorder="1" applyAlignment="1">
      <alignment horizontal="right" vertical="center"/>
    </xf>
    <xf numFmtId="164" fontId="14" fillId="0" borderId="0" xfId="4" applyFont="1" applyFill="1" applyBorder="1" applyAlignment="1">
      <alignment vertical="center"/>
    </xf>
    <xf numFmtId="164" fontId="14" fillId="0" borderId="3" xfId="4" applyFont="1" applyFill="1" applyBorder="1"/>
    <xf numFmtId="164" fontId="14" fillId="0" borderId="5" xfId="4" applyFont="1" applyFill="1" applyBorder="1" applyAlignment="1">
      <alignment horizontal="right"/>
    </xf>
    <xf numFmtId="3" fontId="14" fillId="0" borderId="5" xfId="1" applyNumberFormat="1" applyFont="1" applyFill="1" applyBorder="1" applyAlignment="1">
      <alignment horizontal="right"/>
    </xf>
    <xf numFmtId="164" fontId="16" fillId="0" borderId="4" xfId="1" applyNumberFormat="1" applyFont="1" applyFill="1" applyBorder="1" applyAlignment="1">
      <alignment horizontal="right"/>
    </xf>
    <xf numFmtId="3" fontId="16" fillId="0" borderId="5" xfId="1" applyNumberFormat="1" applyFont="1" applyFill="1" applyBorder="1" applyAlignment="1">
      <alignment horizontal="right"/>
    </xf>
    <xf numFmtId="3" fontId="14" fillId="0" borderId="3" xfId="1" applyNumberFormat="1" applyFont="1" applyFill="1" applyBorder="1" applyAlignment="1">
      <alignment horizontal="right"/>
    </xf>
    <xf numFmtId="3" fontId="16" fillId="0" borderId="4" xfId="1" applyNumberFormat="1" applyFont="1" applyFill="1" applyBorder="1" applyAlignment="1">
      <alignment horizontal="right"/>
    </xf>
    <xf numFmtId="164" fontId="14" fillId="0" borderId="37" xfId="4" applyFont="1" applyFill="1" applyBorder="1" applyAlignment="1">
      <alignment horizontal="right"/>
    </xf>
    <xf numFmtId="164" fontId="14" fillId="0" borderId="2" xfId="4" applyFont="1" applyFill="1" applyBorder="1" applyAlignment="1">
      <alignment vertical="top"/>
    </xf>
    <xf numFmtId="164" fontId="14" fillId="0" borderId="0" xfId="4" applyFont="1" applyFill="1" applyBorder="1" applyAlignment="1">
      <alignment vertical="top"/>
    </xf>
    <xf numFmtId="164" fontId="14" fillId="0" borderId="0" xfId="4" applyFont="1" applyFill="1" applyBorder="1" applyAlignment="1">
      <alignment horizontal="right" vertical="top"/>
    </xf>
    <xf numFmtId="164" fontId="14" fillId="0" borderId="0" xfId="4" applyFont="1" applyFill="1" applyBorder="1" applyAlignment="1">
      <alignment horizontal="center" vertical="center"/>
    </xf>
    <xf numFmtId="164" fontId="14" fillId="0" borderId="2" xfId="0" applyFont="1" applyFill="1" applyBorder="1"/>
    <xf numFmtId="164" fontId="14" fillId="0" borderId="0" xfId="0" applyFont="1" applyFill="1" applyBorder="1" applyAlignment="1">
      <alignment horizontal="right"/>
    </xf>
    <xf numFmtId="164" fontId="14" fillId="0" borderId="0" xfId="0" applyFont="1" applyFill="1" applyBorder="1"/>
    <xf numFmtId="164" fontId="14" fillId="0" borderId="2" xfId="0" applyFont="1" applyFill="1" applyBorder="1" applyAlignment="1">
      <alignment vertical="top"/>
    </xf>
    <xf numFmtId="164" fontId="14" fillId="0" borderId="0" xfId="0" applyFont="1" applyFill="1" applyBorder="1" applyAlignment="1">
      <alignment horizontal="right" vertical="center"/>
    </xf>
    <xf numFmtId="164" fontId="14" fillId="0" borderId="0" xfId="0" applyFont="1" applyFill="1" applyBorder="1" applyAlignment="1">
      <alignment vertical="top"/>
    </xf>
    <xf numFmtId="164" fontId="16" fillId="0" borderId="0" xfId="4" applyNumberFormat="1" applyFont="1" applyFill="1" applyBorder="1"/>
    <xf numFmtId="164" fontId="16" fillId="0" borderId="0" xfId="4" applyFont="1" applyFill="1" applyBorder="1"/>
    <xf numFmtId="164" fontId="14" fillId="0" borderId="0" xfId="4" applyNumberFormat="1" applyFont="1" applyFill="1" applyBorder="1"/>
    <xf numFmtId="3" fontId="16" fillId="34" borderId="0" xfId="1" applyNumberFormat="1" applyFont="1" applyFill="1" applyBorder="1" applyAlignment="1">
      <alignment horizontal="right"/>
    </xf>
    <xf numFmtId="164" fontId="16" fillId="34" borderId="1" xfId="1" applyNumberFormat="1" applyFont="1" applyFill="1" applyBorder="1" applyAlignment="1">
      <alignment horizontal="right"/>
    </xf>
    <xf numFmtId="3" fontId="16" fillId="34" borderId="4" xfId="1" applyNumberFormat="1" applyFont="1" applyFill="1" applyBorder="1" applyAlignment="1">
      <alignment horizontal="right"/>
    </xf>
    <xf numFmtId="3" fontId="16" fillId="34" borderId="0" xfId="1" applyNumberFormat="1" applyFont="1" applyFill="1" applyBorder="1" applyAlignment="1">
      <alignment horizontal="right" vertical="center"/>
    </xf>
    <xf numFmtId="164" fontId="16" fillId="34" borderId="1" xfId="1" applyNumberFormat="1" applyFont="1" applyFill="1" applyBorder="1" applyAlignment="1">
      <alignment horizontal="right" vertical="center"/>
    </xf>
    <xf numFmtId="3" fontId="16" fillId="34" borderId="1" xfId="1" applyNumberFormat="1" applyFont="1" applyFill="1" applyBorder="1" applyAlignment="1">
      <alignment horizontal="right"/>
    </xf>
    <xf numFmtId="0" fontId="68" fillId="0" borderId="0" xfId="50245" applyFont="1" applyAlignment="1">
      <alignment horizontal="centerContinuous"/>
    </xf>
    <xf numFmtId="0" fontId="68" fillId="0" borderId="0" xfId="50245" applyFont="1" applyFill="1" applyAlignment="1">
      <alignment horizontal="centerContinuous"/>
    </xf>
    <xf numFmtId="164" fontId="17" fillId="0" borderId="0" xfId="0" applyFont="1"/>
    <xf numFmtId="0" fontId="16" fillId="0" borderId="0" xfId="50245" applyFont="1" applyAlignment="1">
      <alignment horizontal="centerContinuous"/>
    </xf>
    <xf numFmtId="0" fontId="16" fillId="0" borderId="0" xfId="50245" applyFont="1" applyFill="1" applyAlignment="1">
      <alignment horizontal="centerContinuous"/>
    </xf>
    <xf numFmtId="164" fontId="14" fillId="0" borderId="0" xfId="0" applyFont="1"/>
    <xf numFmtId="0" fontId="15" fillId="0" borderId="0" xfId="50245" applyFont="1" applyAlignment="1">
      <alignment horizontal="centerContinuous"/>
    </xf>
    <xf numFmtId="0" fontId="15" fillId="0" borderId="0" xfId="50245" applyFont="1" applyFill="1" applyAlignment="1">
      <alignment horizontal="centerContinuous"/>
    </xf>
    <xf numFmtId="164" fontId="17" fillId="0" borderId="0" xfId="0" applyFont="1" applyBorder="1"/>
    <xf numFmtId="0" fontId="14" fillId="0" borderId="0" xfId="50245" applyFont="1"/>
    <xf numFmtId="0" fontId="14" fillId="0" borderId="0" xfId="50245" applyFont="1" applyFill="1" applyBorder="1"/>
    <xf numFmtId="164" fontId="14" fillId="0" borderId="0" xfId="0" applyFont="1" applyBorder="1"/>
    <xf numFmtId="0" fontId="14" fillId="0" borderId="37" xfId="50245" applyFont="1" applyBorder="1"/>
    <xf numFmtId="0" fontId="69" fillId="0" borderId="38" xfId="50245" applyFont="1" applyBorder="1" applyAlignment="1" applyProtection="1">
      <alignment horizontal="centerContinuous"/>
    </xf>
    <xf numFmtId="0" fontId="69" fillId="0" borderId="38" xfId="50245" applyFont="1" applyFill="1" applyBorder="1" applyAlignment="1" applyProtection="1">
      <alignment horizontal="centerContinuous"/>
    </xf>
    <xf numFmtId="0" fontId="14" fillId="0" borderId="5" xfId="50245" applyFont="1" applyBorder="1" applyAlignment="1">
      <alignment horizontal="center"/>
    </xf>
    <xf numFmtId="0" fontId="69" fillId="0" borderId="39" xfId="50245" applyFont="1" applyBorder="1" applyAlignment="1" applyProtection="1">
      <alignment horizontal="center"/>
    </xf>
    <xf numFmtId="0" fontId="69" fillId="0" borderId="40" xfId="50245" applyFont="1" applyFill="1" applyBorder="1" applyAlignment="1" applyProtection="1">
      <alignment horizontal="center"/>
    </xf>
    <xf numFmtId="164" fontId="17" fillId="0" borderId="0" xfId="0" applyFont="1" applyAlignment="1">
      <alignment horizontal="center"/>
    </xf>
    <xf numFmtId="164" fontId="17" fillId="0" borderId="0" xfId="0" applyFont="1" applyBorder="1" applyAlignment="1">
      <alignment horizontal="center"/>
    </xf>
    <xf numFmtId="0" fontId="14" fillId="0" borderId="0" xfId="50245" applyFont="1" applyBorder="1"/>
    <xf numFmtId="3" fontId="14" fillId="0" borderId="0" xfId="50245" applyNumberFormat="1" applyFont="1" applyFill="1" applyBorder="1" applyAlignment="1">
      <alignment horizontal="center"/>
    </xf>
    <xf numFmtId="3" fontId="14" fillId="0" borderId="41" xfId="50245" applyNumberFormat="1" applyFont="1" applyFill="1" applyBorder="1" applyAlignment="1">
      <alignment horizontal="center"/>
    </xf>
    <xf numFmtId="0" fontId="14" fillId="0" borderId="0" xfId="50245" applyFont="1" applyFill="1"/>
    <xf numFmtId="168" fontId="14" fillId="0" borderId="0" xfId="50245" applyNumberFormat="1" applyFont="1" applyFill="1" applyAlignment="1">
      <alignment horizontal="right"/>
    </xf>
    <xf numFmtId="168" fontId="14" fillId="0" borderId="42" xfId="50245" applyNumberFormat="1" applyFont="1" applyFill="1" applyBorder="1" applyAlignment="1">
      <alignment horizontal="right"/>
    </xf>
    <xf numFmtId="3" fontId="14" fillId="0" borderId="0" xfId="50245" applyNumberFormat="1" applyFont="1" applyBorder="1" applyAlignment="1">
      <alignment horizontal="right"/>
    </xf>
    <xf numFmtId="3" fontId="14" fillId="0" borderId="1" xfId="50245" applyNumberFormat="1" applyFont="1" applyBorder="1" applyAlignment="1">
      <alignment horizontal="right"/>
    </xf>
    <xf numFmtId="3" fontId="14" fillId="0" borderId="0" xfId="50245" applyNumberFormat="1" applyFont="1" applyFill="1" applyBorder="1" applyAlignment="1">
      <alignment horizontal="right"/>
    </xf>
    <xf numFmtId="3" fontId="14" fillId="0" borderId="0" xfId="50245" applyNumberFormat="1" applyFont="1" applyAlignment="1">
      <alignment horizontal="right"/>
    </xf>
    <xf numFmtId="3" fontId="14" fillId="0" borderId="42" xfId="50245" applyNumberFormat="1" applyFont="1" applyFill="1" applyBorder="1" applyAlignment="1">
      <alignment horizontal="right"/>
    </xf>
    <xf numFmtId="3" fontId="14" fillId="0" borderId="0" xfId="50245" applyNumberFormat="1" applyFont="1" applyFill="1" applyAlignment="1">
      <alignment horizontal="right"/>
    </xf>
    <xf numFmtId="164" fontId="17" fillId="0" borderId="0" xfId="0" applyFont="1" applyFill="1"/>
    <xf numFmtId="164" fontId="17" fillId="0" borderId="0" xfId="0" applyFont="1" applyFill="1" applyBorder="1"/>
    <xf numFmtId="0" fontId="14" fillId="0" borderId="5" xfId="50245" applyFont="1" applyBorder="1"/>
    <xf numFmtId="3" fontId="14" fillId="0" borderId="5" xfId="50245" applyNumberFormat="1" applyFont="1" applyFill="1" applyBorder="1" applyAlignment="1">
      <alignment horizontal="right"/>
    </xf>
    <xf numFmtId="3" fontId="14" fillId="0" borderId="43" xfId="50245" applyNumberFormat="1" applyFont="1" applyFill="1" applyBorder="1" applyAlignment="1">
      <alignment horizontal="right"/>
    </xf>
    <xf numFmtId="49" fontId="13" fillId="0" borderId="0" xfId="0" applyNumberFormat="1" applyFont="1" applyFill="1" applyAlignment="1">
      <alignment horizontal="right"/>
    </xf>
    <xf numFmtId="0" fontId="16" fillId="0" borderId="0" xfId="50245" applyFont="1" applyAlignment="1">
      <alignment horizontal="center"/>
    </xf>
    <xf numFmtId="0" fontId="16" fillId="0" borderId="0" xfId="50245" applyFont="1" applyFill="1" applyAlignment="1">
      <alignment horizontal="center"/>
    </xf>
    <xf numFmtId="0" fontId="69" fillId="0" borderId="44" xfId="50245" applyFont="1" applyBorder="1" applyAlignment="1" applyProtection="1">
      <alignment horizontal="centerContinuous"/>
    </xf>
    <xf numFmtId="0" fontId="69" fillId="0" borderId="45" xfId="50245" applyFont="1" applyBorder="1" applyAlignment="1" applyProtection="1">
      <alignment horizontal="centerContinuous"/>
    </xf>
    <xf numFmtId="0" fontId="69" fillId="0" borderId="46" xfId="50245" applyFont="1" applyFill="1" applyBorder="1" applyAlignment="1" applyProtection="1">
      <alignment horizontal="centerContinuous"/>
    </xf>
    <xf numFmtId="0" fontId="69" fillId="0" borderId="39" xfId="50245" applyFont="1" applyBorder="1" applyAlignment="1" applyProtection="1">
      <alignment horizontal="center" vertical="center" wrapText="1"/>
    </xf>
    <xf numFmtId="0" fontId="69" fillId="0" borderId="45" xfId="50245" applyFont="1" applyBorder="1" applyAlignment="1" applyProtection="1">
      <alignment horizontal="center"/>
    </xf>
    <xf numFmtId="0" fontId="69" fillId="0" borderId="44" xfId="50245" applyFont="1" applyBorder="1" applyAlignment="1" applyProtection="1">
      <alignment horizontal="center" wrapText="1"/>
    </xf>
    <xf numFmtId="3" fontId="14" fillId="0" borderId="47" xfId="50245" applyNumberFormat="1" applyFont="1" applyFill="1" applyBorder="1" applyAlignment="1">
      <alignment horizontal="center"/>
    </xf>
    <xf numFmtId="3" fontId="70" fillId="0" borderId="48" xfId="50245" applyNumberFormat="1" applyFont="1" applyFill="1" applyBorder="1" applyAlignment="1">
      <alignment horizontal="center"/>
    </xf>
    <xf numFmtId="3" fontId="70" fillId="0" borderId="38" xfId="50245" applyNumberFormat="1" applyFont="1" applyFill="1" applyBorder="1" applyAlignment="1">
      <alignment horizontal="center"/>
    </xf>
    <xf numFmtId="3" fontId="70" fillId="0" borderId="41" xfId="50245" applyNumberFormat="1" applyFont="1" applyFill="1" applyBorder="1" applyAlignment="1">
      <alignment horizontal="center"/>
    </xf>
    <xf numFmtId="168" fontId="14" fillId="0" borderId="49" xfId="50245" applyNumberFormat="1" applyFont="1" applyFill="1" applyBorder="1" applyAlignment="1">
      <alignment horizontal="right"/>
    </xf>
    <xf numFmtId="168" fontId="14" fillId="0" borderId="0" xfId="50245" applyNumberFormat="1" applyFont="1" applyFill="1" applyBorder="1" applyAlignment="1">
      <alignment horizontal="right"/>
    </xf>
    <xf numFmtId="168" fontId="14" fillId="0" borderId="50" xfId="50245" applyNumberFormat="1" applyFont="1" applyFill="1" applyBorder="1" applyAlignment="1">
      <alignment horizontal="right"/>
    </xf>
    <xf numFmtId="3" fontId="14" fillId="0" borderId="49" xfId="50245" applyNumberFormat="1" applyFont="1" applyFill="1" applyBorder="1" applyAlignment="1">
      <alignment horizontal="right"/>
    </xf>
    <xf numFmtId="3" fontId="14" fillId="0" borderId="50" xfId="50245" applyNumberFormat="1" applyFont="1" applyFill="1" applyBorder="1" applyAlignment="1">
      <alignment horizontal="right"/>
    </xf>
    <xf numFmtId="3" fontId="14" fillId="0" borderId="49" xfId="50245" applyNumberFormat="1" applyFont="1" applyBorder="1" applyAlignment="1">
      <alignment horizontal="right"/>
    </xf>
    <xf numFmtId="3" fontId="14" fillId="0" borderId="42" xfId="50245" applyNumberFormat="1" applyFont="1" applyBorder="1" applyAlignment="1">
      <alignment horizontal="right"/>
    </xf>
    <xf numFmtId="3" fontId="14" fillId="0" borderId="50" xfId="50245" applyNumberFormat="1" applyFont="1" applyBorder="1" applyAlignment="1">
      <alignment horizontal="right"/>
    </xf>
    <xf numFmtId="3" fontId="14" fillId="0" borderId="51" xfId="50245" applyNumberFormat="1" applyFont="1" applyFill="1" applyBorder="1" applyAlignment="1">
      <alignment horizontal="right"/>
    </xf>
    <xf numFmtId="3" fontId="14" fillId="0" borderId="52" xfId="50245" applyNumberFormat="1" applyFont="1" applyFill="1" applyBorder="1" applyAlignment="1">
      <alignment horizontal="right"/>
    </xf>
    <xf numFmtId="164" fontId="13" fillId="0" borderId="0" xfId="0" applyFont="1" applyFill="1" applyAlignment="1">
      <alignment vertical="center"/>
    </xf>
    <xf numFmtId="164" fontId="13" fillId="0" borderId="0" xfId="0" applyFont="1"/>
    <xf numFmtId="164" fontId="13" fillId="0" borderId="0" xfId="0" applyFont="1" applyFill="1"/>
    <xf numFmtId="0" fontId="14" fillId="0" borderId="0" xfId="50245" applyFont="1" applyAlignment="1">
      <alignment horizontal="centerContinuous"/>
    </xf>
    <xf numFmtId="0" fontId="14" fillId="0" borderId="0" xfId="50245" applyFont="1" applyFill="1" applyAlignment="1">
      <alignment horizontal="centerContinuous"/>
    </xf>
    <xf numFmtId="0" fontId="69" fillId="0" borderId="53" xfId="50245" applyFont="1" applyFill="1" applyBorder="1" applyAlignment="1" applyProtection="1">
      <alignment horizontal="center"/>
    </xf>
    <xf numFmtId="164" fontId="11" fillId="0" borderId="0" xfId="0" applyFont="1"/>
    <xf numFmtId="164" fontId="11" fillId="0" borderId="41" xfId="0" applyFont="1" applyBorder="1"/>
    <xf numFmtId="164" fontId="11" fillId="0" borderId="0" xfId="0" applyFont="1" applyFill="1"/>
    <xf numFmtId="168" fontId="14" fillId="0" borderId="0" xfId="50245" applyNumberFormat="1" applyFont="1" applyAlignment="1">
      <alignment horizontal="right"/>
    </xf>
    <xf numFmtId="168" fontId="14" fillId="0" borderId="54" xfId="50245" applyNumberFormat="1" applyFont="1" applyFill="1" applyBorder="1" applyAlignment="1">
      <alignment horizontal="right"/>
    </xf>
    <xf numFmtId="3" fontId="14" fillId="0" borderId="55" xfId="50245" applyNumberFormat="1" applyFont="1" applyBorder="1" applyAlignment="1">
      <alignment horizontal="right"/>
    </xf>
    <xf numFmtId="3" fontId="14" fillId="0" borderId="2" xfId="50245" applyNumberFormat="1" applyFont="1" applyFill="1" applyBorder="1" applyAlignment="1">
      <alignment horizontal="right"/>
    </xf>
    <xf numFmtId="164" fontId="11" fillId="0" borderId="2" xfId="0" applyFont="1" applyFill="1" applyBorder="1"/>
    <xf numFmtId="3" fontId="14" fillId="0" borderId="5" xfId="50245" applyNumberFormat="1" applyFont="1" applyBorder="1" applyAlignment="1">
      <alignment horizontal="right"/>
    </xf>
    <xf numFmtId="3" fontId="14" fillId="0" borderId="56" xfId="50245" applyNumberFormat="1" applyFont="1" applyFill="1" applyBorder="1" applyAlignment="1">
      <alignment horizontal="right"/>
    </xf>
    <xf numFmtId="0" fontId="16" fillId="0" borderId="38" xfId="50245" applyFont="1" applyBorder="1" applyAlignment="1" applyProtection="1">
      <alignment horizontal="centerContinuous"/>
    </xf>
    <xf numFmtId="0" fontId="16" fillId="0" borderId="44" xfId="50245" applyFont="1" applyBorder="1" applyAlignment="1" applyProtection="1">
      <alignment horizontal="centerContinuous"/>
    </xf>
    <xf numFmtId="0" fontId="16" fillId="0" borderId="45" xfId="50245" applyFont="1" applyBorder="1" applyAlignment="1" applyProtection="1">
      <alignment horizontal="centerContinuous"/>
    </xf>
    <xf numFmtId="0" fontId="16" fillId="0" borderId="46" xfId="50245" applyFont="1" applyFill="1" applyBorder="1" applyAlignment="1" applyProtection="1">
      <alignment horizontal="centerContinuous"/>
    </xf>
    <xf numFmtId="3" fontId="14" fillId="0" borderId="48" xfId="50245" applyNumberFormat="1" applyFont="1" applyFill="1" applyBorder="1" applyAlignment="1">
      <alignment horizontal="center"/>
    </xf>
    <xf numFmtId="3" fontId="14" fillId="0" borderId="38" xfId="50245" applyNumberFormat="1" applyFont="1" applyFill="1" applyBorder="1" applyAlignment="1">
      <alignment horizontal="center"/>
    </xf>
    <xf numFmtId="3" fontId="14" fillId="0" borderId="46" xfId="50245" applyNumberFormat="1" applyFont="1" applyFill="1" applyBorder="1" applyAlignment="1">
      <alignment horizontal="center"/>
    </xf>
    <xf numFmtId="3" fontId="14" fillId="0" borderId="57" xfId="50245" applyNumberFormat="1" applyFont="1" applyBorder="1" applyAlignment="1">
      <alignment horizontal="right"/>
    </xf>
    <xf numFmtId="3" fontId="14" fillId="0" borderId="58" xfId="50245" applyNumberFormat="1" applyFont="1" applyBorder="1" applyAlignment="1">
      <alignment horizontal="right"/>
    </xf>
    <xf numFmtId="164" fontId="13" fillId="0" borderId="0" xfId="0" applyFont="1" applyFill="1" applyBorder="1"/>
    <xf numFmtId="0" fontId="68" fillId="0" borderId="0" xfId="50245" applyFont="1" applyAlignment="1">
      <alignment horizontal="center"/>
    </xf>
    <xf numFmtId="0" fontId="16" fillId="0" borderId="39" xfId="50245" applyFont="1" applyFill="1" applyBorder="1" applyAlignment="1" applyProtection="1">
      <alignment horizontal="centerContinuous"/>
    </xf>
    <xf numFmtId="0" fontId="16" fillId="0" borderId="5" xfId="50245" applyFont="1" applyBorder="1" applyAlignment="1" applyProtection="1">
      <alignment horizontal="center"/>
    </xf>
    <xf numFmtId="164" fontId="11" fillId="0" borderId="0" xfId="0" applyFont="1" applyAlignment="1">
      <alignment horizontal="center"/>
    </xf>
    <xf numFmtId="164" fontId="11" fillId="0" borderId="41" xfId="0" applyFont="1" applyBorder="1" applyAlignment="1">
      <alignment horizontal="center"/>
    </xf>
    <xf numFmtId="3" fontId="14" fillId="0" borderId="54" xfId="50245" applyNumberFormat="1" applyFont="1" applyFill="1" applyBorder="1" applyAlignment="1">
      <alignment horizontal="right"/>
    </xf>
    <xf numFmtId="164" fontId="11" fillId="0" borderId="54" xfId="0" applyFont="1" applyFill="1" applyBorder="1"/>
    <xf numFmtId="164" fontId="71" fillId="0" borderId="0" xfId="0" applyFont="1" applyFill="1"/>
    <xf numFmtId="164" fontId="71" fillId="0" borderId="0" xfId="0" applyFont="1"/>
    <xf numFmtId="164" fontId="71" fillId="0" borderId="5" xfId="0" applyFont="1" applyFill="1" applyBorder="1"/>
    <xf numFmtId="0" fontId="16" fillId="0" borderId="59" xfId="50245" applyFont="1" applyBorder="1" applyAlignment="1" applyProtection="1">
      <alignment horizontal="centerContinuous"/>
    </xf>
    <xf numFmtId="164" fontId="71" fillId="0" borderId="60" xfId="0" applyFont="1" applyFill="1" applyBorder="1"/>
    <xf numFmtId="0" fontId="69" fillId="0" borderId="61" xfId="50245" applyFont="1" applyBorder="1" applyAlignment="1" applyProtection="1">
      <alignment horizontal="center"/>
    </xf>
    <xf numFmtId="0" fontId="69" fillId="0" borderId="62" xfId="50245" applyFont="1" applyFill="1" applyBorder="1" applyAlignment="1" applyProtection="1">
      <alignment horizontal="center"/>
    </xf>
    <xf numFmtId="164" fontId="11" fillId="0" borderId="63" xfId="0" applyFont="1" applyBorder="1"/>
    <xf numFmtId="0" fontId="69" fillId="0" borderId="64" xfId="50245" applyFont="1" applyBorder="1" applyAlignment="1" applyProtection="1">
      <alignment horizontal="center"/>
    </xf>
    <xf numFmtId="164" fontId="11" fillId="0" borderId="38" xfId="0" applyFont="1" applyBorder="1"/>
    <xf numFmtId="164" fontId="11" fillId="0" borderId="0" xfId="0" applyFont="1" applyFill="1" applyBorder="1"/>
    <xf numFmtId="0" fontId="14" fillId="0" borderId="65" xfId="50245" applyFont="1" applyBorder="1"/>
    <xf numFmtId="3" fontId="14" fillId="0" borderId="65" xfId="50245" applyNumberFormat="1" applyFont="1" applyBorder="1" applyAlignment="1">
      <alignment horizontal="right"/>
    </xf>
    <xf numFmtId="3" fontId="14" fillId="0" borderId="65" xfId="50245" applyNumberFormat="1" applyFont="1" applyFill="1" applyBorder="1" applyAlignment="1">
      <alignment horizontal="right"/>
    </xf>
    <xf numFmtId="164" fontId="71" fillId="0" borderId="0" xfId="0" applyFont="1" applyAlignment="1"/>
    <xf numFmtId="164" fontId="71" fillId="0" borderId="0" xfId="0" applyFont="1" applyFill="1" applyAlignment="1"/>
    <xf numFmtId="0" fontId="14" fillId="0" borderId="66" xfId="50245" applyFont="1" applyBorder="1" applyAlignment="1">
      <alignment horizontal="center"/>
    </xf>
    <xf numFmtId="0" fontId="69" fillId="0" borderId="38" xfId="50245" applyFont="1" applyBorder="1" applyAlignment="1" applyProtection="1">
      <alignment horizontal="center"/>
    </xf>
    <xf numFmtId="0" fontId="69" fillId="0" borderId="38" xfId="50245" applyFont="1" applyFill="1" applyBorder="1" applyAlignment="1" applyProtection="1">
      <alignment horizontal="center"/>
    </xf>
    <xf numFmtId="0" fontId="14" fillId="0" borderId="0" xfId="50245" applyFont="1" applyAlignment="1">
      <alignment horizontal="center"/>
    </xf>
    <xf numFmtId="0" fontId="69" fillId="0" borderId="0" xfId="50245" applyFont="1" applyBorder="1" applyAlignment="1" applyProtection="1">
      <alignment horizontal="center"/>
    </xf>
    <xf numFmtId="0" fontId="69" fillId="0" borderId="0" xfId="50245" applyFont="1" applyFill="1" applyBorder="1" applyAlignment="1" applyProtection="1">
      <alignment horizontal="center"/>
    </xf>
    <xf numFmtId="164" fontId="17" fillId="0" borderId="66" xfId="0" applyFont="1" applyBorder="1"/>
    <xf numFmtId="164" fontId="11" fillId="0" borderId="66" xfId="0" applyFont="1" applyBorder="1"/>
    <xf numFmtId="164" fontId="11" fillId="0" borderId="66" xfId="0" applyFont="1" applyFill="1" applyBorder="1"/>
    <xf numFmtId="0" fontId="14" fillId="0" borderId="66" xfId="50245" applyFont="1" applyBorder="1"/>
    <xf numFmtId="0" fontId="14" fillId="0" borderId="65" xfId="50245" applyFont="1" applyBorder="1" applyAlignment="1">
      <alignment horizontal="center"/>
    </xf>
    <xf numFmtId="0" fontId="69" fillId="0" borderId="67" xfId="50245" applyFont="1" applyFill="1" applyBorder="1" applyAlignment="1" applyProtection="1">
      <alignment horizontal="center"/>
    </xf>
    <xf numFmtId="3" fontId="14" fillId="0" borderId="63" xfId="50245" applyNumberFormat="1" applyFont="1" applyFill="1" applyBorder="1" applyAlignment="1">
      <alignment horizontal="center"/>
    </xf>
    <xf numFmtId="3" fontId="72" fillId="0" borderId="0" xfId="50245" applyNumberFormat="1" applyFont="1" applyBorder="1" applyAlignment="1">
      <alignment horizontal="right"/>
    </xf>
    <xf numFmtId="3" fontId="72" fillId="0" borderId="55" xfId="50245" applyNumberFormat="1" applyFont="1" applyBorder="1" applyAlignment="1">
      <alignment horizontal="right"/>
    </xf>
    <xf numFmtId="3" fontId="72" fillId="0" borderId="0" xfId="50245" applyNumberFormat="1" applyFont="1" applyFill="1" applyBorder="1" applyAlignment="1">
      <alignment horizontal="right"/>
    </xf>
    <xf numFmtId="0" fontId="69" fillId="0" borderId="68" xfId="50245" applyFont="1" applyBorder="1" applyAlignment="1" applyProtection="1">
      <alignment horizontal="centerContinuous"/>
    </xf>
    <xf numFmtId="0" fontId="69" fillId="0" borderId="69" xfId="50245" applyFont="1" applyBorder="1" applyAlignment="1" applyProtection="1">
      <alignment horizontal="centerContinuous"/>
    </xf>
    <xf numFmtId="0" fontId="69" fillId="0" borderId="70" xfId="50245" applyFont="1" applyFill="1" applyBorder="1" applyAlignment="1" applyProtection="1">
      <alignment horizontal="centerContinuous"/>
    </xf>
    <xf numFmtId="0" fontId="69" fillId="0" borderId="61" xfId="50245" applyFont="1" applyBorder="1" applyAlignment="1" applyProtection="1">
      <alignment horizontal="center" wrapText="1"/>
    </xf>
    <xf numFmtId="0" fontId="69" fillId="0" borderId="69" xfId="50245" applyFont="1" applyBorder="1" applyAlignment="1" applyProtection="1">
      <alignment horizontal="center"/>
    </xf>
    <xf numFmtId="0" fontId="69" fillId="0" borderId="68" xfId="50245" applyFont="1" applyBorder="1" applyAlignment="1" applyProtection="1">
      <alignment horizontal="center" wrapText="1"/>
    </xf>
    <xf numFmtId="3" fontId="14" fillId="0" borderId="71" xfId="50245" applyNumberFormat="1" applyFont="1" applyFill="1" applyBorder="1" applyAlignment="1">
      <alignment horizontal="center"/>
    </xf>
    <xf numFmtId="3" fontId="70" fillId="0" borderId="72" xfId="50245" applyNumberFormat="1" applyFont="1" applyFill="1" applyBorder="1" applyAlignment="1">
      <alignment horizontal="center"/>
    </xf>
    <xf numFmtId="3" fontId="70" fillId="0" borderId="63" xfId="50245" applyNumberFormat="1" applyFont="1" applyFill="1" applyBorder="1" applyAlignment="1">
      <alignment horizontal="center"/>
    </xf>
    <xf numFmtId="164" fontId="0" fillId="0" borderId="63" xfId="0" applyBorder="1"/>
    <xf numFmtId="164" fontId="0" fillId="0" borderId="0" xfId="0" applyFill="1"/>
    <xf numFmtId="164" fontId="0" fillId="0" borderId="54" xfId="0" applyFill="1" applyBorder="1"/>
    <xf numFmtId="0" fontId="16" fillId="0" borderId="68" xfId="50245" applyFont="1" applyBorder="1" applyAlignment="1" applyProtection="1">
      <alignment horizontal="centerContinuous"/>
    </xf>
    <xf numFmtId="0" fontId="16" fillId="0" borderId="69" xfId="50245" applyFont="1" applyBorder="1" applyAlignment="1" applyProtection="1">
      <alignment horizontal="centerContinuous"/>
    </xf>
    <xf numFmtId="0" fontId="16" fillId="0" borderId="70" xfId="50245" applyFont="1" applyFill="1" applyBorder="1" applyAlignment="1" applyProtection="1">
      <alignment horizontal="centerContinuous"/>
    </xf>
    <xf numFmtId="0" fontId="69" fillId="0" borderId="61" xfId="50245" applyFont="1" applyBorder="1" applyAlignment="1" applyProtection="1">
      <alignment horizontal="center" vertical="center" wrapText="1"/>
    </xf>
    <xf numFmtId="3" fontId="14" fillId="0" borderId="72" xfId="50245" applyNumberFormat="1" applyFont="1" applyFill="1" applyBorder="1" applyAlignment="1">
      <alignment horizontal="center"/>
    </xf>
    <xf numFmtId="3" fontId="14" fillId="0" borderId="70" xfId="50245" applyNumberFormat="1" applyFont="1" applyFill="1" applyBorder="1" applyAlignment="1">
      <alignment horizontal="center"/>
    </xf>
    <xf numFmtId="0" fontId="14" fillId="0" borderId="0" xfId="50245" applyFill="1"/>
    <xf numFmtId="0" fontId="14" fillId="0" borderId="0" xfId="50245"/>
    <xf numFmtId="0" fontId="16" fillId="0" borderId="61" xfId="50245" applyFont="1" applyFill="1" applyBorder="1" applyAlignment="1" applyProtection="1">
      <alignment horizontal="centerContinuous"/>
    </xf>
    <xf numFmtId="0" fontId="16" fillId="0" borderId="65" xfId="50245" applyFont="1" applyBorder="1" applyAlignment="1" applyProtection="1">
      <alignment horizontal="center"/>
    </xf>
    <xf numFmtId="164" fontId="0" fillId="0" borderId="0" xfId="0" applyAlignment="1">
      <alignment horizontal="center"/>
    </xf>
    <xf numFmtId="164" fontId="0" fillId="0" borderId="63" xfId="0" applyBorder="1" applyAlignment="1">
      <alignment horizontal="center"/>
    </xf>
    <xf numFmtId="3" fontId="72" fillId="0" borderId="54" xfId="50245" applyNumberFormat="1" applyFont="1" applyFill="1" applyBorder="1" applyAlignment="1">
      <alignment horizontal="right"/>
    </xf>
    <xf numFmtId="164" fontId="71" fillId="0" borderId="65" xfId="0" applyFont="1" applyFill="1" applyBorder="1"/>
    <xf numFmtId="0" fontId="16" fillId="0" borderId="73" xfId="50245" applyFont="1" applyBorder="1" applyAlignment="1" applyProtection="1">
      <alignment horizontal="centerContinuous"/>
    </xf>
    <xf numFmtId="164" fontId="0" fillId="0" borderId="38" xfId="0" applyBorder="1"/>
    <xf numFmtId="164" fontId="0" fillId="0" borderId="0" xfId="0" applyFill="1" applyBorder="1"/>
    <xf numFmtId="0" fontId="14" fillId="0" borderId="66" xfId="50245" applyBorder="1" applyAlignment="1">
      <alignment horizontal="center"/>
    </xf>
    <xf numFmtId="0" fontId="14" fillId="0" borderId="0" xfId="50245" applyAlignment="1">
      <alignment horizontal="center"/>
    </xf>
    <xf numFmtId="164" fontId="0" fillId="0" borderId="66" xfId="0" applyBorder="1"/>
    <xf numFmtId="164" fontId="0" fillId="0" borderId="66" xfId="0" applyFill="1" applyBorder="1"/>
    <xf numFmtId="0" fontId="72" fillId="0" borderId="0" xfId="50245" applyFont="1" applyFill="1" applyBorder="1"/>
    <xf numFmtId="164" fontId="13" fillId="0" borderId="0" xfId="0" applyFont="1" applyAlignment="1">
      <alignment vertical="top" wrapText="1"/>
    </xf>
    <xf numFmtId="0" fontId="68" fillId="0" borderId="0" xfId="50245" applyFont="1" applyAlignment="1">
      <alignment horizontal="center"/>
    </xf>
    <xf numFmtId="0" fontId="15" fillId="0" borderId="0" xfId="50245" applyFont="1" applyAlignment="1">
      <alignment horizontal="center"/>
    </xf>
    <xf numFmtId="0" fontId="13" fillId="0" borderId="0" xfId="1" applyNumberFormat="1" applyFont="1" applyFill="1" applyAlignment="1">
      <alignment vertical="top" wrapText="1"/>
    </xf>
    <xf numFmtId="49" fontId="16" fillId="3" borderId="2" xfId="0" applyNumberFormat="1" applyFont="1" applyFill="1" applyBorder="1" applyAlignment="1" applyProtection="1">
      <alignment horizontal="left"/>
      <protection locked="0"/>
    </xf>
    <xf numFmtId="49" fontId="16" fillId="3" borderId="0" xfId="0" applyNumberFormat="1" applyFont="1" applyFill="1" applyAlignment="1" applyProtection="1">
      <alignment horizontal="left"/>
      <protection locked="0"/>
    </xf>
  </cellXfs>
  <cellStyles count="50246">
    <cellStyle name="20% - Accent1 2" xfId="3785"/>
    <cellStyle name="20% - Accent2 2" xfId="3786"/>
    <cellStyle name="20% - Accent3 2" xfId="3787"/>
    <cellStyle name="20% - Accent4 2" xfId="3788"/>
    <cellStyle name="20% - Accent5 2" xfId="3789"/>
    <cellStyle name="20% - Accent6 2" xfId="3790"/>
    <cellStyle name="40% - Accent1 2" xfId="3791"/>
    <cellStyle name="40% - Accent2 2" xfId="3792"/>
    <cellStyle name="40% - Accent3 2" xfId="3793"/>
    <cellStyle name="40% - Accent4 2" xfId="3794"/>
    <cellStyle name="40% - Accent5 2" xfId="3795"/>
    <cellStyle name="40% - Accent6 2" xfId="3796"/>
    <cellStyle name="60% - Accent1 2" xfId="3797"/>
    <cellStyle name="60% - Accent2 2" xfId="3798"/>
    <cellStyle name="60% - Accent3 2" xfId="3799"/>
    <cellStyle name="60% - Accent4 2" xfId="3800"/>
    <cellStyle name="60% - Accent5 2" xfId="3801"/>
    <cellStyle name="60% - Accent6 2" xfId="3802"/>
    <cellStyle name="Accent1 2" xfId="3803"/>
    <cellStyle name="Accent2 2" xfId="3804"/>
    <cellStyle name="Accent3 2" xfId="3805"/>
    <cellStyle name="Accent4 2" xfId="3806"/>
    <cellStyle name="Accent5 2" xfId="3807"/>
    <cellStyle name="Accent6 2" xfId="3808"/>
    <cellStyle name="Bad 2" xfId="3809"/>
    <cellStyle name="Calculation 2" xfId="3810"/>
    <cellStyle name="Calculation 3" xfId="3834"/>
    <cellStyle name="Check Cell 2" xfId="3811"/>
    <cellStyle name="Comma 2" xfId="1"/>
    <cellStyle name="Comma 2 2" xfId="114"/>
    <cellStyle name="Comma 2 3" xfId="91"/>
    <cellStyle name="Comma 2 4" xfId="3812"/>
    <cellStyle name="Comma 3" xfId="7"/>
    <cellStyle name="Comma 3 2" xfId="10"/>
    <cellStyle name="Comma 3 3" xfId="76"/>
    <cellStyle name="Comma 4" xfId="65"/>
    <cellStyle name="Comma 5" xfId="77"/>
    <cellStyle name="Comma 5 10" xfId="200"/>
    <cellStyle name="Comma 5 10 10" xfId="13030"/>
    <cellStyle name="Comma 5 10 10 2" xfId="37904"/>
    <cellStyle name="Comma 5 10 11" xfId="25463"/>
    <cellStyle name="Comma 5 10 2" xfId="567"/>
    <cellStyle name="Comma 5 10 2 2" xfId="1278"/>
    <cellStyle name="Comma 5 10 2 2 2" xfId="9382"/>
    <cellStyle name="Comma 5 10 2 2 2 2" xfId="21825"/>
    <cellStyle name="Comma 5 10 2 2 2 2 2" xfId="46699"/>
    <cellStyle name="Comma 5 10 2 2 2 3" xfId="34266"/>
    <cellStyle name="Comma 5 10 2 2 3" xfId="4364"/>
    <cellStyle name="Comma 5 10 2 2 3 2" xfId="16818"/>
    <cellStyle name="Comma 5 10 2 2 3 2 2" xfId="41692"/>
    <cellStyle name="Comma 5 10 2 2 3 3" xfId="29259"/>
    <cellStyle name="Comma 5 10 2 2 4" xfId="14078"/>
    <cellStyle name="Comma 5 10 2 2 4 2" xfId="38952"/>
    <cellStyle name="Comma 5 10 2 2 5" xfId="26511"/>
    <cellStyle name="Comma 5 10 2 3" xfId="5423"/>
    <cellStyle name="Comma 5 10 2 3 2" xfId="10439"/>
    <cellStyle name="Comma 5 10 2 3 2 2" xfId="22882"/>
    <cellStyle name="Comma 5 10 2 3 2 2 2" xfId="47756"/>
    <cellStyle name="Comma 5 10 2 3 2 3" xfId="35323"/>
    <cellStyle name="Comma 5 10 2 3 3" xfId="17875"/>
    <cellStyle name="Comma 5 10 2 3 3 2" xfId="42749"/>
    <cellStyle name="Comma 5 10 2 3 4" xfId="30316"/>
    <cellStyle name="Comma 5 10 2 4" xfId="8498"/>
    <cellStyle name="Comma 5 10 2 4 2" xfId="20942"/>
    <cellStyle name="Comma 5 10 2 4 2 2" xfId="45816"/>
    <cellStyle name="Comma 5 10 2 4 3" xfId="33383"/>
    <cellStyle name="Comma 5 10 2 5" xfId="11893"/>
    <cellStyle name="Comma 5 10 2 5 2" xfId="24327"/>
    <cellStyle name="Comma 5 10 2 5 2 2" xfId="49201"/>
    <cellStyle name="Comma 5 10 2 5 3" xfId="36768"/>
    <cellStyle name="Comma 5 10 2 6" xfId="6975"/>
    <cellStyle name="Comma 5 10 2 6 2" xfId="19424"/>
    <cellStyle name="Comma 5 10 2 6 2 2" xfId="44298"/>
    <cellStyle name="Comma 5 10 2 6 3" xfId="31865"/>
    <cellStyle name="Comma 5 10 2 7" xfId="3429"/>
    <cellStyle name="Comma 5 10 2 7 2" xfId="15935"/>
    <cellStyle name="Comma 5 10 2 7 2 2" xfId="40809"/>
    <cellStyle name="Comma 5 10 2 7 3" xfId="28368"/>
    <cellStyle name="Comma 5 10 2 8" xfId="13377"/>
    <cellStyle name="Comma 5 10 2 8 2" xfId="38251"/>
    <cellStyle name="Comma 5 10 2 9" xfId="25810"/>
    <cellStyle name="Comma 5 10 3" xfId="1626"/>
    <cellStyle name="Comma 5 10 3 2" xfId="4759"/>
    <cellStyle name="Comma 5 10 3 2 2" xfId="9776"/>
    <cellStyle name="Comma 5 10 3 2 2 2" xfId="22219"/>
    <cellStyle name="Comma 5 10 3 2 2 2 2" xfId="47093"/>
    <cellStyle name="Comma 5 10 3 2 2 3" xfId="34660"/>
    <cellStyle name="Comma 5 10 3 2 3" xfId="17212"/>
    <cellStyle name="Comma 5 10 3 2 3 2" xfId="42086"/>
    <cellStyle name="Comma 5 10 3 2 4" xfId="29653"/>
    <cellStyle name="Comma 5 10 3 3" xfId="5772"/>
    <cellStyle name="Comma 5 10 3 3 2" xfId="10787"/>
    <cellStyle name="Comma 5 10 3 3 2 2" xfId="23230"/>
    <cellStyle name="Comma 5 10 3 3 2 2 2" xfId="48104"/>
    <cellStyle name="Comma 5 10 3 3 2 3" xfId="35671"/>
    <cellStyle name="Comma 5 10 3 3 3" xfId="18223"/>
    <cellStyle name="Comma 5 10 3 3 3 2" xfId="43097"/>
    <cellStyle name="Comma 5 10 3 3 4" xfId="30664"/>
    <cellStyle name="Comma 5 10 3 4" xfId="8866"/>
    <cellStyle name="Comma 5 10 3 4 2" xfId="21309"/>
    <cellStyle name="Comma 5 10 3 4 2 2" xfId="46183"/>
    <cellStyle name="Comma 5 10 3 4 3" xfId="33750"/>
    <cellStyle name="Comma 5 10 3 5" xfId="12241"/>
    <cellStyle name="Comma 5 10 3 5 2" xfId="24675"/>
    <cellStyle name="Comma 5 10 3 5 2 2" xfId="49549"/>
    <cellStyle name="Comma 5 10 3 5 3" xfId="37116"/>
    <cellStyle name="Comma 5 10 3 6" xfId="7370"/>
    <cellStyle name="Comma 5 10 3 6 2" xfId="19818"/>
    <cellStyle name="Comma 5 10 3 6 2 2" xfId="44692"/>
    <cellStyle name="Comma 5 10 3 6 3" xfId="32259"/>
    <cellStyle name="Comma 5 10 3 7" xfId="3848"/>
    <cellStyle name="Comma 5 10 3 7 2" xfId="16302"/>
    <cellStyle name="Comma 5 10 3 7 2 2" xfId="41176"/>
    <cellStyle name="Comma 5 10 3 7 3" xfId="28743"/>
    <cellStyle name="Comma 5 10 3 8" xfId="14426"/>
    <cellStyle name="Comma 5 10 3 8 2" xfId="39300"/>
    <cellStyle name="Comma 5 10 3 9" xfId="26859"/>
    <cellStyle name="Comma 5 10 4" xfId="2118"/>
    <cellStyle name="Comma 5 10 4 2" xfId="6157"/>
    <cellStyle name="Comma 5 10 4 2 2" xfId="11172"/>
    <cellStyle name="Comma 5 10 4 2 2 2" xfId="23615"/>
    <cellStyle name="Comma 5 10 4 2 2 2 2" xfId="48489"/>
    <cellStyle name="Comma 5 10 4 2 2 3" xfId="36056"/>
    <cellStyle name="Comma 5 10 4 2 3" xfId="18608"/>
    <cellStyle name="Comma 5 10 4 2 3 2" xfId="43482"/>
    <cellStyle name="Comma 5 10 4 2 4" xfId="31049"/>
    <cellStyle name="Comma 5 10 4 3" xfId="12626"/>
    <cellStyle name="Comma 5 10 4 3 2" xfId="25060"/>
    <cellStyle name="Comma 5 10 4 3 2 2" xfId="49934"/>
    <cellStyle name="Comma 5 10 4 3 3" xfId="37501"/>
    <cellStyle name="Comma 5 10 4 4" xfId="9067"/>
    <cellStyle name="Comma 5 10 4 4 2" xfId="21510"/>
    <cellStyle name="Comma 5 10 4 4 2 2" xfId="46384"/>
    <cellStyle name="Comma 5 10 4 4 3" xfId="33951"/>
    <cellStyle name="Comma 5 10 4 5" xfId="4049"/>
    <cellStyle name="Comma 5 10 4 5 2" xfId="16503"/>
    <cellStyle name="Comma 5 10 4 5 2 2" xfId="41377"/>
    <cellStyle name="Comma 5 10 4 5 3" xfId="28944"/>
    <cellStyle name="Comma 5 10 4 6" xfId="14811"/>
    <cellStyle name="Comma 5 10 4 6 2" xfId="39685"/>
    <cellStyle name="Comma 5 10 4 7" xfId="27244"/>
    <cellStyle name="Comma 5 10 5" xfId="968"/>
    <cellStyle name="Comma 5 10 5 2" xfId="10127"/>
    <cellStyle name="Comma 5 10 5 2 2" xfId="22570"/>
    <cellStyle name="Comma 5 10 5 2 2 2" xfId="47444"/>
    <cellStyle name="Comma 5 10 5 2 3" xfId="35011"/>
    <cellStyle name="Comma 5 10 5 3" xfId="5111"/>
    <cellStyle name="Comma 5 10 5 3 2" xfId="17563"/>
    <cellStyle name="Comma 5 10 5 3 2 2" xfId="42437"/>
    <cellStyle name="Comma 5 10 5 3 3" xfId="30004"/>
    <cellStyle name="Comma 5 10 5 4" xfId="13768"/>
    <cellStyle name="Comma 5 10 5 4 2" xfId="38642"/>
    <cellStyle name="Comma 5 10 5 5" xfId="26201"/>
    <cellStyle name="Comma 5 10 6" xfId="8183"/>
    <cellStyle name="Comma 5 10 6 2" xfId="20627"/>
    <cellStyle name="Comma 5 10 6 2 2" xfId="45501"/>
    <cellStyle name="Comma 5 10 6 3" xfId="33068"/>
    <cellStyle name="Comma 5 10 7" xfId="11583"/>
    <cellStyle name="Comma 5 10 7 2" xfId="24017"/>
    <cellStyle name="Comma 5 10 7 2 2" xfId="48891"/>
    <cellStyle name="Comma 5 10 7 3" xfId="36458"/>
    <cellStyle name="Comma 5 10 8" xfId="6660"/>
    <cellStyle name="Comma 5 10 8 2" xfId="19109"/>
    <cellStyle name="Comma 5 10 8 2 2" xfId="43983"/>
    <cellStyle name="Comma 5 10 8 3" xfId="31550"/>
    <cellStyle name="Comma 5 10 9" xfId="3114"/>
    <cellStyle name="Comma 5 10 9 2" xfId="15620"/>
    <cellStyle name="Comma 5 10 9 2 2" xfId="40494"/>
    <cellStyle name="Comma 5 10 9 3" xfId="28053"/>
    <cellStyle name="Comma 5 11" xfId="535"/>
    <cellStyle name="Comma 5 11 2" xfId="1277"/>
    <cellStyle name="Comma 5 11 2 2" xfId="9381"/>
    <cellStyle name="Comma 5 11 2 2 2" xfId="21824"/>
    <cellStyle name="Comma 5 11 2 2 2 2" xfId="46698"/>
    <cellStyle name="Comma 5 11 2 2 3" xfId="34265"/>
    <cellStyle name="Comma 5 11 2 3" xfId="4363"/>
    <cellStyle name="Comma 5 11 2 3 2" xfId="16817"/>
    <cellStyle name="Comma 5 11 2 3 2 2" xfId="41691"/>
    <cellStyle name="Comma 5 11 2 3 3" xfId="29258"/>
    <cellStyle name="Comma 5 11 2 4" xfId="14077"/>
    <cellStyle name="Comma 5 11 2 4 2" xfId="38951"/>
    <cellStyle name="Comma 5 11 2 5" xfId="26510"/>
    <cellStyle name="Comma 5 11 3" xfId="5422"/>
    <cellStyle name="Comma 5 11 3 2" xfId="10438"/>
    <cellStyle name="Comma 5 11 3 2 2" xfId="22881"/>
    <cellStyle name="Comma 5 11 3 2 2 2" xfId="47755"/>
    <cellStyle name="Comma 5 11 3 2 3" xfId="35322"/>
    <cellStyle name="Comma 5 11 3 3" xfId="17874"/>
    <cellStyle name="Comma 5 11 3 3 2" xfId="42748"/>
    <cellStyle name="Comma 5 11 3 4" xfId="30315"/>
    <cellStyle name="Comma 5 11 4" xfId="8497"/>
    <cellStyle name="Comma 5 11 4 2" xfId="20941"/>
    <cellStyle name="Comma 5 11 4 2 2" xfId="45815"/>
    <cellStyle name="Comma 5 11 4 3" xfId="33382"/>
    <cellStyle name="Comma 5 11 5" xfId="11892"/>
    <cellStyle name="Comma 5 11 5 2" xfId="24326"/>
    <cellStyle name="Comma 5 11 5 2 2" xfId="49200"/>
    <cellStyle name="Comma 5 11 5 3" xfId="36767"/>
    <cellStyle name="Comma 5 11 6" xfId="6974"/>
    <cellStyle name="Comma 5 11 6 2" xfId="19423"/>
    <cellStyle name="Comma 5 11 6 2 2" xfId="44297"/>
    <cellStyle name="Comma 5 11 6 3" xfId="31864"/>
    <cellStyle name="Comma 5 11 7" xfId="3428"/>
    <cellStyle name="Comma 5 11 7 2" xfId="15934"/>
    <cellStyle name="Comma 5 11 7 2 2" xfId="40808"/>
    <cellStyle name="Comma 5 11 7 3" xfId="28367"/>
    <cellStyle name="Comma 5 11 8" xfId="13345"/>
    <cellStyle name="Comma 5 11 8 2" xfId="38219"/>
    <cellStyle name="Comma 5 11 9" xfId="25778"/>
    <cellStyle name="Comma 5 12" xfId="1625"/>
    <cellStyle name="Comma 5 12 2" xfId="4727"/>
    <cellStyle name="Comma 5 12 2 2" xfId="9744"/>
    <cellStyle name="Comma 5 12 2 2 2" xfId="22187"/>
    <cellStyle name="Comma 5 12 2 2 2 2" xfId="47061"/>
    <cellStyle name="Comma 5 12 2 2 3" xfId="34628"/>
    <cellStyle name="Comma 5 12 2 3" xfId="17180"/>
    <cellStyle name="Comma 5 12 2 3 2" xfId="42054"/>
    <cellStyle name="Comma 5 12 2 4" xfId="29621"/>
    <cellStyle name="Comma 5 12 3" xfId="5771"/>
    <cellStyle name="Comma 5 12 3 2" xfId="10786"/>
    <cellStyle name="Comma 5 12 3 2 2" xfId="23229"/>
    <cellStyle name="Comma 5 12 3 2 2 2" xfId="48103"/>
    <cellStyle name="Comma 5 12 3 2 3" xfId="35670"/>
    <cellStyle name="Comma 5 12 3 3" xfId="18222"/>
    <cellStyle name="Comma 5 12 3 3 2" xfId="43096"/>
    <cellStyle name="Comma 5 12 3 4" xfId="30663"/>
    <cellStyle name="Comma 5 12 4" xfId="8002"/>
    <cellStyle name="Comma 5 12 4 2" xfId="20448"/>
    <cellStyle name="Comma 5 12 4 2 2" xfId="45322"/>
    <cellStyle name="Comma 5 12 4 3" xfId="32889"/>
    <cellStyle name="Comma 5 12 5" xfId="12240"/>
    <cellStyle name="Comma 5 12 5 2" xfId="24674"/>
    <cellStyle name="Comma 5 12 5 2 2" xfId="49548"/>
    <cellStyle name="Comma 5 12 5 3" xfId="37115"/>
    <cellStyle name="Comma 5 12 6" xfId="7338"/>
    <cellStyle name="Comma 5 12 6 2" xfId="19786"/>
    <cellStyle name="Comma 5 12 6 2 2" xfId="44660"/>
    <cellStyle name="Comma 5 12 6 3" xfId="32227"/>
    <cellStyle name="Comma 5 12 7" xfId="2923"/>
    <cellStyle name="Comma 5 12 7 2" xfId="15441"/>
    <cellStyle name="Comma 5 12 7 2 2" xfId="40315"/>
    <cellStyle name="Comma 5 12 7 3" xfId="27874"/>
    <cellStyle name="Comma 5 12 8" xfId="14425"/>
    <cellStyle name="Comma 5 12 8 2" xfId="39299"/>
    <cellStyle name="Comma 5 12 9" xfId="26858"/>
    <cellStyle name="Comma 5 13" xfId="2047"/>
    <cellStyle name="Comma 5 13 2" xfId="6125"/>
    <cellStyle name="Comma 5 13 2 2" xfId="11140"/>
    <cellStyle name="Comma 5 13 2 2 2" xfId="23583"/>
    <cellStyle name="Comma 5 13 2 2 2 2" xfId="48457"/>
    <cellStyle name="Comma 5 13 2 2 3" xfId="36024"/>
    <cellStyle name="Comma 5 13 2 3" xfId="18576"/>
    <cellStyle name="Comma 5 13 2 3 2" xfId="43450"/>
    <cellStyle name="Comma 5 13 2 4" xfId="31017"/>
    <cellStyle name="Comma 5 13 3" xfId="12594"/>
    <cellStyle name="Comma 5 13 3 2" xfId="25028"/>
    <cellStyle name="Comma 5 13 3 2 2" xfId="49902"/>
    <cellStyle name="Comma 5 13 3 3" xfId="37469"/>
    <cellStyle name="Comma 5 13 4" xfId="8888"/>
    <cellStyle name="Comma 5 13 4 2" xfId="21331"/>
    <cellStyle name="Comma 5 13 4 2 2" xfId="46205"/>
    <cellStyle name="Comma 5 13 4 3" xfId="33772"/>
    <cellStyle name="Comma 5 13 5" xfId="3870"/>
    <cellStyle name="Comma 5 13 5 2" xfId="16324"/>
    <cellStyle name="Comma 5 13 5 2 2" xfId="41198"/>
    <cellStyle name="Comma 5 13 5 3" xfId="28765"/>
    <cellStyle name="Comma 5 13 6" xfId="14779"/>
    <cellStyle name="Comma 5 13 6 2" xfId="39653"/>
    <cellStyle name="Comma 5 13 7" xfId="27212"/>
    <cellStyle name="Comma 5 14" xfId="936"/>
    <cellStyle name="Comma 5 14 2" xfId="11551"/>
    <cellStyle name="Comma 5 14 2 2" xfId="23985"/>
    <cellStyle name="Comma 5 14 2 2 2" xfId="48859"/>
    <cellStyle name="Comma 5 14 2 3" xfId="36426"/>
    <cellStyle name="Comma 5 14 3" xfId="10095"/>
    <cellStyle name="Comma 5 14 3 2" xfId="22538"/>
    <cellStyle name="Comma 5 14 3 2 2" xfId="47412"/>
    <cellStyle name="Comma 5 14 3 3" xfId="34979"/>
    <cellStyle name="Comma 5 14 4" xfId="5079"/>
    <cellStyle name="Comma 5 14 4 2" xfId="17531"/>
    <cellStyle name="Comma 5 14 4 2 2" xfId="42405"/>
    <cellStyle name="Comma 5 14 4 3" xfId="29972"/>
    <cellStyle name="Comma 5 14 5" xfId="13736"/>
    <cellStyle name="Comma 5 14 5 2" xfId="38610"/>
    <cellStyle name="Comma 5 14 6" xfId="26169"/>
    <cellStyle name="Comma 5 15" xfId="896"/>
    <cellStyle name="Comma 5 15 2" xfId="7690"/>
    <cellStyle name="Comma 5 15 2 2" xfId="20136"/>
    <cellStyle name="Comma 5 15 2 2 2" xfId="45010"/>
    <cellStyle name="Comma 5 15 2 3" xfId="32577"/>
    <cellStyle name="Comma 5 15 3" xfId="13696"/>
    <cellStyle name="Comma 5 15 3 2" xfId="38570"/>
    <cellStyle name="Comma 5 15 4" xfId="26129"/>
    <cellStyle name="Comma 5 16" xfId="11511"/>
    <cellStyle name="Comma 5 16 2" xfId="23945"/>
    <cellStyle name="Comma 5 16 2 2" xfId="48819"/>
    <cellStyle name="Comma 5 16 3" xfId="36386"/>
    <cellStyle name="Comma 5 17" xfId="6482"/>
    <cellStyle name="Comma 5 17 2" xfId="18931"/>
    <cellStyle name="Comma 5 17 2 2" xfId="43805"/>
    <cellStyle name="Comma 5 17 3" xfId="31372"/>
    <cellStyle name="Comma 5 18" xfId="2609"/>
    <cellStyle name="Comma 5 18 2" xfId="15129"/>
    <cellStyle name="Comma 5 18 2 2" xfId="40003"/>
    <cellStyle name="Comma 5 18 3" xfId="27562"/>
    <cellStyle name="Comma 5 19" xfId="12944"/>
    <cellStyle name="Comma 5 19 2" xfId="37818"/>
    <cellStyle name="Comma 5 2" xfId="78"/>
    <cellStyle name="Comma 5 2 10" xfId="536"/>
    <cellStyle name="Comma 5 2 10 2" xfId="1279"/>
    <cellStyle name="Comma 5 2 10 2 2" xfId="9383"/>
    <cellStyle name="Comma 5 2 10 2 2 2" xfId="21826"/>
    <cellStyle name="Comma 5 2 10 2 2 2 2" xfId="46700"/>
    <cellStyle name="Comma 5 2 10 2 2 3" xfId="34267"/>
    <cellStyle name="Comma 5 2 10 2 3" xfId="4365"/>
    <cellStyle name="Comma 5 2 10 2 3 2" xfId="16819"/>
    <cellStyle name="Comma 5 2 10 2 3 2 2" xfId="41693"/>
    <cellStyle name="Comma 5 2 10 2 3 3" xfId="29260"/>
    <cellStyle name="Comma 5 2 10 2 4" xfId="14079"/>
    <cellStyle name="Comma 5 2 10 2 4 2" xfId="38953"/>
    <cellStyle name="Comma 5 2 10 2 5" xfId="26512"/>
    <cellStyle name="Comma 5 2 10 3" xfId="5424"/>
    <cellStyle name="Comma 5 2 10 3 2" xfId="10440"/>
    <cellStyle name="Comma 5 2 10 3 2 2" xfId="22883"/>
    <cellStyle name="Comma 5 2 10 3 2 2 2" xfId="47757"/>
    <cellStyle name="Comma 5 2 10 3 2 3" xfId="35324"/>
    <cellStyle name="Comma 5 2 10 3 3" xfId="17876"/>
    <cellStyle name="Comma 5 2 10 3 3 2" xfId="42750"/>
    <cellStyle name="Comma 5 2 10 3 4" xfId="30317"/>
    <cellStyle name="Comma 5 2 10 4" xfId="8499"/>
    <cellStyle name="Comma 5 2 10 4 2" xfId="20943"/>
    <cellStyle name="Comma 5 2 10 4 2 2" xfId="45817"/>
    <cellStyle name="Comma 5 2 10 4 3" xfId="33384"/>
    <cellStyle name="Comma 5 2 10 5" xfId="11894"/>
    <cellStyle name="Comma 5 2 10 5 2" xfId="24328"/>
    <cellStyle name="Comma 5 2 10 5 2 2" xfId="49202"/>
    <cellStyle name="Comma 5 2 10 5 3" xfId="36769"/>
    <cellStyle name="Comma 5 2 10 6" xfId="6976"/>
    <cellStyle name="Comma 5 2 10 6 2" xfId="19425"/>
    <cellStyle name="Comma 5 2 10 6 2 2" xfId="44299"/>
    <cellStyle name="Comma 5 2 10 6 3" xfId="31866"/>
    <cellStyle name="Comma 5 2 10 7" xfId="3430"/>
    <cellStyle name="Comma 5 2 10 7 2" xfId="15936"/>
    <cellStyle name="Comma 5 2 10 7 2 2" xfId="40810"/>
    <cellStyle name="Comma 5 2 10 7 3" xfId="28369"/>
    <cellStyle name="Comma 5 2 10 8" xfId="13346"/>
    <cellStyle name="Comma 5 2 10 8 2" xfId="38220"/>
    <cellStyle name="Comma 5 2 10 9" xfId="25779"/>
    <cellStyle name="Comma 5 2 11" xfId="1627"/>
    <cellStyle name="Comma 5 2 11 2" xfId="4728"/>
    <cellStyle name="Comma 5 2 11 2 2" xfId="9745"/>
    <cellStyle name="Comma 5 2 11 2 2 2" xfId="22188"/>
    <cellStyle name="Comma 5 2 11 2 2 2 2" xfId="47062"/>
    <cellStyle name="Comma 5 2 11 2 2 3" xfId="34629"/>
    <cellStyle name="Comma 5 2 11 2 3" xfId="17181"/>
    <cellStyle name="Comma 5 2 11 2 3 2" xfId="42055"/>
    <cellStyle name="Comma 5 2 11 2 4" xfId="29622"/>
    <cellStyle name="Comma 5 2 11 3" xfId="5773"/>
    <cellStyle name="Comma 5 2 11 3 2" xfId="10788"/>
    <cellStyle name="Comma 5 2 11 3 2 2" xfId="23231"/>
    <cellStyle name="Comma 5 2 11 3 2 2 2" xfId="48105"/>
    <cellStyle name="Comma 5 2 11 3 2 3" xfId="35672"/>
    <cellStyle name="Comma 5 2 11 3 3" xfId="18224"/>
    <cellStyle name="Comma 5 2 11 3 3 2" xfId="43098"/>
    <cellStyle name="Comma 5 2 11 3 4" xfId="30665"/>
    <cellStyle name="Comma 5 2 11 4" xfId="8003"/>
    <cellStyle name="Comma 5 2 11 4 2" xfId="20449"/>
    <cellStyle name="Comma 5 2 11 4 2 2" xfId="45323"/>
    <cellStyle name="Comma 5 2 11 4 3" xfId="32890"/>
    <cellStyle name="Comma 5 2 11 5" xfId="12242"/>
    <cellStyle name="Comma 5 2 11 5 2" xfId="24676"/>
    <cellStyle name="Comma 5 2 11 5 2 2" xfId="49550"/>
    <cellStyle name="Comma 5 2 11 5 3" xfId="37117"/>
    <cellStyle name="Comma 5 2 11 6" xfId="7339"/>
    <cellStyle name="Comma 5 2 11 6 2" xfId="19787"/>
    <cellStyle name="Comma 5 2 11 6 2 2" xfId="44661"/>
    <cellStyle name="Comma 5 2 11 6 3" xfId="32228"/>
    <cellStyle name="Comma 5 2 11 7" xfId="2924"/>
    <cellStyle name="Comma 5 2 11 7 2" xfId="15442"/>
    <cellStyle name="Comma 5 2 11 7 2 2" xfId="40316"/>
    <cellStyle name="Comma 5 2 11 7 3" xfId="27875"/>
    <cellStyle name="Comma 5 2 11 8" xfId="14427"/>
    <cellStyle name="Comma 5 2 11 8 2" xfId="39301"/>
    <cellStyle name="Comma 5 2 11 9" xfId="26860"/>
    <cellStyle name="Comma 5 2 12" xfId="2048"/>
    <cellStyle name="Comma 5 2 12 2" xfId="6126"/>
    <cellStyle name="Comma 5 2 12 2 2" xfId="11141"/>
    <cellStyle name="Comma 5 2 12 2 2 2" xfId="23584"/>
    <cellStyle name="Comma 5 2 12 2 2 2 2" xfId="48458"/>
    <cellStyle name="Comma 5 2 12 2 2 3" xfId="36025"/>
    <cellStyle name="Comma 5 2 12 2 3" xfId="18577"/>
    <cellStyle name="Comma 5 2 12 2 3 2" xfId="43451"/>
    <cellStyle name="Comma 5 2 12 2 4" xfId="31018"/>
    <cellStyle name="Comma 5 2 12 3" xfId="12595"/>
    <cellStyle name="Comma 5 2 12 3 2" xfId="25029"/>
    <cellStyle name="Comma 5 2 12 3 2 2" xfId="49903"/>
    <cellStyle name="Comma 5 2 12 3 3" xfId="37470"/>
    <cellStyle name="Comma 5 2 12 4" xfId="8889"/>
    <cellStyle name="Comma 5 2 12 4 2" xfId="21332"/>
    <cellStyle name="Comma 5 2 12 4 2 2" xfId="46206"/>
    <cellStyle name="Comma 5 2 12 4 3" xfId="33773"/>
    <cellStyle name="Comma 5 2 12 5" xfId="3871"/>
    <cellStyle name="Comma 5 2 12 5 2" xfId="16325"/>
    <cellStyle name="Comma 5 2 12 5 2 2" xfId="41199"/>
    <cellStyle name="Comma 5 2 12 5 3" xfId="28766"/>
    <cellStyle name="Comma 5 2 12 6" xfId="14780"/>
    <cellStyle name="Comma 5 2 12 6 2" xfId="39654"/>
    <cellStyle name="Comma 5 2 12 7" xfId="27213"/>
    <cellStyle name="Comma 5 2 13" xfId="937"/>
    <cellStyle name="Comma 5 2 13 2" xfId="11552"/>
    <cellStyle name="Comma 5 2 13 2 2" xfId="23986"/>
    <cellStyle name="Comma 5 2 13 2 2 2" xfId="48860"/>
    <cellStyle name="Comma 5 2 13 2 3" xfId="36427"/>
    <cellStyle name="Comma 5 2 13 3" xfId="10096"/>
    <cellStyle name="Comma 5 2 13 3 2" xfId="22539"/>
    <cellStyle name="Comma 5 2 13 3 2 2" xfId="47413"/>
    <cellStyle name="Comma 5 2 13 3 3" xfId="34980"/>
    <cellStyle name="Comma 5 2 13 4" xfId="5080"/>
    <cellStyle name="Comma 5 2 13 4 2" xfId="17532"/>
    <cellStyle name="Comma 5 2 13 4 2 2" xfId="42406"/>
    <cellStyle name="Comma 5 2 13 4 3" xfId="29973"/>
    <cellStyle name="Comma 5 2 13 5" xfId="13737"/>
    <cellStyle name="Comma 5 2 13 5 2" xfId="38611"/>
    <cellStyle name="Comma 5 2 13 6" xfId="26170"/>
    <cellStyle name="Comma 5 2 14" xfId="897"/>
    <cellStyle name="Comma 5 2 14 2" xfId="7691"/>
    <cellStyle name="Comma 5 2 14 2 2" xfId="20137"/>
    <cellStyle name="Comma 5 2 14 2 2 2" xfId="45011"/>
    <cellStyle name="Comma 5 2 14 2 3" xfId="32578"/>
    <cellStyle name="Comma 5 2 14 3" xfId="13697"/>
    <cellStyle name="Comma 5 2 14 3 2" xfId="38571"/>
    <cellStyle name="Comma 5 2 14 4" xfId="26130"/>
    <cellStyle name="Comma 5 2 15" xfId="11512"/>
    <cellStyle name="Comma 5 2 15 2" xfId="23946"/>
    <cellStyle name="Comma 5 2 15 2 2" xfId="48820"/>
    <cellStyle name="Comma 5 2 15 3" xfId="36387"/>
    <cellStyle name="Comma 5 2 16" xfId="6483"/>
    <cellStyle name="Comma 5 2 16 2" xfId="18932"/>
    <cellStyle name="Comma 5 2 16 2 2" xfId="43806"/>
    <cellStyle name="Comma 5 2 16 3" xfId="31373"/>
    <cellStyle name="Comma 5 2 17" xfId="2610"/>
    <cellStyle name="Comma 5 2 17 2" xfId="15130"/>
    <cellStyle name="Comma 5 2 17 2 2" xfId="40004"/>
    <cellStyle name="Comma 5 2 17 3" xfId="27563"/>
    <cellStyle name="Comma 5 2 18" xfId="12945"/>
    <cellStyle name="Comma 5 2 18 2" xfId="37819"/>
    <cellStyle name="Comma 5 2 19" xfId="25378"/>
    <cellStyle name="Comma 5 2 2" xfId="125"/>
    <cellStyle name="Comma 5 2 2 10" xfId="949"/>
    <cellStyle name="Comma 5 2 2 10 2" xfId="11564"/>
    <cellStyle name="Comma 5 2 2 10 2 2" xfId="23998"/>
    <cellStyle name="Comma 5 2 2 10 2 2 2" xfId="48872"/>
    <cellStyle name="Comma 5 2 2 10 2 3" xfId="36439"/>
    <cellStyle name="Comma 5 2 2 10 3" xfId="10108"/>
    <cellStyle name="Comma 5 2 2 10 3 2" xfId="22551"/>
    <cellStyle name="Comma 5 2 2 10 3 2 2" xfId="47425"/>
    <cellStyle name="Comma 5 2 2 10 3 3" xfId="34992"/>
    <cellStyle name="Comma 5 2 2 10 4" xfId="5092"/>
    <cellStyle name="Comma 5 2 2 10 4 2" xfId="17544"/>
    <cellStyle name="Comma 5 2 2 10 4 2 2" xfId="42418"/>
    <cellStyle name="Comma 5 2 2 10 4 3" xfId="29985"/>
    <cellStyle name="Comma 5 2 2 10 5" xfId="13749"/>
    <cellStyle name="Comma 5 2 2 10 5 2" xfId="38623"/>
    <cellStyle name="Comma 5 2 2 10 6" xfId="26182"/>
    <cellStyle name="Comma 5 2 2 11" xfId="919"/>
    <cellStyle name="Comma 5 2 2 11 2" xfId="7716"/>
    <cellStyle name="Comma 5 2 2 11 2 2" xfId="20162"/>
    <cellStyle name="Comma 5 2 2 11 2 2 2" xfId="45036"/>
    <cellStyle name="Comma 5 2 2 11 2 3" xfId="32603"/>
    <cellStyle name="Comma 5 2 2 11 3" xfId="13719"/>
    <cellStyle name="Comma 5 2 2 11 3 2" xfId="38593"/>
    <cellStyle name="Comma 5 2 2 11 4" xfId="26152"/>
    <cellStyle name="Comma 5 2 2 12" xfId="11534"/>
    <cellStyle name="Comma 5 2 2 12 2" xfId="23968"/>
    <cellStyle name="Comma 5 2 2 12 2 2" xfId="48842"/>
    <cellStyle name="Comma 5 2 2 12 3" xfId="36409"/>
    <cellStyle name="Comma 5 2 2 13" xfId="6496"/>
    <cellStyle name="Comma 5 2 2 13 2" xfId="18945"/>
    <cellStyle name="Comma 5 2 2 13 2 2" xfId="43819"/>
    <cellStyle name="Comma 5 2 2 13 3" xfId="31386"/>
    <cellStyle name="Comma 5 2 2 14" xfId="2637"/>
    <cellStyle name="Comma 5 2 2 14 2" xfId="15155"/>
    <cellStyle name="Comma 5 2 2 14 2 2" xfId="40029"/>
    <cellStyle name="Comma 5 2 2 14 3" xfId="27588"/>
    <cellStyle name="Comma 5 2 2 15" xfId="12957"/>
    <cellStyle name="Comma 5 2 2 15 2" xfId="37831"/>
    <cellStyle name="Comma 5 2 2 16" xfId="25390"/>
    <cellStyle name="Comma 5 2 2 2" xfId="151"/>
    <cellStyle name="Comma 5 2 2 2 10" xfId="11666"/>
    <cellStyle name="Comma 5 2 2 2 10 2" xfId="24100"/>
    <cellStyle name="Comma 5 2 2 2 10 2 2" xfId="48974"/>
    <cellStyle name="Comma 5 2 2 2 10 3" xfId="36541"/>
    <cellStyle name="Comma 5 2 2 2 11" xfId="6526"/>
    <cellStyle name="Comma 5 2 2 2 11 2" xfId="18975"/>
    <cellStyle name="Comma 5 2 2 2 11 2 2" xfId="43849"/>
    <cellStyle name="Comma 5 2 2 2 11 3" xfId="31416"/>
    <cellStyle name="Comma 5 2 2 2 12" xfId="2694"/>
    <cellStyle name="Comma 5 2 2 2 12 2" xfId="15212"/>
    <cellStyle name="Comma 5 2 2 2 12 2 2" xfId="40086"/>
    <cellStyle name="Comma 5 2 2 2 12 3" xfId="27645"/>
    <cellStyle name="Comma 5 2 2 2 13" xfId="12981"/>
    <cellStyle name="Comma 5 2 2 2 13 2" xfId="37855"/>
    <cellStyle name="Comma 5 2 2 2 14" xfId="25414"/>
    <cellStyle name="Comma 5 2 2 2 2" xfId="504"/>
    <cellStyle name="Comma 5 2 2 2 2 10" xfId="2898"/>
    <cellStyle name="Comma 5 2 2 2 2 10 2" xfId="15416"/>
    <cellStyle name="Comma 5 2 2 2 2 10 2 2" xfId="40290"/>
    <cellStyle name="Comma 5 2 2 2 2 10 3" xfId="27849"/>
    <cellStyle name="Comma 5 2 2 2 2 11" xfId="13317"/>
    <cellStyle name="Comma 5 2 2 2 2 11 2" xfId="38191"/>
    <cellStyle name="Comma 5 2 2 2 2 12" xfId="25750"/>
    <cellStyle name="Comma 5 2 2 2 2 2" xfId="863"/>
    <cellStyle name="Comma 5 2 2 2 2 2 2" xfId="1282"/>
    <cellStyle name="Comma 5 2 2 2 2 2 2 2" xfId="9354"/>
    <cellStyle name="Comma 5 2 2 2 2 2 2 2 2" xfId="21797"/>
    <cellStyle name="Comma 5 2 2 2 2 2 2 2 2 2" xfId="46671"/>
    <cellStyle name="Comma 5 2 2 2 2 2 2 2 3" xfId="34238"/>
    <cellStyle name="Comma 5 2 2 2 2 2 2 3" xfId="4336"/>
    <cellStyle name="Comma 5 2 2 2 2 2 2 3 2" xfId="16790"/>
    <cellStyle name="Comma 5 2 2 2 2 2 2 3 2 2" xfId="41664"/>
    <cellStyle name="Comma 5 2 2 2 2 2 2 3 3" xfId="29231"/>
    <cellStyle name="Comma 5 2 2 2 2 2 2 4" xfId="14082"/>
    <cellStyle name="Comma 5 2 2 2 2 2 2 4 2" xfId="38956"/>
    <cellStyle name="Comma 5 2 2 2 2 2 2 5" xfId="26515"/>
    <cellStyle name="Comma 5 2 2 2 2 2 3" xfId="5427"/>
    <cellStyle name="Comma 5 2 2 2 2 2 3 2" xfId="10443"/>
    <cellStyle name="Comma 5 2 2 2 2 2 3 2 2" xfId="22886"/>
    <cellStyle name="Comma 5 2 2 2 2 2 3 2 2 2" xfId="47760"/>
    <cellStyle name="Comma 5 2 2 2 2 2 3 2 3" xfId="35327"/>
    <cellStyle name="Comma 5 2 2 2 2 2 3 3" xfId="17879"/>
    <cellStyle name="Comma 5 2 2 2 2 2 3 3 2" xfId="42753"/>
    <cellStyle name="Comma 5 2 2 2 2 2 3 4" xfId="30320"/>
    <cellStyle name="Comma 5 2 2 2 2 2 4" xfId="8470"/>
    <cellStyle name="Comma 5 2 2 2 2 2 4 2" xfId="20914"/>
    <cellStyle name="Comma 5 2 2 2 2 2 4 2 2" xfId="45788"/>
    <cellStyle name="Comma 5 2 2 2 2 2 4 3" xfId="33355"/>
    <cellStyle name="Comma 5 2 2 2 2 2 5" xfId="11897"/>
    <cellStyle name="Comma 5 2 2 2 2 2 5 2" xfId="24331"/>
    <cellStyle name="Comma 5 2 2 2 2 2 5 2 2" xfId="49205"/>
    <cellStyle name="Comma 5 2 2 2 2 2 5 3" xfId="36772"/>
    <cellStyle name="Comma 5 2 2 2 2 2 6" xfId="6947"/>
    <cellStyle name="Comma 5 2 2 2 2 2 6 2" xfId="19396"/>
    <cellStyle name="Comma 5 2 2 2 2 2 6 2 2" xfId="44270"/>
    <cellStyle name="Comma 5 2 2 2 2 2 6 3" xfId="31837"/>
    <cellStyle name="Comma 5 2 2 2 2 2 7" xfId="3401"/>
    <cellStyle name="Comma 5 2 2 2 2 2 7 2" xfId="15907"/>
    <cellStyle name="Comma 5 2 2 2 2 2 7 2 2" xfId="40781"/>
    <cellStyle name="Comma 5 2 2 2 2 2 7 3" xfId="28340"/>
    <cellStyle name="Comma 5 2 2 2 2 2 8" xfId="13664"/>
    <cellStyle name="Comma 5 2 2 2 2 2 8 2" xfId="38538"/>
    <cellStyle name="Comma 5 2 2 2 2 2 9" xfId="26097"/>
    <cellStyle name="Comma 5 2 2 2 2 3" xfId="1630"/>
    <cellStyle name="Comma 5 2 2 2 2 3 2" xfId="4368"/>
    <cellStyle name="Comma 5 2 2 2 2 3 2 2" xfId="9386"/>
    <cellStyle name="Comma 5 2 2 2 2 3 2 2 2" xfId="21829"/>
    <cellStyle name="Comma 5 2 2 2 2 3 2 2 2 2" xfId="46703"/>
    <cellStyle name="Comma 5 2 2 2 2 3 2 2 3" xfId="34270"/>
    <cellStyle name="Comma 5 2 2 2 2 3 2 3" xfId="16822"/>
    <cellStyle name="Comma 5 2 2 2 2 3 2 3 2" xfId="41696"/>
    <cellStyle name="Comma 5 2 2 2 2 3 2 4" xfId="29263"/>
    <cellStyle name="Comma 5 2 2 2 2 3 3" xfId="5776"/>
    <cellStyle name="Comma 5 2 2 2 2 3 3 2" xfId="10791"/>
    <cellStyle name="Comma 5 2 2 2 2 3 3 2 2" xfId="23234"/>
    <cellStyle name="Comma 5 2 2 2 2 3 3 2 2 2" xfId="48108"/>
    <cellStyle name="Comma 5 2 2 2 2 3 3 2 3" xfId="35675"/>
    <cellStyle name="Comma 5 2 2 2 2 3 3 3" xfId="18227"/>
    <cellStyle name="Comma 5 2 2 2 2 3 3 3 2" xfId="43101"/>
    <cellStyle name="Comma 5 2 2 2 2 3 3 4" xfId="30668"/>
    <cellStyle name="Comma 5 2 2 2 2 3 4" xfId="8502"/>
    <cellStyle name="Comma 5 2 2 2 2 3 4 2" xfId="20946"/>
    <cellStyle name="Comma 5 2 2 2 2 3 4 2 2" xfId="45820"/>
    <cellStyle name="Comma 5 2 2 2 2 3 4 3" xfId="33387"/>
    <cellStyle name="Comma 5 2 2 2 2 3 5" xfId="12245"/>
    <cellStyle name="Comma 5 2 2 2 2 3 5 2" xfId="24679"/>
    <cellStyle name="Comma 5 2 2 2 2 3 5 2 2" xfId="49553"/>
    <cellStyle name="Comma 5 2 2 2 2 3 5 3" xfId="37120"/>
    <cellStyle name="Comma 5 2 2 2 2 3 6" xfId="6979"/>
    <cellStyle name="Comma 5 2 2 2 2 3 6 2" xfId="19428"/>
    <cellStyle name="Comma 5 2 2 2 2 3 6 2 2" xfId="44302"/>
    <cellStyle name="Comma 5 2 2 2 2 3 6 3" xfId="31869"/>
    <cellStyle name="Comma 5 2 2 2 2 3 7" xfId="3433"/>
    <cellStyle name="Comma 5 2 2 2 2 3 7 2" xfId="15939"/>
    <cellStyle name="Comma 5 2 2 2 2 3 7 2 2" xfId="40813"/>
    <cellStyle name="Comma 5 2 2 2 2 3 7 3" xfId="28372"/>
    <cellStyle name="Comma 5 2 2 2 2 3 8" xfId="14430"/>
    <cellStyle name="Comma 5 2 2 2 2 3 8 2" xfId="39304"/>
    <cellStyle name="Comma 5 2 2 2 2 3 9" xfId="26863"/>
    <cellStyle name="Comma 5 2 2 2 2 4" xfId="2422"/>
    <cellStyle name="Comma 5 2 2 2 2 4 2" xfId="5046"/>
    <cellStyle name="Comma 5 2 2 2 2 4 2 2" xfId="10063"/>
    <cellStyle name="Comma 5 2 2 2 2 4 2 2 2" xfId="22506"/>
    <cellStyle name="Comma 5 2 2 2 2 4 2 2 2 2" xfId="47380"/>
    <cellStyle name="Comma 5 2 2 2 2 4 2 2 3" xfId="34947"/>
    <cellStyle name="Comma 5 2 2 2 2 4 2 3" xfId="17499"/>
    <cellStyle name="Comma 5 2 2 2 2 4 2 3 2" xfId="42373"/>
    <cellStyle name="Comma 5 2 2 2 2 4 2 4" xfId="29940"/>
    <cellStyle name="Comma 5 2 2 2 2 4 3" xfId="6444"/>
    <cellStyle name="Comma 5 2 2 2 2 4 3 2" xfId="11459"/>
    <cellStyle name="Comma 5 2 2 2 2 4 3 2 2" xfId="23902"/>
    <cellStyle name="Comma 5 2 2 2 2 4 3 2 2 2" xfId="48776"/>
    <cellStyle name="Comma 5 2 2 2 2 4 3 2 3" xfId="36343"/>
    <cellStyle name="Comma 5 2 2 2 2 4 3 3" xfId="18895"/>
    <cellStyle name="Comma 5 2 2 2 2 4 3 3 2" xfId="43769"/>
    <cellStyle name="Comma 5 2 2 2 2 4 3 4" xfId="31336"/>
    <cellStyle name="Comma 5 2 2 2 2 4 4" xfId="8151"/>
    <cellStyle name="Comma 5 2 2 2 2 4 4 2" xfId="20597"/>
    <cellStyle name="Comma 5 2 2 2 2 4 4 2 2" xfId="45471"/>
    <cellStyle name="Comma 5 2 2 2 2 4 4 3" xfId="33038"/>
    <cellStyle name="Comma 5 2 2 2 2 4 5" xfId="12913"/>
    <cellStyle name="Comma 5 2 2 2 2 4 5 2" xfId="25347"/>
    <cellStyle name="Comma 5 2 2 2 2 4 5 2 2" xfId="50221"/>
    <cellStyle name="Comma 5 2 2 2 2 4 5 3" xfId="37788"/>
    <cellStyle name="Comma 5 2 2 2 2 4 6" xfId="7657"/>
    <cellStyle name="Comma 5 2 2 2 2 4 6 2" xfId="20105"/>
    <cellStyle name="Comma 5 2 2 2 2 4 6 2 2" xfId="44979"/>
    <cellStyle name="Comma 5 2 2 2 2 4 6 3" xfId="32546"/>
    <cellStyle name="Comma 5 2 2 2 2 4 7" xfId="3081"/>
    <cellStyle name="Comma 5 2 2 2 2 4 7 2" xfId="15590"/>
    <cellStyle name="Comma 5 2 2 2 2 4 7 2 2" xfId="40464"/>
    <cellStyle name="Comma 5 2 2 2 2 4 7 3" xfId="28023"/>
    <cellStyle name="Comma 5 2 2 2 2 4 8" xfId="15098"/>
    <cellStyle name="Comma 5 2 2 2 2 4 8 2" xfId="39972"/>
    <cellStyle name="Comma 5 2 2 2 2 4 9" xfId="27531"/>
    <cellStyle name="Comma 5 2 2 2 2 5" xfId="1255"/>
    <cellStyle name="Comma 5 2 2 2 2 5 2" xfId="9037"/>
    <cellStyle name="Comma 5 2 2 2 2 5 2 2" xfId="21480"/>
    <cellStyle name="Comma 5 2 2 2 2 5 2 2 2" xfId="46354"/>
    <cellStyle name="Comma 5 2 2 2 2 5 2 3" xfId="33921"/>
    <cellStyle name="Comma 5 2 2 2 2 5 3" xfId="4019"/>
    <cellStyle name="Comma 5 2 2 2 2 5 3 2" xfId="16473"/>
    <cellStyle name="Comma 5 2 2 2 2 5 3 2 2" xfId="41347"/>
    <cellStyle name="Comma 5 2 2 2 2 5 3 3" xfId="28914"/>
    <cellStyle name="Comma 5 2 2 2 2 5 4" xfId="14055"/>
    <cellStyle name="Comma 5 2 2 2 2 5 4 2" xfId="38929"/>
    <cellStyle name="Comma 5 2 2 2 2 5 5" xfId="26488"/>
    <cellStyle name="Comma 5 2 2 2 2 6" xfId="5400"/>
    <cellStyle name="Comma 5 2 2 2 2 6 2" xfId="10416"/>
    <cellStyle name="Comma 5 2 2 2 2 6 2 2" xfId="22859"/>
    <cellStyle name="Comma 5 2 2 2 2 6 2 2 2" xfId="47733"/>
    <cellStyle name="Comma 5 2 2 2 2 6 2 3" xfId="35300"/>
    <cellStyle name="Comma 5 2 2 2 2 6 3" xfId="17852"/>
    <cellStyle name="Comma 5 2 2 2 2 6 3 2" xfId="42726"/>
    <cellStyle name="Comma 5 2 2 2 2 6 4" xfId="30293"/>
    <cellStyle name="Comma 5 2 2 2 2 7" xfId="7977"/>
    <cellStyle name="Comma 5 2 2 2 2 7 2" xfId="20423"/>
    <cellStyle name="Comma 5 2 2 2 2 7 2 2" xfId="45297"/>
    <cellStyle name="Comma 5 2 2 2 2 7 3" xfId="32864"/>
    <cellStyle name="Comma 5 2 2 2 2 8" xfId="11870"/>
    <cellStyle name="Comma 5 2 2 2 2 8 2" xfId="24304"/>
    <cellStyle name="Comma 5 2 2 2 2 8 2 2" xfId="49178"/>
    <cellStyle name="Comma 5 2 2 2 2 8 3" xfId="36745"/>
    <cellStyle name="Comma 5 2 2 2 2 9" xfId="6630"/>
    <cellStyle name="Comma 5 2 2 2 2 9 2" xfId="19079"/>
    <cellStyle name="Comma 5 2 2 2 2 9 2 2" xfId="43953"/>
    <cellStyle name="Comma 5 2 2 2 2 9 3" xfId="31520"/>
    <cellStyle name="Comma 5 2 2 2 3" xfId="397"/>
    <cellStyle name="Comma 5 2 2 2 3 10" xfId="13213"/>
    <cellStyle name="Comma 5 2 2 2 3 10 2" xfId="38087"/>
    <cellStyle name="Comma 5 2 2 2 3 11" xfId="25646"/>
    <cellStyle name="Comma 5 2 2 2 3 2" xfId="757"/>
    <cellStyle name="Comma 5 2 2 2 3 2 2" xfId="1283"/>
    <cellStyle name="Comma 5 2 2 2 3 2 2 2" xfId="9387"/>
    <cellStyle name="Comma 5 2 2 2 3 2 2 2 2" xfId="21830"/>
    <cellStyle name="Comma 5 2 2 2 3 2 2 2 2 2" xfId="46704"/>
    <cellStyle name="Comma 5 2 2 2 3 2 2 2 3" xfId="34271"/>
    <cellStyle name="Comma 5 2 2 2 3 2 2 3" xfId="4369"/>
    <cellStyle name="Comma 5 2 2 2 3 2 2 3 2" xfId="16823"/>
    <cellStyle name="Comma 5 2 2 2 3 2 2 3 2 2" xfId="41697"/>
    <cellStyle name="Comma 5 2 2 2 3 2 2 3 3" xfId="29264"/>
    <cellStyle name="Comma 5 2 2 2 3 2 2 4" xfId="14083"/>
    <cellStyle name="Comma 5 2 2 2 3 2 2 4 2" xfId="38957"/>
    <cellStyle name="Comma 5 2 2 2 3 2 2 5" xfId="26516"/>
    <cellStyle name="Comma 5 2 2 2 3 2 3" xfId="5428"/>
    <cellStyle name="Comma 5 2 2 2 3 2 3 2" xfId="10444"/>
    <cellStyle name="Comma 5 2 2 2 3 2 3 2 2" xfId="22887"/>
    <cellStyle name="Comma 5 2 2 2 3 2 3 2 2 2" xfId="47761"/>
    <cellStyle name="Comma 5 2 2 2 3 2 3 2 3" xfId="35328"/>
    <cellStyle name="Comma 5 2 2 2 3 2 3 3" xfId="17880"/>
    <cellStyle name="Comma 5 2 2 2 3 2 3 3 2" xfId="42754"/>
    <cellStyle name="Comma 5 2 2 2 3 2 3 4" xfId="30321"/>
    <cellStyle name="Comma 5 2 2 2 3 2 4" xfId="8503"/>
    <cellStyle name="Comma 5 2 2 2 3 2 4 2" xfId="20947"/>
    <cellStyle name="Comma 5 2 2 2 3 2 4 2 2" xfId="45821"/>
    <cellStyle name="Comma 5 2 2 2 3 2 4 3" xfId="33388"/>
    <cellStyle name="Comma 5 2 2 2 3 2 5" xfId="11898"/>
    <cellStyle name="Comma 5 2 2 2 3 2 5 2" xfId="24332"/>
    <cellStyle name="Comma 5 2 2 2 3 2 5 2 2" xfId="49206"/>
    <cellStyle name="Comma 5 2 2 2 3 2 5 3" xfId="36773"/>
    <cellStyle name="Comma 5 2 2 2 3 2 6" xfId="6980"/>
    <cellStyle name="Comma 5 2 2 2 3 2 6 2" xfId="19429"/>
    <cellStyle name="Comma 5 2 2 2 3 2 6 2 2" xfId="44303"/>
    <cellStyle name="Comma 5 2 2 2 3 2 6 3" xfId="31870"/>
    <cellStyle name="Comma 5 2 2 2 3 2 7" xfId="3434"/>
    <cellStyle name="Comma 5 2 2 2 3 2 7 2" xfId="15940"/>
    <cellStyle name="Comma 5 2 2 2 3 2 7 2 2" xfId="40814"/>
    <cellStyle name="Comma 5 2 2 2 3 2 7 3" xfId="28373"/>
    <cellStyle name="Comma 5 2 2 2 3 2 8" xfId="13560"/>
    <cellStyle name="Comma 5 2 2 2 3 2 8 2" xfId="38434"/>
    <cellStyle name="Comma 5 2 2 2 3 2 9" xfId="25993"/>
    <cellStyle name="Comma 5 2 2 2 3 3" xfId="1631"/>
    <cellStyle name="Comma 5 2 2 2 3 3 2" xfId="4942"/>
    <cellStyle name="Comma 5 2 2 2 3 3 2 2" xfId="9959"/>
    <cellStyle name="Comma 5 2 2 2 3 3 2 2 2" xfId="22402"/>
    <cellStyle name="Comma 5 2 2 2 3 3 2 2 2 2" xfId="47276"/>
    <cellStyle name="Comma 5 2 2 2 3 3 2 2 3" xfId="34843"/>
    <cellStyle name="Comma 5 2 2 2 3 3 2 3" xfId="17395"/>
    <cellStyle name="Comma 5 2 2 2 3 3 2 3 2" xfId="42269"/>
    <cellStyle name="Comma 5 2 2 2 3 3 2 4" xfId="29836"/>
    <cellStyle name="Comma 5 2 2 2 3 3 3" xfId="5777"/>
    <cellStyle name="Comma 5 2 2 2 3 3 3 2" xfId="10792"/>
    <cellStyle name="Comma 5 2 2 2 3 3 3 2 2" xfId="23235"/>
    <cellStyle name="Comma 5 2 2 2 3 3 3 2 2 2" xfId="48109"/>
    <cellStyle name="Comma 5 2 2 2 3 3 3 2 3" xfId="35676"/>
    <cellStyle name="Comma 5 2 2 2 3 3 3 3" xfId="18228"/>
    <cellStyle name="Comma 5 2 2 2 3 3 3 3 2" xfId="43102"/>
    <cellStyle name="Comma 5 2 2 2 3 3 3 4" xfId="30669"/>
    <cellStyle name="Comma 5 2 2 2 3 3 4" xfId="8366"/>
    <cellStyle name="Comma 5 2 2 2 3 3 4 2" xfId="20810"/>
    <cellStyle name="Comma 5 2 2 2 3 3 4 2 2" xfId="45684"/>
    <cellStyle name="Comma 5 2 2 2 3 3 4 3" xfId="33251"/>
    <cellStyle name="Comma 5 2 2 2 3 3 5" xfId="12246"/>
    <cellStyle name="Comma 5 2 2 2 3 3 5 2" xfId="24680"/>
    <cellStyle name="Comma 5 2 2 2 3 3 5 2 2" xfId="49554"/>
    <cellStyle name="Comma 5 2 2 2 3 3 5 3" xfId="37121"/>
    <cellStyle name="Comma 5 2 2 2 3 3 6" xfId="7553"/>
    <cellStyle name="Comma 5 2 2 2 3 3 6 2" xfId="20001"/>
    <cellStyle name="Comma 5 2 2 2 3 3 6 2 2" xfId="44875"/>
    <cellStyle name="Comma 5 2 2 2 3 3 6 3" xfId="32442"/>
    <cellStyle name="Comma 5 2 2 2 3 3 7" xfId="3297"/>
    <cellStyle name="Comma 5 2 2 2 3 3 7 2" xfId="15803"/>
    <cellStyle name="Comma 5 2 2 2 3 3 7 2 2" xfId="40677"/>
    <cellStyle name="Comma 5 2 2 2 3 3 7 3" xfId="28236"/>
    <cellStyle name="Comma 5 2 2 2 3 3 8" xfId="14431"/>
    <cellStyle name="Comma 5 2 2 2 3 3 8 2" xfId="39305"/>
    <cellStyle name="Comma 5 2 2 2 3 3 9" xfId="26864"/>
    <cellStyle name="Comma 5 2 2 2 3 4" xfId="2315"/>
    <cellStyle name="Comma 5 2 2 2 3 4 2" xfId="6340"/>
    <cellStyle name="Comma 5 2 2 2 3 4 2 2" xfId="11355"/>
    <cellStyle name="Comma 5 2 2 2 3 4 2 2 2" xfId="23798"/>
    <cellStyle name="Comma 5 2 2 2 3 4 2 2 2 2" xfId="48672"/>
    <cellStyle name="Comma 5 2 2 2 3 4 2 2 3" xfId="36239"/>
    <cellStyle name="Comma 5 2 2 2 3 4 2 3" xfId="18791"/>
    <cellStyle name="Comma 5 2 2 2 3 4 2 3 2" xfId="43665"/>
    <cellStyle name="Comma 5 2 2 2 3 4 2 4" xfId="31232"/>
    <cellStyle name="Comma 5 2 2 2 3 4 3" xfId="12809"/>
    <cellStyle name="Comma 5 2 2 2 3 4 3 2" xfId="25243"/>
    <cellStyle name="Comma 5 2 2 2 3 4 3 2 2" xfId="50117"/>
    <cellStyle name="Comma 5 2 2 2 3 4 3 3" xfId="37684"/>
    <cellStyle name="Comma 5 2 2 2 3 4 4" xfId="9250"/>
    <cellStyle name="Comma 5 2 2 2 3 4 4 2" xfId="21693"/>
    <cellStyle name="Comma 5 2 2 2 3 4 4 2 2" xfId="46567"/>
    <cellStyle name="Comma 5 2 2 2 3 4 4 3" xfId="34134"/>
    <cellStyle name="Comma 5 2 2 2 3 4 5" xfId="4232"/>
    <cellStyle name="Comma 5 2 2 2 3 4 5 2" xfId="16686"/>
    <cellStyle name="Comma 5 2 2 2 3 4 5 2 2" xfId="41560"/>
    <cellStyle name="Comma 5 2 2 2 3 4 5 3" xfId="29127"/>
    <cellStyle name="Comma 5 2 2 2 3 4 6" xfId="14994"/>
    <cellStyle name="Comma 5 2 2 2 3 4 6 2" xfId="39868"/>
    <cellStyle name="Comma 5 2 2 2 3 4 7" xfId="27427"/>
    <cellStyle name="Comma 5 2 2 2 3 5" xfId="1151"/>
    <cellStyle name="Comma 5 2 2 2 3 5 2" xfId="10312"/>
    <cellStyle name="Comma 5 2 2 2 3 5 2 2" xfId="22755"/>
    <cellStyle name="Comma 5 2 2 2 3 5 2 2 2" xfId="47629"/>
    <cellStyle name="Comma 5 2 2 2 3 5 2 3" xfId="35196"/>
    <cellStyle name="Comma 5 2 2 2 3 5 3" xfId="5296"/>
    <cellStyle name="Comma 5 2 2 2 3 5 3 2" xfId="17748"/>
    <cellStyle name="Comma 5 2 2 2 3 5 3 2 2" xfId="42622"/>
    <cellStyle name="Comma 5 2 2 2 3 5 3 3" xfId="30189"/>
    <cellStyle name="Comma 5 2 2 2 3 5 4" xfId="13951"/>
    <cellStyle name="Comma 5 2 2 2 3 5 4 2" xfId="38825"/>
    <cellStyle name="Comma 5 2 2 2 3 5 5" xfId="26384"/>
    <cellStyle name="Comma 5 2 2 2 3 6" xfId="7873"/>
    <cellStyle name="Comma 5 2 2 2 3 6 2" xfId="20319"/>
    <cellStyle name="Comma 5 2 2 2 3 6 2 2" xfId="45193"/>
    <cellStyle name="Comma 5 2 2 2 3 6 3" xfId="32760"/>
    <cellStyle name="Comma 5 2 2 2 3 7" xfId="11766"/>
    <cellStyle name="Comma 5 2 2 2 3 7 2" xfId="24200"/>
    <cellStyle name="Comma 5 2 2 2 3 7 2 2" xfId="49074"/>
    <cellStyle name="Comma 5 2 2 2 3 7 3" xfId="36641"/>
    <cellStyle name="Comma 5 2 2 2 3 8" xfId="6843"/>
    <cellStyle name="Comma 5 2 2 2 3 8 2" xfId="19292"/>
    <cellStyle name="Comma 5 2 2 2 3 8 2 2" xfId="44166"/>
    <cellStyle name="Comma 5 2 2 2 3 8 3" xfId="31733"/>
    <cellStyle name="Comma 5 2 2 2 3 9" xfId="2794"/>
    <cellStyle name="Comma 5 2 2 2 3 9 2" xfId="15312"/>
    <cellStyle name="Comma 5 2 2 2 3 9 2 2" xfId="40186"/>
    <cellStyle name="Comma 5 2 2 2 3 9 3" xfId="27745"/>
    <cellStyle name="Comma 5 2 2 2 4" xfId="295"/>
    <cellStyle name="Comma 5 2 2 2 4 2" xfId="1281"/>
    <cellStyle name="Comma 5 2 2 2 4 2 2" xfId="9150"/>
    <cellStyle name="Comma 5 2 2 2 4 2 2 2" xfId="21593"/>
    <cellStyle name="Comma 5 2 2 2 4 2 2 2 2" xfId="46467"/>
    <cellStyle name="Comma 5 2 2 2 4 2 2 3" xfId="34034"/>
    <cellStyle name="Comma 5 2 2 2 4 2 3" xfId="4132"/>
    <cellStyle name="Comma 5 2 2 2 4 2 3 2" xfId="16586"/>
    <cellStyle name="Comma 5 2 2 2 4 2 3 2 2" xfId="41460"/>
    <cellStyle name="Comma 5 2 2 2 4 2 3 3" xfId="29027"/>
    <cellStyle name="Comma 5 2 2 2 4 2 4" xfId="14081"/>
    <cellStyle name="Comma 5 2 2 2 4 2 4 2" xfId="38955"/>
    <cellStyle name="Comma 5 2 2 2 4 2 5" xfId="26514"/>
    <cellStyle name="Comma 5 2 2 2 4 3" xfId="5426"/>
    <cellStyle name="Comma 5 2 2 2 4 3 2" xfId="10442"/>
    <cellStyle name="Comma 5 2 2 2 4 3 2 2" xfId="22885"/>
    <cellStyle name="Comma 5 2 2 2 4 3 2 2 2" xfId="47759"/>
    <cellStyle name="Comma 5 2 2 2 4 3 2 3" xfId="35326"/>
    <cellStyle name="Comma 5 2 2 2 4 3 3" xfId="17878"/>
    <cellStyle name="Comma 5 2 2 2 4 3 3 2" xfId="42752"/>
    <cellStyle name="Comma 5 2 2 2 4 3 4" xfId="30319"/>
    <cellStyle name="Comma 5 2 2 2 4 4" xfId="8266"/>
    <cellStyle name="Comma 5 2 2 2 4 4 2" xfId="20710"/>
    <cellStyle name="Comma 5 2 2 2 4 4 2 2" xfId="45584"/>
    <cellStyle name="Comma 5 2 2 2 4 4 3" xfId="33151"/>
    <cellStyle name="Comma 5 2 2 2 4 5" xfId="11896"/>
    <cellStyle name="Comma 5 2 2 2 4 5 2" xfId="24330"/>
    <cellStyle name="Comma 5 2 2 2 4 5 2 2" xfId="49204"/>
    <cellStyle name="Comma 5 2 2 2 4 5 3" xfId="36771"/>
    <cellStyle name="Comma 5 2 2 2 4 6" xfId="6743"/>
    <cellStyle name="Comma 5 2 2 2 4 6 2" xfId="19192"/>
    <cellStyle name="Comma 5 2 2 2 4 6 2 2" xfId="44066"/>
    <cellStyle name="Comma 5 2 2 2 4 6 3" xfId="31633"/>
    <cellStyle name="Comma 5 2 2 2 4 7" xfId="3197"/>
    <cellStyle name="Comma 5 2 2 2 4 7 2" xfId="15703"/>
    <cellStyle name="Comma 5 2 2 2 4 7 2 2" xfId="40577"/>
    <cellStyle name="Comma 5 2 2 2 4 7 3" xfId="28136"/>
    <cellStyle name="Comma 5 2 2 2 4 8" xfId="13113"/>
    <cellStyle name="Comma 5 2 2 2 4 8 2" xfId="37987"/>
    <cellStyle name="Comma 5 2 2 2 4 9" xfId="25546"/>
    <cellStyle name="Comma 5 2 2 2 5" xfId="656"/>
    <cellStyle name="Comma 5 2 2 2 5 2" xfId="1629"/>
    <cellStyle name="Comma 5 2 2 2 5 2 2" xfId="9385"/>
    <cellStyle name="Comma 5 2 2 2 5 2 2 2" xfId="21828"/>
    <cellStyle name="Comma 5 2 2 2 5 2 2 2 2" xfId="46702"/>
    <cellStyle name="Comma 5 2 2 2 5 2 2 3" xfId="34269"/>
    <cellStyle name="Comma 5 2 2 2 5 2 3" xfId="4367"/>
    <cellStyle name="Comma 5 2 2 2 5 2 3 2" xfId="16821"/>
    <cellStyle name="Comma 5 2 2 2 5 2 3 2 2" xfId="41695"/>
    <cellStyle name="Comma 5 2 2 2 5 2 3 3" xfId="29262"/>
    <cellStyle name="Comma 5 2 2 2 5 2 4" xfId="14429"/>
    <cellStyle name="Comma 5 2 2 2 5 2 4 2" xfId="39303"/>
    <cellStyle name="Comma 5 2 2 2 5 2 5" xfId="26862"/>
    <cellStyle name="Comma 5 2 2 2 5 3" xfId="5775"/>
    <cellStyle name="Comma 5 2 2 2 5 3 2" xfId="10790"/>
    <cellStyle name="Comma 5 2 2 2 5 3 2 2" xfId="23233"/>
    <cellStyle name="Comma 5 2 2 2 5 3 2 2 2" xfId="48107"/>
    <cellStyle name="Comma 5 2 2 2 5 3 2 3" xfId="35674"/>
    <cellStyle name="Comma 5 2 2 2 5 3 3" xfId="18226"/>
    <cellStyle name="Comma 5 2 2 2 5 3 3 2" xfId="43100"/>
    <cellStyle name="Comma 5 2 2 2 5 3 4" xfId="30667"/>
    <cellStyle name="Comma 5 2 2 2 5 4" xfId="8501"/>
    <cellStyle name="Comma 5 2 2 2 5 4 2" xfId="20945"/>
    <cellStyle name="Comma 5 2 2 2 5 4 2 2" xfId="45819"/>
    <cellStyle name="Comma 5 2 2 2 5 4 3" xfId="33386"/>
    <cellStyle name="Comma 5 2 2 2 5 5" xfId="12244"/>
    <cellStyle name="Comma 5 2 2 2 5 5 2" xfId="24678"/>
    <cellStyle name="Comma 5 2 2 2 5 5 2 2" xfId="49552"/>
    <cellStyle name="Comma 5 2 2 2 5 5 3" xfId="37119"/>
    <cellStyle name="Comma 5 2 2 2 5 6" xfId="6978"/>
    <cellStyle name="Comma 5 2 2 2 5 6 2" xfId="19427"/>
    <cellStyle name="Comma 5 2 2 2 5 6 2 2" xfId="44301"/>
    <cellStyle name="Comma 5 2 2 2 5 6 3" xfId="31868"/>
    <cellStyle name="Comma 5 2 2 2 5 7" xfId="3432"/>
    <cellStyle name="Comma 5 2 2 2 5 7 2" xfId="15938"/>
    <cellStyle name="Comma 5 2 2 2 5 7 2 2" xfId="40812"/>
    <cellStyle name="Comma 5 2 2 2 5 7 3" xfId="28371"/>
    <cellStyle name="Comma 5 2 2 2 5 8" xfId="13460"/>
    <cellStyle name="Comma 5 2 2 2 5 8 2" xfId="38334"/>
    <cellStyle name="Comma 5 2 2 2 5 9" xfId="25893"/>
    <cellStyle name="Comma 5 2 2 2 6" xfId="2213"/>
    <cellStyle name="Comma 5 2 2 2 6 2" xfId="4842"/>
    <cellStyle name="Comma 5 2 2 2 6 2 2" xfId="9859"/>
    <cellStyle name="Comma 5 2 2 2 6 2 2 2" xfId="22302"/>
    <cellStyle name="Comma 5 2 2 2 6 2 2 2 2" xfId="47176"/>
    <cellStyle name="Comma 5 2 2 2 6 2 2 3" xfId="34743"/>
    <cellStyle name="Comma 5 2 2 2 6 2 3" xfId="17295"/>
    <cellStyle name="Comma 5 2 2 2 6 2 3 2" xfId="42169"/>
    <cellStyle name="Comma 5 2 2 2 6 2 4" xfId="29736"/>
    <cellStyle name="Comma 5 2 2 2 6 3" xfId="6240"/>
    <cellStyle name="Comma 5 2 2 2 6 3 2" xfId="11255"/>
    <cellStyle name="Comma 5 2 2 2 6 3 2 2" xfId="23698"/>
    <cellStyle name="Comma 5 2 2 2 6 3 2 2 2" xfId="48572"/>
    <cellStyle name="Comma 5 2 2 2 6 3 2 3" xfId="36139"/>
    <cellStyle name="Comma 5 2 2 2 6 3 3" xfId="18691"/>
    <cellStyle name="Comma 5 2 2 2 6 3 3 2" xfId="43565"/>
    <cellStyle name="Comma 5 2 2 2 6 3 4" xfId="31132"/>
    <cellStyle name="Comma 5 2 2 2 6 4" xfId="8047"/>
    <cellStyle name="Comma 5 2 2 2 6 4 2" xfId="20493"/>
    <cellStyle name="Comma 5 2 2 2 6 4 2 2" xfId="45367"/>
    <cellStyle name="Comma 5 2 2 2 6 4 3" xfId="32934"/>
    <cellStyle name="Comma 5 2 2 2 6 5" xfId="12709"/>
    <cellStyle name="Comma 5 2 2 2 6 5 2" xfId="25143"/>
    <cellStyle name="Comma 5 2 2 2 6 5 2 2" xfId="50017"/>
    <cellStyle name="Comma 5 2 2 2 6 5 3" xfId="37584"/>
    <cellStyle name="Comma 5 2 2 2 6 6" xfId="7453"/>
    <cellStyle name="Comma 5 2 2 2 6 6 2" xfId="19901"/>
    <cellStyle name="Comma 5 2 2 2 6 6 2 2" xfId="44775"/>
    <cellStyle name="Comma 5 2 2 2 6 6 3" xfId="32342"/>
    <cellStyle name="Comma 5 2 2 2 6 7" xfId="2974"/>
    <cellStyle name="Comma 5 2 2 2 6 7 2" xfId="15486"/>
    <cellStyle name="Comma 5 2 2 2 6 7 2 2" xfId="40360"/>
    <cellStyle name="Comma 5 2 2 2 6 7 3" xfId="27919"/>
    <cellStyle name="Comma 5 2 2 2 6 8" xfId="14894"/>
    <cellStyle name="Comma 5 2 2 2 6 8 2" xfId="39768"/>
    <cellStyle name="Comma 5 2 2 2 6 9" xfId="27327"/>
    <cellStyle name="Comma 5 2 2 2 7" xfId="1051"/>
    <cellStyle name="Comma 5 2 2 2 7 2" xfId="8933"/>
    <cellStyle name="Comma 5 2 2 2 7 2 2" xfId="21376"/>
    <cellStyle name="Comma 5 2 2 2 7 2 2 2" xfId="46250"/>
    <cellStyle name="Comma 5 2 2 2 7 2 3" xfId="33817"/>
    <cellStyle name="Comma 5 2 2 2 7 3" xfId="3915"/>
    <cellStyle name="Comma 5 2 2 2 7 3 2" xfId="16369"/>
    <cellStyle name="Comma 5 2 2 2 7 3 2 2" xfId="41243"/>
    <cellStyle name="Comma 5 2 2 2 7 3 3" xfId="28810"/>
    <cellStyle name="Comma 5 2 2 2 7 4" xfId="13851"/>
    <cellStyle name="Comma 5 2 2 2 7 4 2" xfId="38725"/>
    <cellStyle name="Comma 5 2 2 2 7 5" xfId="26284"/>
    <cellStyle name="Comma 5 2 2 2 8" xfId="5196"/>
    <cellStyle name="Comma 5 2 2 2 8 2" xfId="10212"/>
    <cellStyle name="Comma 5 2 2 2 8 2 2" xfId="22655"/>
    <cellStyle name="Comma 5 2 2 2 8 2 2 2" xfId="47529"/>
    <cellStyle name="Comma 5 2 2 2 8 2 3" xfId="35096"/>
    <cellStyle name="Comma 5 2 2 2 8 3" xfId="17648"/>
    <cellStyle name="Comma 5 2 2 2 8 3 2" xfId="42522"/>
    <cellStyle name="Comma 5 2 2 2 8 4" xfId="30089"/>
    <cellStyle name="Comma 5 2 2 2 9" xfId="7773"/>
    <cellStyle name="Comma 5 2 2 2 9 2" xfId="20219"/>
    <cellStyle name="Comma 5 2 2 2 9 2 2" xfId="45093"/>
    <cellStyle name="Comma 5 2 2 2 9 3" xfId="32660"/>
    <cellStyle name="Comma 5 2 2 3" xfId="181"/>
    <cellStyle name="Comma 5 2 2 3 10" xfId="6569"/>
    <cellStyle name="Comma 5 2 2 3 10 2" xfId="19018"/>
    <cellStyle name="Comma 5 2 2 3 10 2 2" xfId="43892"/>
    <cellStyle name="Comma 5 2 2 3 10 3" xfId="31459"/>
    <cellStyle name="Comma 5 2 2 3 11" xfId="2737"/>
    <cellStyle name="Comma 5 2 2 3 11 2" xfId="15255"/>
    <cellStyle name="Comma 5 2 2 3 11 2 2" xfId="40129"/>
    <cellStyle name="Comma 5 2 2 3 11 3" xfId="27688"/>
    <cellStyle name="Comma 5 2 2 3 12" xfId="13011"/>
    <cellStyle name="Comma 5 2 2 3 12 2" xfId="37885"/>
    <cellStyle name="Comma 5 2 2 3 13" xfId="25444"/>
    <cellStyle name="Comma 5 2 2 3 2" xfId="442"/>
    <cellStyle name="Comma 5 2 2 3 2 10" xfId="13256"/>
    <cellStyle name="Comma 5 2 2 3 2 10 2" xfId="38130"/>
    <cellStyle name="Comma 5 2 2 3 2 11" xfId="25689"/>
    <cellStyle name="Comma 5 2 2 3 2 2" xfId="802"/>
    <cellStyle name="Comma 5 2 2 3 2 2 2" xfId="1285"/>
    <cellStyle name="Comma 5 2 2 3 2 2 2 2" xfId="9389"/>
    <cellStyle name="Comma 5 2 2 3 2 2 2 2 2" xfId="21832"/>
    <cellStyle name="Comma 5 2 2 3 2 2 2 2 2 2" xfId="46706"/>
    <cellStyle name="Comma 5 2 2 3 2 2 2 2 3" xfId="34273"/>
    <cellStyle name="Comma 5 2 2 3 2 2 2 3" xfId="4371"/>
    <cellStyle name="Comma 5 2 2 3 2 2 2 3 2" xfId="16825"/>
    <cellStyle name="Comma 5 2 2 3 2 2 2 3 2 2" xfId="41699"/>
    <cellStyle name="Comma 5 2 2 3 2 2 2 3 3" xfId="29266"/>
    <cellStyle name="Comma 5 2 2 3 2 2 2 4" xfId="14085"/>
    <cellStyle name="Comma 5 2 2 3 2 2 2 4 2" xfId="38959"/>
    <cellStyle name="Comma 5 2 2 3 2 2 2 5" xfId="26518"/>
    <cellStyle name="Comma 5 2 2 3 2 2 3" xfId="5430"/>
    <cellStyle name="Comma 5 2 2 3 2 2 3 2" xfId="10446"/>
    <cellStyle name="Comma 5 2 2 3 2 2 3 2 2" xfId="22889"/>
    <cellStyle name="Comma 5 2 2 3 2 2 3 2 2 2" xfId="47763"/>
    <cellStyle name="Comma 5 2 2 3 2 2 3 2 3" xfId="35330"/>
    <cellStyle name="Comma 5 2 2 3 2 2 3 3" xfId="17882"/>
    <cellStyle name="Comma 5 2 2 3 2 2 3 3 2" xfId="42756"/>
    <cellStyle name="Comma 5 2 2 3 2 2 3 4" xfId="30323"/>
    <cellStyle name="Comma 5 2 2 3 2 2 4" xfId="8505"/>
    <cellStyle name="Comma 5 2 2 3 2 2 4 2" xfId="20949"/>
    <cellStyle name="Comma 5 2 2 3 2 2 4 2 2" xfId="45823"/>
    <cellStyle name="Comma 5 2 2 3 2 2 4 3" xfId="33390"/>
    <cellStyle name="Comma 5 2 2 3 2 2 5" xfId="11900"/>
    <cellStyle name="Comma 5 2 2 3 2 2 5 2" xfId="24334"/>
    <cellStyle name="Comma 5 2 2 3 2 2 5 2 2" xfId="49208"/>
    <cellStyle name="Comma 5 2 2 3 2 2 5 3" xfId="36775"/>
    <cellStyle name="Comma 5 2 2 3 2 2 6" xfId="6982"/>
    <cellStyle name="Comma 5 2 2 3 2 2 6 2" xfId="19431"/>
    <cellStyle name="Comma 5 2 2 3 2 2 6 2 2" xfId="44305"/>
    <cellStyle name="Comma 5 2 2 3 2 2 6 3" xfId="31872"/>
    <cellStyle name="Comma 5 2 2 3 2 2 7" xfId="3436"/>
    <cellStyle name="Comma 5 2 2 3 2 2 7 2" xfId="15942"/>
    <cellStyle name="Comma 5 2 2 3 2 2 7 2 2" xfId="40816"/>
    <cellStyle name="Comma 5 2 2 3 2 2 7 3" xfId="28375"/>
    <cellStyle name="Comma 5 2 2 3 2 2 8" xfId="13603"/>
    <cellStyle name="Comma 5 2 2 3 2 2 8 2" xfId="38477"/>
    <cellStyle name="Comma 5 2 2 3 2 2 9" xfId="26036"/>
    <cellStyle name="Comma 5 2 2 3 2 3" xfId="1633"/>
    <cellStyle name="Comma 5 2 2 3 2 3 2" xfId="4985"/>
    <cellStyle name="Comma 5 2 2 3 2 3 2 2" xfId="10002"/>
    <cellStyle name="Comma 5 2 2 3 2 3 2 2 2" xfId="22445"/>
    <cellStyle name="Comma 5 2 2 3 2 3 2 2 2 2" xfId="47319"/>
    <cellStyle name="Comma 5 2 2 3 2 3 2 2 3" xfId="34886"/>
    <cellStyle name="Comma 5 2 2 3 2 3 2 3" xfId="17438"/>
    <cellStyle name="Comma 5 2 2 3 2 3 2 3 2" xfId="42312"/>
    <cellStyle name="Comma 5 2 2 3 2 3 2 4" xfId="29879"/>
    <cellStyle name="Comma 5 2 2 3 2 3 3" xfId="5779"/>
    <cellStyle name="Comma 5 2 2 3 2 3 3 2" xfId="10794"/>
    <cellStyle name="Comma 5 2 2 3 2 3 3 2 2" xfId="23237"/>
    <cellStyle name="Comma 5 2 2 3 2 3 3 2 2 2" xfId="48111"/>
    <cellStyle name="Comma 5 2 2 3 2 3 3 2 3" xfId="35678"/>
    <cellStyle name="Comma 5 2 2 3 2 3 3 3" xfId="18230"/>
    <cellStyle name="Comma 5 2 2 3 2 3 3 3 2" xfId="43104"/>
    <cellStyle name="Comma 5 2 2 3 2 3 3 4" xfId="30671"/>
    <cellStyle name="Comma 5 2 2 3 2 3 4" xfId="8409"/>
    <cellStyle name="Comma 5 2 2 3 2 3 4 2" xfId="20853"/>
    <cellStyle name="Comma 5 2 2 3 2 3 4 2 2" xfId="45727"/>
    <cellStyle name="Comma 5 2 2 3 2 3 4 3" xfId="33294"/>
    <cellStyle name="Comma 5 2 2 3 2 3 5" xfId="12248"/>
    <cellStyle name="Comma 5 2 2 3 2 3 5 2" xfId="24682"/>
    <cellStyle name="Comma 5 2 2 3 2 3 5 2 2" xfId="49556"/>
    <cellStyle name="Comma 5 2 2 3 2 3 5 3" xfId="37123"/>
    <cellStyle name="Comma 5 2 2 3 2 3 6" xfId="7596"/>
    <cellStyle name="Comma 5 2 2 3 2 3 6 2" xfId="20044"/>
    <cellStyle name="Comma 5 2 2 3 2 3 6 2 2" xfId="44918"/>
    <cellStyle name="Comma 5 2 2 3 2 3 6 3" xfId="32485"/>
    <cellStyle name="Comma 5 2 2 3 2 3 7" xfId="3340"/>
    <cellStyle name="Comma 5 2 2 3 2 3 7 2" xfId="15846"/>
    <cellStyle name="Comma 5 2 2 3 2 3 7 2 2" xfId="40720"/>
    <cellStyle name="Comma 5 2 2 3 2 3 7 3" xfId="28279"/>
    <cellStyle name="Comma 5 2 2 3 2 3 8" xfId="14433"/>
    <cellStyle name="Comma 5 2 2 3 2 3 8 2" xfId="39307"/>
    <cellStyle name="Comma 5 2 2 3 2 3 9" xfId="26866"/>
    <cellStyle name="Comma 5 2 2 3 2 4" xfId="2360"/>
    <cellStyle name="Comma 5 2 2 3 2 4 2" xfId="6383"/>
    <cellStyle name="Comma 5 2 2 3 2 4 2 2" xfId="11398"/>
    <cellStyle name="Comma 5 2 2 3 2 4 2 2 2" xfId="23841"/>
    <cellStyle name="Comma 5 2 2 3 2 4 2 2 2 2" xfId="48715"/>
    <cellStyle name="Comma 5 2 2 3 2 4 2 2 3" xfId="36282"/>
    <cellStyle name="Comma 5 2 2 3 2 4 2 3" xfId="18834"/>
    <cellStyle name="Comma 5 2 2 3 2 4 2 3 2" xfId="43708"/>
    <cellStyle name="Comma 5 2 2 3 2 4 2 4" xfId="31275"/>
    <cellStyle name="Comma 5 2 2 3 2 4 3" xfId="12852"/>
    <cellStyle name="Comma 5 2 2 3 2 4 3 2" xfId="25286"/>
    <cellStyle name="Comma 5 2 2 3 2 4 3 2 2" xfId="50160"/>
    <cellStyle name="Comma 5 2 2 3 2 4 3 3" xfId="37727"/>
    <cellStyle name="Comma 5 2 2 3 2 4 4" xfId="9293"/>
    <cellStyle name="Comma 5 2 2 3 2 4 4 2" xfId="21736"/>
    <cellStyle name="Comma 5 2 2 3 2 4 4 2 2" xfId="46610"/>
    <cellStyle name="Comma 5 2 2 3 2 4 4 3" xfId="34177"/>
    <cellStyle name="Comma 5 2 2 3 2 4 5" xfId="4275"/>
    <cellStyle name="Comma 5 2 2 3 2 4 5 2" xfId="16729"/>
    <cellStyle name="Comma 5 2 2 3 2 4 5 2 2" xfId="41603"/>
    <cellStyle name="Comma 5 2 2 3 2 4 5 3" xfId="29170"/>
    <cellStyle name="Comma 5 2 2 3 2 4 6" xfId="15037"/>
    <cellStyle name="Comma 5 2 2 3 2 4 6 2" xfId="39911"/>
    <cellStyle name="Comma 5 2 2 3 2 4 7" xfId="27470"/>
    <cellStyle name="Comma 5 2 2 3 2 5" xfId="1194"/>
    <cellStyle name="Comma 5 2 2 3 2 5 2" xfId="10355"/>
    <cellStyle name="Comma 5 2 2 3 2 5 2 2" xfId="22798"/>
    <cellStyle name="Comma 5 2 2 3 2 5 2 2 2" xfId="47672"/>
    <cellStyle name="Comma 5 2 2 3 2 5 2 3" xfId="35239"/>
    <cellStyle name="Comma 5 2 2 3 2 5 3" xfId="5339"/>
    <cellStyle name="Comma 5 2 2 3 2 5 3 2" xfId="17791"/>
    <cellStyle name="Comma 5 2 2 3 2 5 3 2 2" xfId="42665"/>
    <cellStyle name="Comma 5 2 2 3 2 5 3 3" xfId="30232"/>
    <cellStyle name="Comma 5 2 2 3 2 5 4" xfId="13994"/>
    <cellStyle name="Comma 5 2 2 3 2 5 4 2" xfId="38868"/>
    <cellStyle name="Comma 5 2 2 3 2 5 5" xfId="26427"/>
    <cellStyle name="Comma 5 2 2 3 2 6" xfId="7916"/>
    <cellStyle name="Comma 5 2 2 3 2 6 2" xfId="20362"/>
    <cellStyle name="Comma 5 2 2 3 2 6 2 2" xfId="45236"/>
    <cellStyle name="Comma 5 2 2 3 2 6 3" xfId="32803"/>
    <cellStyle name="Comma 5 2 2 3 2 7" xfId="11809"/>
    <cellStyle name="Comma 5 2 2 3 2 7 2" xfId="24243"/>
    <cellStyle name="Comma 5 2 2 3 2 7 2 2" xfId="49117"/>
    <cellStyle name="Comma 5 2 2 3 2 7 3" xfId="36684"/>
    <cellStyle name="Comma 5 2 2 3 2 8" xfId="6886"/>
    <cellStyle name="Comma 5 2 2 3 2 8 2" xfId="19335"/>
    <cellStyle name="Comma 5 2 2 3 2 8 2 2" xfId="44209"/>
    <cellStyle name="Comma 5 2 2 3 2 8 3" xfId="31776"/>
    <cellStyle name="Comma 5 2 2 3 2 9" xfId="2837"/>
    <cellStyle name="Comma 5 2 2 3 2 9 2" xfId="15355"/>
    <cellStyle name="Comma 5 2 2 3 2 9 2 2" xfId="40229"/>
    <cellStyle name="Comma 5 2 2 3 2 9 3" xfId="27788"/>
    <cellStyle name="Comma 5 2 2 3 3" xfId="340"/>
    <cellStyle name="Comma 5 2 2 3 3 2" xfId="1284"/>
    <cellStyle name="Comma 5 2 2 3 3 2 2" xfId="9193"/>
    <cellStyle name="Comma 5 2 2 3 3 2 2 2" xfId="21636"/>
    <cellStyle name="Comma 5 2 2 3 3 2 2 2 2" xfId="46510"/>
    <cellStyle name="Comma 5 2 2 3 3 2 2 3" xfId="34077"/>
    <cellStyle name="Comma 5 2 2 3 3 2 3" xfId="4175"/>
    <cellStyle name="Comma 5 2 2 3 3 2 3 2" xfId="16629"/>
    <cellStyle name="Comma 5 2 2 3 3 2 3 2 2" xfId="41503"/>
    <cellStyle name="Comma 5 2 2 3 3 2 3 3" xfId="29070"/>
    <cellStyle name="Comma 5 2 2 3 3 2 4" xfId="14084"/>
    <cellStyle name="Comma 5 2 2 3 3 2 4 2" xfId="38958"/>
    <cellStyle name="Comma 5 2 2 3 3 2 5" xfId="26517"/>
    <cellStyle name="Comma 5 2 2 3 3 3" xfId="5429"/>
    <cellStyle name="Comma 5 2 2 3 3 3 2" xfId="10445"/>
    <cellStyle name="Comma 5 2 2 3 3 3 2 2" xfId="22888"/>
    <cellStyle name="Comma 5 2 2 3 3 3 2 2 2" xfId="47762"/>
    <cellStyle name="Comma 5 2 2 3 3 3 2 3" xfId="35329"/>
    <cellStyle name="Comma 5 2 2 3 3 3 3" xfId="17881"/>
    <cellStyle name="Comma 5 2 2 3 3 3 3 2" xfId="42755"/>
    <cellStyle name="Comma 5 2 2 3 3 3 4" xfId="30322"/>
    <cellStyle name="Comma 5 2 2 3 3 4" xfId="8309"/>
    <cellStyle name="Comma 5 2 2 3 3 4 2" xfId="20753"/>
    <cellStyle name="Comma 5 2 2 3 3 4 2 2" xfId="45627"/>
    <cellStyle name="Comma 5 2 2 3 3 4 3" xfId="33194"/>
    <cellStyle name="Comma 5 2 2 3 3 5" xfId="11899"/>
    <cellStyle name="Comma 5 2 2 3 3 5 2" xfId="24333"/>
    <cellStyle name="Comma 5 2 2 3 3 5 2 2" xfId="49207"/>
    <cellStyle name="Comma 5 2 2 3 3 5 3" xfId="36774"/>
    <cellStyle name="Comma 5 2 2 3 3 6" xfId="6786"/>
    <cellStyle name="Comma 5 2 2 3 3 6 2" xfId="19235"/>
    <cellStyle name="Comma 5 2 2 3 3 6 2 2" xfId="44109"/>
    <cellStyle name="Comma 5 2 2 3 3 6 3" xfId="31676"/>
    <cellStyle name="Comma 5 2 2 3 3 7" xfId="3240"/>
    <cellStyle name="Comma 5 2 2 3 3 7 2" xfId="15746"/>
    <cellStyle name="Comma 5 2 2 3 3 7 2 2" xfId="40620"/>
    <cellStyle name="Comma 5 2 2 3 3 7 3" xfId="28179"/>
    <cellStyle name="Comma 5 2 2 3 3 8" xfId="13156"/>
    <cellStyle name="Comma 5 2 2 3 3 8 2" xfId="38030"/>
    <cellStyle name="Comma 5 2 2 3 3 9" xfId="25589"/>
    <cellStyle name="Comma 5 2 2 3 4" xfId="700"/>
    <cellStyle name="Comma 5 2 2 3 4 2" xfId="1632"/>
    <cellStyle name="Comma 5 2 2 3 4 2 2" xfId="9388"/>
    <cellStyle name="Comma 5 2 2 3 4 2 2 2" xfId="21831"/>
    <cellStyle name="Comma 5 2 2 3 4 2 2 2 2" xfId="46705"/>
    <cellStyle name="Comma 5 2 2 3 4 2 2 3" xfId="34272"/>
    <cellStyle name="Comma 5 2 2 3 4 2 3" xfId="4370"/>
    <cellStyle name="Comma 5 2 2 3 4 2 3 2" xfId="16824"/>
    <cellStyle name="Comma 5 2 2 3 4 2 3 2 2" xfId="41698"/>
    <cellStyle name="Comma 5 2 2 3 4 2 3 3" xfId="29265"/>
    <cellStyle name="Comma 5 2 2 3 4 2 4" xfId="14432"/>
    <cellStyle name="Comma 5 2 2 3 4 2 4 2" xfId="39306"/>
    <cellStyle name="Comma 5 2 2 3 4 2 5" xfId="26865"/>
    <cellStyle name="Comma 5 2 2 3 4 3" xfId="5778"/>
    <cellStyle name="Comma 5 2 2 3 4 3 2" xfId="10793"/>
    <cellStyle name="Comma 5 2 2 3 4 3 2 2" xfId="23236"/>
    <cellStyle name="Comma 5 2 2 3 4 3 2 2 2" xfId="48110"/>
    <cellStyle name="Comma 5 2 2 3 4 3 2 3" xfId="35677"/>
    <cellStyle name="Comma 5 2 2 3 4 3 3" xfId="18229"/>
    <cellStyle name="Comma 5 2 2 3 4 3 3 2" xfId="43103"/>
    <cellStyle name="Comma 5 2 2 3 4 3 4" xfId="30670"/>
    <cellStyle name="Comma 5 2 2 3 4 4" xfId="8504"/>
    <cellStyle name="Comma 5 2 2 3 4 4 2" xfId="20948"/>
    <cellStyle name="Comma 5 2 2 3 4 4 2 2" xfId="45822"/>
    <cellStyle name="Comma 5 2 2 3 4 4 3" xfId="33389"/>
    <cellStyle name="Comma 5 2 2 3 4 5" xfId="12247"/>
    <cellStyle name="Comma 5 2 2 3 4 5 2" xfId="24681"/>
    <cellStyle name="Comma 5 2 2 3 4 5 2 2" xfId="49555"/>
    <cellStyle name="Comma 5 2 2 3 4 5 3" xfId="37122"/>
    <cellStyle name="Comma 5 2 2 3 4 6" xfId="6981"/>
    <cellStyle name="Comma 5 2 2 3 4 6 2" xfId="19430"/>
    <cellStyle name="Comma 5 2 2 3 4 6 2 2" xfId="44304"/>
    <cellStyle name="Comma 5 2 2 3 4 6 3" xfId="31871"/>
    <cellStyle name="Comma 5 2 2 3 4 7" xfId="3435"/>
    <cellStyle name="Comma 5 2 2 3 4 7 2" xfId="15941"/>
    <cellStyle name="Comma 5 2 2 3 4 7 2 2" xfId="40815"/>
    <cellStyle name="Comma 5 2 2 3 4 7 3" xfId="28374"/>
    <cellStyle name="Comma 5 2 2 3 4 8" xfId="13503"/>
    <cellStyle name="Comma 5 2 2 3 4 8 2" xfId="38377"/>
    <cellStyle name="Comma 5 2 2 3 4 9" xfId="25936"/>
    <cellStyle name="Comma 5 2 2 3 5" xfId="2258"/>
    <cellStyle name="Comma 5 2 2 3 5 2" xfId="4885"/>
    <cellStyle name="Comma 5 2 2 3 5 2 2" xfId="9902"/>
    <cellStyle name="Comma 5 2 2 3 5 2 2 2" xfId="22345"/>
    <cellStyle name="Comma 5 2 2 3 5 2 2 2 2" xfId="47219"/>
    <cellStyle name="Comma 5 2 2 3 5 2 2 3" xfId="34786"/>
    <cellStyle name="Comma 5 2 2 3 5 2 3" xfId="17338"/>
    <cellStyle name="Comma 5 2 2 3 5 2 3 2" xfId="42212"/>
    <cellStyle name="Comma 5 2 2 3 5 2 4" xfId="29779"/>
    <cellStyle name="Comma 5 2 2 3 5 3" xfId="6283"/>
    <cellStyle name="Comma 5 2 2 3 5 3 2" xfId="11298"/>
    <cellStyle name="Comma 5 2 2 3 5 3 2 2" xfId="23741"/>
    <cellStyle name="Comma 5 2 2 3 5 3 2 2 2" xfId="48615"/>
    <cellStyle name="Comma 5 2 2 3 5 3 2 3" xfId="36182"/>
    <cellStyle name="Comma 5 2 2 3 5 3 3" xfId="18734"/>
    <cellStyle name="Comma 5 2 2 3 5 3 3 2" xfId="43608"/>
    <cellStyle name="Comma 5 2 2 3 5 3 4" xfId="31175"/>
    <cellStyle name="Comma 5 2 2 3 5 4" xfId="8090"/>
    <cellStyle name="Comma 5 2 2 3 5 4 2" xfId="20536"/>
    <cellStyle name="Comma 5 2 2 3 5 4 2 2" xfId="45410"/>
    <cellStyle name="Comma 5 2 2 3 5 4 3" xfId="32977"/>
    <cellStyle name="Comma 5 2 2 3 5 5" xfId="12752"/>
    <cellStyle name="Comma 5 2 2 3 5 5 2" xfId="25186"/>
    <cellStyle name="Comma 5 2 2 3 5 5 2 2" xfId="50060"/>
    <cellStyle name="Comma 5 2 2 3 5 5 3" xfId="37627"/>
    <cellStyle name="Comma 5 2 2 3 5 6" xfId="7496"/>
    <cellStyle name="Comma 5 2 2 3 5 6 2" xfId="19944"/>
    <cellStyle name="Comma 5 2 2 3 5 6 2 2" xfId="44818"/>
    <cellStyle name="Comma 5 2 2 3 5 6 3" xfId="32385"/>
    <cellStyle name="Comma 5 2 2 3 5 7" xfId="3020"/>
    <cellStyle name="Comma 5 2 2 3 5 7 2" xfId="15529"/>
    <cellStyle name="Comma 5 2 2 3 5 7 2 2" xfId="40403"/>
    <cellStyle name="Comma 5 2 2 3 5 7 3" xfId="27962"/>
    <cellStyle name="Comma 5 2 2 3 5 8" xfId="14937"/>
    <cellStyle name="Comma 5 2 2 3 5 8 2" xfId="39811"/>
    <cellStyle name="Comma 5 2 2 3 5 9" xfId="27370"/>
    <cellStyle name="Comma 5 2 2 3 6" xfId="1094"/>
    <cellStyle name="Comma 5 2 2 3 6 2" xfId="8976"/>
    <cellStyle name="Comma 5 2 2 3 6 2 2" xfId="21419"/>
    <cellStyle name="Comma 5 2 2 3 6 2 2 2" xfId="46293"/>
    <cellStyle name="Comma 5 2 2 3 6 2 3" xfId="33860"/>
    <cellStyle name="Comma 5 2 2 3 6 3" xfId="3958"/>
    <cellStyle name="Comma 5 2 2 3 6 3 2" xfId="16412"/>
    <cellStyle name="Comma 5 2 2 3 6 3 2 2" xfId="41286"/>
    <cellStyle name="Comma 5 2 2 3 6 3 3" xfId="28853"/>
    <cellStyle name="Comma 5 2 2 3 6 4" xfId="13894"/>
    <cellStyle name="Comma 5 2 2 3 6 4 2" xfId="38768"/>
    <cellStyle name="Comma 5 2 2 3 6 5" xfId="26327"/>
    <cellStyle name="Comma 5 2 2 3 7" xfId="5239"/>
    <cellStyle name="Comma 5 2 2 3 7 2" xfId="10255"/>
    <cellStyle name="Comma 5 2 2 3 7 2 2" xfId="22698"/>
    <cellStyle name="Comma 5 2 2 3 7 2 2 2" xfId="47572"/>
    <cellStyle name="Comma 5 2 2 3 7 2 3" xfId="35139"/>
    <cellStyle name="Comma 5 2 2 3 7 3" xfId="17691"/>
    <cellStyle name="Comma 5 2 2 3 7 3 2" xfId="42565"/>
    <cellStyle name="Comma 5 2 2 3 7 4" xfId="30132"/>
    <cellStyle name="Comma 5 2 2 3 8" xfId="7816"/>
    <cellStyle name="Comma 5 2 2 3 8 2" xfId="20262"/>
    <cellStyle name="Comma 5 2 2 3 8 2 2" xfId="45136"/>
    <cellStyle name="Comma 5 2 2 3 8 3" xfId="32703"/>
    <cellStyle name="Comma 5 2 2 3 9" xfId="11709"/>
    <cellStyle name="Comma 5 2 2 3 9 2" xfId="24143"/>
    <cellStyle name="Comma 5 2 2 3 9 2 2" xfId="49017"/>
    <cellStyle name="Comma 5 2 2 3 9 3" xfId="36584"/>
    <cellStyle name="Comma 5 2 2 4" xfId="261"/>
    <cellStyle name="Comma 5 2 2 4 10" xfId="6601"/>
    <cellStyle name="Comma 5 2 2 4 10 2" xfId="19050"/>
    <cellStyle name="Comma 5 2 2 4 10 2 2" xfId="43924"/>
    <cellStyle name="Comma 5 2 2 4 10 3" xfId="31491"/>
    <cellStyle name="Comma 5 2 2 4 11" xfId="2664"/>
    <cellStyle name="Comma 5 2 2 4 11 2" xfId="15182"/>
    <cellStyle name="Comma 5 2 2 4 11 2 2" xfId="40056"/>
    <cellStyle name="Comma 5 2 2 4 11 3" xfId="27615"/>
    <cellStyle name="Comma 5 2 2 4 12" xfId="13083"/>
    <cellStyle name="Comma 5 2 2 4 12 2" xfId="37957"/>
    <cellStyle name="Comma 5 2 2 4 13" xfId="25516"/>
    <cellStyle name="Comma 5 2 2 4 2" xfId="475"/>
    <cellStyle name="Comma 5 2 2 4 2 10" xfId="13288"/>
    <cellStyle name="Comma 5 2 2 4 2 10 2" xfId="38162"/>
    <cellStyle name="Comma 5 2 2 4 2 11" xfId="25721"/>
    <cellStyle name="Comma 5 2 2 4 2 2" xfId="834"/>
    <cellStyle name="Comma 5 2 2 4 2 2 2" xfId="1287"/>
    <cellStyle name="Comma 5 2 2 4 2 2 2 2" xfId="9391"/>
    <cellStyle name="Comma 5 2 2 4 2 2 2 2 2" xfId="21834"/>
    <cellStyle name="Comma 5 2 2 4 2 2 2 2 2 2" xfId="46708"/>
    <cellStyle name="Comma 5 2 2 4 2 2 2 2 3" xfId="34275"/>
    <cellStyle name="Comma 5 2 2 4 2 2 2 3" xfId="4373"/>
    <cellStyle name="Comma 5 2 2 4 2 2 2 3 2" xfId="16827"/>
    <cellStyle name="Comma 5 2 2 4 2 2 2 3 2 2" xfId="41701"/>
    <cellStyle name="Comma 5 2 2 4 2 2 2 3 3" xfId="29268"/>
    <cellStyle name="Comma 5 2 2 4 2 2 2 4" xfId="14087"/>
    <cellStyle name="Comma 5 2 2 4 2 2 2 4 2" xfId="38961"/>
    <cellStyle name="Comma 5 2 2 4 2 2 2 5" xfId="26520"/>
    <cellStyle name="Comma 5 2 2 4 2 2 3" xfId="5432"/>
    <cellStyle name="Comma 5 2 2 4 2 2 3 2" xfId="10448"/>
    <cellStyle name="Comma 5 2 2 4 2 2 3 2 2" xfId="22891"/>
    <cellStyle name="Comma 5 2 2 4 2 2 3 2 2 2" xfId="47765"/>
    <cellStyle name="Comma 5 2 2 4 2 2 3 2 3" xfId="35332"/>
    <cellStyle name="Comma 5 2 2 4 2 2 3 3" xfId="17884"/>
    <cellStyle name="Comma 5 2 2 4 2 2 3 3 2" xfId="42758"/>
    <cellStyle name="Comma 5 2 2 4 2 2 3 4" xfId="30325"/>
    <cellStyle name="Comma 5 2 2 4 2 2 4" xfId="8507"/>
    <cellStyle name="Comma 5 2 2 4 2 2 4 2" xfId="20951"/>
    <cellStyle name="Comma 5 2 2 4 2 2 4 2 2" xfId="45825"/>
    <cellStyle name="Comma 5 2 2 4 2 2 4 3" xfId="33392"/>
    <cellStyle name="Comma 5 2 2 4 2 2 5" xfId="11902"/>
    <cellStyle name="Comma 5 2 2 4 2 2 5 2" xfId="24336"/>
    <cellStyle name="Comma 5 2 2 4 2 2 5 2 2" xfId="49210"/>
    <cellStyle name="Comma 5 2 2 4 2 2 5 3" xfId="36777"/>
    <cellStyle name="Comma 5 2 2 4 2 2 6" xfId="6984"/>
    <cellStyle name="Comma 5 2 2 4 2 2 6 2" xfId="19433"/>
    <cellStyle name="Comma 5 2 2 4 2 2 6 2 2" xfId="44307"/>
    <cellStyle name="Comma 5 2 2 4 2 2 6 3" xfId="31874"/>
    <cellStyle name="Comma 5 2 2 4 2 2 7" xfId="3438"/>
    <cellStyle name="Comma 5 2 2 4 2 2 7 2" xfId="15944"/>
    <cellStyle name="Comma 5 2 2 4 2 2 7 2 2" xfId="40818"/>
    <cellStyle name="Comma 5 2 2 4 2 2 7 3" xfId="28377"/>
    <cellStyle name="Comma 5 2 2 4 2 2 8" xfId="13635"/>
    <cellStyle name="Comma 5 2 2 4 2 2 8 2" xfId="38509"/>
    <cellStyle name="Comma 5 2 2 4 2 2 9" xfId="26068"/>
    <cellStyle name="Comma 5 2 2 4 2 3" xfId="1635"/>
    <cellStyle name="Comma 5 2 2 4 2 3 2" xfId="5017"/>
    <cellStyle name="Comma 5 2 2 4 2 3 2 2" xfId="10034"/>
    <cellStyle name="Comma 5 2 2 4 2 3 2 2 2" xfId="22477"/>
    <cellStyle name="Comma 5 2 2 4 2 3 2 2 2 2" xfId="47351"/>
    <cellStyle name="Comma 5 2 2 4 2 3 2 2 3" xfId="34918"/>
    <cellStyle name="Comma 5 2 2 4 2 3 2 3" xfId="17470"/>
    <cellStyle name="Comma 5 2 2 4 2 3 2 3 2" xfId="42344"/>
    <cellStyle name="Comma 5 2 2 4 2 3 2 4" xfId="29911"/>
    <cellStyle name="Comma 5 2 2 4 2 3 3" xfId="5781"/>
    <cellStyle name="Comma 5 2 2 4 2 3 3 2" xfId="10796"/>
    <cellStyle name="Comma 5 2 2 4 2 3 3 2 2" xfId="23239"/>
    <cellStyle name="Comma 5 2 2 4 2 3 3 2 2 2" xfId="48113"/>
    <cellStyle name="Comma 5 2 2 4 2 3 3 2 3" xfId="35680"/>
    <cellStyle name="Comma 5 2 2 4 2 3 3 3" xfId="18232"/>
    <cellStyle name="Comma 5 2 2 4 2 3 3 3 2" xfId="43106"/>
    <cellStyle name="Comma 5 2 2 4 2 3 3 4" xfId="30673"/>
    <cellStyle name="Comma 5 2 2 4 2 3 4" xfId="8441"/>
    <cellStyle name="Comma 5 2 2 4 2 3 4 2" xfId="20885"/>
    <cellStyle name="Comma 5 2 2 4 2 3 4 2 2" xfId="45759"/>
    <cellStyle name="Comma 5 2 2 4 2 3 4 3" xfId="33326"/>
    <cellStyle name="Comma 5 2 2 4 2 3 5" xfId="12250"/>
    <cellStyle name="Comma 5 2 2 4 2 3 5 2" xfId="24684"/>
    <cellStyle name="Comma 5 2 2 4 2 3 5 2 2" xfId="49558"/>
    <cellStyle name="Comma 5 2 2 4 2 3 5 3" xfId="37125"/>
    <cellStyle name="Comma 5 2 2 4 2 3 6" xfId="7628"/>
    <cellStyle name="Comma 5 2 2 4 2 3 6 2" xfId="20076"/>
    <cellStyle name="Comma 5 2 2 4 2 3 6 2 2" xfId="44950"/>
    <cellStyle name="Comma 5 2 2 4 2 3 6 3" xfId="32517"/>
    <cellStyle name="Comma 5 2 2 4 2 3 7" xfId="3372"/>
    <cellStyle name="Comma 5 2 2 4 2 3 7 2" xfId="15878"/>
    <cellStyle name="Comma 5 2 2 4 2 3 7 2 2" xfId="40752"/>
    <cellStyle name="Comma 5 2 2 4 2 3 7 3" xfId="28311"/>
    <cellStyle name="Comma 5 2 2 4 2 3 8" xfId="14435"/>
    <cellStyle name="Comma 5 2 2 4 2 3 8 2" xfId="39309"/>
    <cellStyle name="Comma 5 2 2 4 2 3 9" xfId="26868"/>
    <cellStyle name="Comma 5 2 2 4 2 4" xfId="2393"/>
    <cellStyle name="Comma 5 2 2 4 2 4 2" xfId="6415"/>
    <cellStyle name="Comma 5 2 2 4 2 4 2 2" xfId="11430"/>
    <cellStyle name="Comma 5 2 2 4 2 4 2 2 2" xfId="23873"/>
    <cellStyle name="Comma 5 2 2 4 2 4 2 2 2 2" xfId="48747"/>
    <cellStyle name="Comma 5 2 2 4 2 4 2 2 3" xfId="36314"/>
    <cellStyle name="Comma 5 2 2 4 2 4 2 3" xfId="18866"/>
    <cellStyle name="Comma 5 2 2 4 2 4 2 3 2" xfId="43740"/>
    <cellStyle name="Comma 5 2 2 4 2 4 2 4" xfId="31307"/>
    <cellStyle name="Comma 5 2 2 4 2 4 3" xfId="12884"/>
    <cellStyle name="Comma 5 2 2 4 2 4 3 2" xfId="25318"/>
    <cellStyle name="Comma 5 2 2 4 2 4 3 2 2" xfId="50192"/>
    <cellStyle name="Comma 5 2 2 4 2 4 3 3" xfId="37759"/>
    <cellStyle name="Comma 5 2 2 4 2 4 4" xfId="9325"/>
    <cellStyle name="Comma 5 2 2 4 2 4 4 2" xfId="21768"/>
    <cellStyle name="Comma 5 2 2 4 2 4 4 2 2" xfId="46642"/>
    <cellStyle name="Comma 5 2 2 4 2 4 4 3" xfId="34209"/>
    <cellStyle name="Comma 5 2 2 4 2 4 5" xfId="4307"/>
    <cellStyle name="Comma 5 2 2 4 2 4 5 2" xfId="16761"/>
    <cellStyle name="Comma 5 2 2 4 2 4 5 2 2" xfId="41635"/>
    <cellStyle name="Comma 5 2 2 4 2 4 5 3" xfId="29202"/>
    <cellStyle name="Comma 5 2 2 4 2 4 6" xfId="15069"/>
    <cellStyle name="Comma 5 2 2 4 2 4 6 2" xfId="39943"/>
    <cellStyle name="Comma 5 2 2 4 2 4 7" xfId="27502"/>
    <cellStyle name="Comma 5 2 2 4 2 5" xfId="1226"/>
    <cellStyle name="Comma 5 2 2 4 2 5 2" xfId="10387"/>
    <cellStyle name="Comma 5 2 2 4 2 5 2 2" xfId="22830"/>
    <cellStyle name="Comma 5 2 2 4 2 5 2 2 2" xfId="47704"/>
    <cellStyle name="Comma 5 2 2 4 2 5 2 3" xfId="35271"/>
    <cellStyle name="Comma 5 2 2 4 2 5 3" xfId="5371"/>
    <cellStyle name="Comma 5 2 2 4 2 5 3 2" xfId="17823"/>
    <cellStyle name="Comma 5 2 2 4 2 5 3 2 2" xfId="42697"/>
    <cellStyle name="Comma 5 2 2 4 2 5 3 3" xfId="30264"/>
    <cellStyle name="Comma 5 2 2 4 2 5 4" xfId="14026"/>
    <cellStyle name="Comma 5 2 2 4 2 5 4 2" xfId="38900"/>
    <cellStyle name="Comma 5 2 2 4 2 5 5" xfId="26459"/>
    <cellStyle name="Comma 5 2 2 4 2 6" xfId="7948"/>
    <cellStyle name="Comma 5 2 2 4 2 6 2" xfId="20394"/>
    <cellStyle name="Comma 5 2 2 4 2 6 2 2" xfId="45268"/>
    <cellStyle name="Comma 5 2 2 4 2 6 3" xfId="32835"/>
    <cellStyle name="Comma 5 2 2 4 2 7" xfId="11841"/>
    <cellStyle name="Comma 5 2 2 4 2 7 2" xfId="24275"/>
    <cellStyle name="Comma 5 2 2 4 2 7 2 2" xfId="49149"/>
    <cellStyle name="Comma 5 2 2 4 2 7 3" xfId="36716"/>
    <cellStyle name="Comma 5 2 2 4 2 8" xfId="6918"/>
    <cellStyle name="Comma 5 2 2 4 2 8 2" xfId="19367"/>
    <cellStyle name="Comma 5 2 2 4 2 8 2 2" xfId="44241"/>
    <cellStyle name="Comma 5 2 2 4 2 8 3" xfId="31808"/>
    <cellStyle name="Comma 5 2 2 4 2 9" xfId="2869"/>
    <cellStyle name="Comma 5 2 2 4 2 9 2" xfId="15387"/>
    <cellStyle name="Comma 5 2 2 4 2 9 2 2" xfId="40261"/>
    <cellStyle name="Comma 5 2 2 4 2 9 3" xfId="27820"/>
    <cellStyle name="Comma 5 2 2 4 3" xfId="623"/>
    <cellStyle name="Comma 5 2 2 4 3 2" xfId="1286"/>
    <cellStyle name="Comma 5 2 2 4 3 2 2" xfId="9120"/>
    <cellStyle name="Comma 5 2 2 4 3 2 2 2" xfId="21563"/>
    <cellStyle name="Comma 5 2 2 4 3 2 2 2 2" xfId="46437"/>
    <cellStyle name="Comma 5 2 2 4 3 2 2 3" xfId="34004"/>
    <cellStyle name="Comma 5 2 2 4 3 2 3" xfId="4102"/>
    <cellStyle name="Comma 5 2 2 4 3 2 3 2" xfId="16556"/>
    <cellStyle name="Comma 5 2 2 4 3 2 3 2 2" xfId="41430"/>
    <cellStyle name="Comma 5 2 2 4 3 2 3 3" xfId="28997"/>
    <cellStyle name="Comma 5 2 2 4 3 2 4" xfId="14086"/>
    <cellStyle name="Comma 5 2 2 4 3 2 4 2" xfId="38960"/>
    <cellStyle name="Comma 5 2 2 4 3 2 5" xfId="26519"/>
    <cellStyle name="Comma 5 2 2 4 3 3" xfId="5431"/>
    <cellStyle name="Comma 5 2 2 4 3 3 2" xfId="10447"/>
    <cellStyle name="Comma 5 2 2 4 3 3 2 2" xfId="22890"/>
    <cellStyle name="Comma 5 2 2 4 3 3 2 2 2" xfId="47764"/>
    <cellStyle name="Comma 5 2 2 4 3 3 2 3" xfId="35331"/>
    <cellStyle name="Comma 5 2 2 4 3 3 3" xfId="17883"/>
    <cellStyle name="Comma 5 2 2 4 3 3 3 2" xfId="42757"/>
    <cellStyle name="Comma 5 2 2 4 3 3 4" xfId="30324"/>
    <cellStyle name="Comma 5 2 2 4 3 4" xfId="8236"/>
    <cellStyle name="Comma 5 2 2 4 3 4 2" xfId="20680"/>
    <cellStyle name="Comma 5 2 2 4 3 4 2 2" xfId="45554"/>
    <cellStyle name="Comma 5 2 2 4 3 4 3" xfId="33121"/>
    <cellStyle name="Comma 5 2 2 4 3 5" xfId="11901"/>
    <cellStyle name="Comma 5 2 2 4 3 5 2" xfId="24335"/>
    <cellStyle name="Comma 5 2 2 4 3 5 2 2" xfId="49209"/>
    <cellStyle name="Comma 5 2 2 4 3 5 3" xfId="36776"/>
    <cellStyle name="Comma 5 2 2 4 3 6" xfId="6713"/>
    <cellStyle name="Comma 5 2 2 4 3 6 2" xfId="19162"/>
    <cellStyle name="Comma 5 2 2 4 3 6 2 2" xfId="44036"/>
    <cellStyle name="Comma 5 2 2 4 3 6 3" xfId="31603"/>
    <cellStyle name="Comma 5 2 2 4 3 7" xfId="3167"/>
    <cellStyle name="Comma 5 2 2 4 3 7 2" xfId="15673"/>
    <cellStyle name="Comma 5 2 2 4 3 7 2 2" xfId="40547"/>
    <cellStyle name="Comma 5 2 2 4 3 7 3" xfId="28106"/>
    <cellStyle name="Comma 5 2 2 4 3 8" xfId="13430"/>
    <cellStyle name="Comma 5 2 2 4 3 8 2" xfId="38304"/>
    <cellStyle name="Comma 5 2 2 4 3 9" xfId="25863"/>
    <cellStyle name="Comma 5 2 2 4 4" xfId="1634"/>
    <cellStyle name="Comma 5 2 2 4 4 2" xfId="4372"/>
    <cellStyle name="Comma 5 2 2 4 4 2 2" xfId="9390"/>
    <cellStyle name="Comma 5 2 2 4 4 2 2 2" xfId="21833"/>
    <cellStyle name="Comma 5 2 2 4 4 2 2 2 2" xfId="46707"/>
    <cellStyle name="Comma 5 2 2 4 4 2 2 3" xfId="34274"/>
    <cellStyle name="Comma 5 2 2 4 4 2 3" xfId="16826"/>
    <cellStyle name="Comma 5 2 2 4 4 2 3 2" xfId="41700"/>
    <cellStyle name="Comma 5 2 2 4 4 2 4" xfId="29267"/>
    <cellStyle name="Comma 5 2 2 4 4 3" xfId="5780"/>
    <cellStyle name="Comma 5 2 2 4 4 3 2" xfId="10795"/>
    <cellStyle name="Comma 5 2 2 4 4 3 2 2" xfId="23238"/>
    <cellStyle name="Comma 5 2 2 4 4 3 2 2 2" xfId="48112"/>
    <cellStyle name="Comma 5 2 2 4 4 3 2 3" xfId="35679"/>
    <cellStyle name="Comma 5 2 2 4 4 3 3" xfId="18231"/>
    <cellStyle name="Comma 5 2 2 4 4 3 3 2" xfId="43105"/>
    <cellStyle name="Comma 5 2 2 4 4 3 4" xfId="30672"/>
    <cellStyle name="Comma 5 2 2 4 4 4" xfId="8506"/>
    <cellStyle name="Comma 5 2 2 4 4 4 2" xfId="20950"/>
    <cellStyle name="Comma 5 2 2 4 4 4 2 2" xfId="45824"/>
    <cellStyle name="Comma 5 2 2 4 4 4 3" xfId="33391"/>
    <cellStyle name="Comma 5 2 2 4 4 5" xfId="12249"/>
    <cellStyle name="Comma 5 2 2 4 4 5 2" xfId="24683"/>
    <cellStyle name="Comma 5 2 2 4 4 5 2 2" xfId="49557"/>
    <cellStyle name="Comma 5 2 2 4 4 5 3" xfId="37124"/>
    <cellStyle name="Comma 5 2 2 4 4 6" xfId="6983"/>
    <cellStyle name="Comma 5 2 2 4 4 6 2" xfId="19432"/>
    <cellStyle name="Comma 5 2 2 4 4 6 2 2" xfId="44306"/>
    <cellStyle name="Comma 5 2 2 4 4 6 3" xfId="31873"/>
    <cellStyle name="Comma 5 2 2 4 4 7" xfId="3437"/>
    <cellStyle name="Comma 5 2 2 4 4 7 2" xfId="15943"/>
    <cellStyle name="Comma 5 2 2 4 4 7 2 2" xfId="40817"/>
    <cellStyle name="Comma 5 2 2 4 4 7 3" xfId="28376"/>
    <cellStyle name="Comma 5 2 2 4 4 8" xfId="14434"/>
    <cellStyle name="Comma 5 2 2 4 4 8 2" xfId="39308"/>
    <cellStyle name="Comma 5 2 2 4 4 9" xfId="26867"/>
    <cellStyle name="Comma 5 2 2 4 5" xfId="2179"/>
    <cellStyle name="Comma 5 2 2 4 5 2" xfId="4812"/>
    <cellStyle name="Comma 5 2 2 4 5 2 2" xfId="9829"/>
    <cellStyle name="Comma 5 2 2 4 5 2 2 2" xfId="22272"/>
    <cellStyle name="Comma 5 2 2 4 5 2 2 2 2" xfId="47146"/>
    <cellStyle name="Comma 5 2 2 4 5 2 2 3" xfId="34713"/>
    <cellStyle name="Comma 5 2 2 4 5 2 3" xfId="17265"/>
    <cellStyle name="Comma 5 2 2 4 5 2 3 2" xfId="42139"/>
    <cellStyle name="Comma 5 2 2 4 5 2 4" xfId="29706"/>
    <cellStyle name="Comma 5 2 2 4 5 3" xfId="6210"/>
    <cellStyle name="Comma 5 2 2 4 5 3 2" xfId="11225"/>
    <cellStyle name="Comma 5 2 2 4 5 3 2 2" xfId="23668"/>
    <cellStyle name="Comma 5 2 2 4 5 3 2 2 2" xfId="48542"/>
    <cellStyle name="Comma 5 2 2 4 5 3 2 3" xfId="36109"/>
    <cellStyle name="Comma 5 2 2 4 5 3 3" xfId="18661"/>
    <cellStyle name="Comma 5 2 2 4 5 3 3 2" xfId="43535"/>
    <cellStyle name="Comma 5 2 2 4 5 3 4" xfId="31102"/>
    <cellStyle name="Comma 5 2 2 4 5 4" xfId="8122"/>
    <cellStyle name="Comma 5 2 2 4 5 4 2" xfId="20568"/>
    <cellStyle name="Comma 5 2 2 4 5 4 2 2" xfId="45442"/>
    <cellStyle name="Comma 5 2 2 4 5 4 3" xfId="33009"/>
    <cellStyle name="Comma 5 2 2 4 5 5" xfId="12679"/>
    <cellStyle name="Comma 5 2 2 4 5 5 2" xfId="25113"/>
    <cellStyle name="Comma 5 2 2 4 5 5 2 2" xfId="49987"/>
    <cellStyle name="Comma 5 2 2 4 5 5 3" xfId="37554"/>
    <cellStyle name="Comma 5 2 2 4 5 6" xfId="7423"/>
    <cellStyle name="Comma 5 2 2 4 5 6 2" xfId="19871"/>
    <cellStyle name="Comma 5 2 2 4 5 6 2 2" xfId="44745"/>
    <cellStyle name="Comma 5 2 2 4 5 6 3" xfId="32312"/>
    <cellStyle name="Comma 5 2 2 4 5 7" xfId="3052"/>
    <cellStyle name="Comma 5 2 2 4 5 7 2" xfId="15561"/>
    <cellStyle name="Comma 5 2 2 4 5 7 2 2" xfId="40435"/>
    <cellStyle name="Comma 5 2 2 4 5 7 3" xfId="27994"/>
    <cellStyle name="Comma 5 2 2 4 5 8" xfId="14864"/>
    <cellStyle name="Comma 5 2 2 4 5 8 2" xfId="39738"/>
    <cellStyle name="Comma 5 2 2 4 5 9" xfId="27297"/>
    <cellStyle name="Comma 5 2 2 4 6" xfId="1021"/>
    <cellStyle name="Comma 5 2 2 4 6 2" xfId="9008"/>
    <cellStyle name="Comma 5 2 2 4 6 2 2" xfId="21451"/>
    <cellStyle name="Comma 5 2 2 4 6 2 2 2" xfId="46325"/>
    <cellStyle name="Comma 5 2 2 4 6 2 3" xfId="33892"/>
    <cellStyle name="Comma 5 2 2 4 6 3" xfId="3990"/>
    <cellStyle name="Comma 5 2 2 4 6 3 2" xfId="16444"/>
    <cellStyle name="Comma 5 2 2 4 6 3 2 2" xfId="41318"/>
    <cellStyle name="Comma 5 2 2 4 6 3 3" xfId="28885"/>
    <cellStyle name="Comma 5 2 2 4 6 4" xfId="13821"/>
    <cellStyle name="Comma 5 2 2 4 6 4 2" xfId="38695"/>
    <cellStyle name="Comma 5 2 2 4 6 5" xfId="26254"/>
    <cellStyle name="Comma 5 2 2 4 7" xfId="5166"/>
    <cellStyle name="Comma 5 2 2 4 7 2" xfId="10182"/>
    <cellStyle name="Comma 5 2 2 4 7 2 2" xfId="22625"/>
    <cellStyle name="Comma 5 2 2 4 7 2 2 2" xfId="47499"/>
    <cellStyle name="Comma 5 2 2 4 7 2 3" xfId="35066"/>
    <cellStyle name="Comma 5 2 2 4 7 3" xfId="17618"/>
    <cellStyle name="Comma 5 2 2 4 7 3 2" xfId="42492"/>
    <cellStyle name="Comma 5 2 2 4 7 4" xfId="30059"/>
    <cellStyle name="Comma 5 2 2 4 8" xfId="7743"/>
    <cellStyle name="Comma 5 2 2 4 8 2" xfId="20189"/>
    <cellStyle name="Comma 5 2 2 4 8 2 2" xfId="45063"/>
    <cellStyle name="Comma 5 2 2 4 8 3" xfId="32630"/>
    <cellStyle name="Comma 5 2 2 4 9" xfId="11636"/>
    <cellStyle name="Comma 5 2 2 4 9 2" xfId="24070"/>
    <cellStyle name="Comma 5 2 2 4 9 2 2" xfId="48944"/>
    <cellStyle name="Comma 5 2 2 4 9 3" xfId="36511"/>
    <cellStyle name="Comma 5 2 2 5" xfId="367"/>
    <cellStyle name="Comma 5 2 2 5 10" xfId="13183"/>
    <cellStyle name="Comma 5 2 2 5 10 2" xfId="38057"/>
    <cellStyle name="Comma 5 2 2 5 11" xfId="25616"/>
    <cellStyle name="Comma 5 2 2 5 2" xfId="727"/>
    <cellStyle name="Comma 5 2 2 5 2 2" xfId="1288"/>
    <cellStyle name="Comma 5 2 2 5 2 2 2" xfId="9392"/>
    <cellStyle name="Comma 5 2 2 5 2 2 2 2" xfId="21835"/>
    <cellStyle name="Comma 5 2 2 5 2 2 2 2 2" xfId="46709"/>
    <cellStyle name="Comma 5 2 2 5 2 2 2 3" xfId="34276"/>
    <cellStyle name="Comma 5 2 2 5 2 2 3" xfId="4374"/>
    <cellStyle name="Comma 5 2 2 5 2 2 3 2" xfId="16828"/>
    <cellStyle name="Comma 5 2 2 5 2 2 3 2 2" xfId="41702"/>
    <cellStyle name="Comma 5 2 2 5 2 2 3 3" xfId="29269"/>
    <cellStyle name="Comma 5 2 2 5 2 2 4" xfId="14088"/>
    <cellStyle name="Comma 5 2 2 5 2 2 4 2" xfId="38962"/>
    <cellStyle name="Comma 5 2 2 5 2 2 5" xfId="26521"/>
    <cellStyle name="Comma 5 2 2 5 2 3" xfId="5433"/>
    <cellStyle name="Comma 5 2 2 5 2 3 2" xfId="10449"/>
    <cellStyle name="Comma 5 2 2 5 2 3 2 2" xfId="22892"/>
    <cellStyle name="Comma 5 2 2 5 2 3 2 2 2" xfId="47766"/>
    <cellStyle name="Comma 5 2 2 5 2 3 2 3" xfId="35333"/>
    <cellStyle name="Comma 5 2 2 5 2 3 3" xfId="17885"/>
    <cellStyle name="Comma 5 2 2 5 2 3 3 2" xfId="42759"/>
    <cellStyle name="Comma 5 2 2 5 2 3 4" xfId="30326"/>
    <cellStyle name="Comma 5 2 2 5 2 4" xfId="8508"/>
    <cellStyle name="Comma 5 2 2 5 2 4 2" xfId="20952"/>
    <cellStyle name="Comma 5 2 2 5 2 4 2 2" xfId="45826"/>
    <cellStyle name="Comma 5 2 2 5 2 4 3" xfId="33393"/>
    <cellStyle name="Comma 5 2 2 5 2 5" xfId="11903"/>
    <cellStyle name="Comma 5 2 2 5 2 5 2" xfId="24337"/>
    <cellStyle name="Comma 5 2 2 5 2 5 2 2" xfId="49211"/>
    <cellStyle name="Comma 5 2 2 5 2 5 3" xfId="36778"/>
    <cellStyle name="Comma 5 2 2 5 2 6" xfId="6985"/>
    <cellStyle name="Comma 5 2 2 5 2 6 2" xfId="19434"/>
    <cellStyle name="Comma 5 2 2 5 2 6 2 2" xfId="44308"/>
    <cellStyle name="Comma 5 2 2 5 2 6 3" xfId="31875"/>
    <cellStyle name="Comma 5 2 2 5 2 7" xfId="3439"/>
    <cellStyle name="Comma 5 2 2 5 2 7 2" xfId="15945"/>
    <cellStyle name="Comma 5 2 2 5 2 7 2 2" xfId="40819"/>
    <cellStyle name="Comma 5 2 2 5 2 7 3" xfId="28378"/>
    <cellStyle name="Comma 5 2 2 5 2 8" xfId="13530"/>
    <cellStyle name="Comma 5 2 2 5 2 8 2" xfId="38404"/>
    <cellStyle name="Comma 5 2 2 5 2 9" xfId="25963"/>
    <cellStyle name="Comma 5 2 2 5 3" xfId="1636"/>
    <cellStyle name="Comma 5 2 2 5 3 2" xfId="4912"/>
    <cellStyle name="Comma 5 2 2 5 3 2 2" xfId="9929"/>
    <cellStyle name="Comma 5 2 2 5 3 2 2 2" xfId="22372"/>
    <cellStyle name="Comma 5 2 2 5 3 2 2 2 2" xfId="47246"/>
    <cellStyle name="Comma 5 2 2 5 3 2 2 3" xfId="34813"/>
    <cellStyle name="Comma 5 2 2 5 3 2 3" xfId="17365"/>
    <cellStyle name="Comma 5 2 2 5 3 2 3 2" xfId="42239"/>
    <cellStyle name="Comma 5 2 2 5 3 2 4" xfId="29806"/>
    <cellStyle name="Comma 5 2 2 5 3 3" xfId="5782"/>
    <cellStyle name="Comma 5 2 2 5 3 3 2" xfId="10797"/>
    <cellStyle name="Comma 5 2 2 5 3 3 2 2" xfId="23240"/>
    <cellStyle name="Comma 5 2 2 5 3 3 2 2 2" xfId="48114"/>
    <cellStyle name="Comma 5 2 2 5 3 3 2 3" xfId="35681"/>
    <cellStyle name="Comma 5 2 2 5 3 3 3" xfId="18233"/>
    <cellStyle name="Comma 5 2 2 5 3 3 3 2" xfId="43107"/>
    <cellStyle name="Comma 5 2 2 5 3 3 4" xfId="30674"/>
    <cellStyle name="Comma 5 2 2 5 3 4" xfId="8336"/>
    <cellStyle name="Comma 5 2 2 5 3 4 2" xfId="20780"/>
    <cellStyle name="Comma 5 2 2 5 3 4 2 2" xfId="45654"/>
    <cellStyle name="Comma 5 2 2 5 3 4 3" xfId="33221"/>
    <cellStyle name="Comma 5 2 2 5 3 5" xfId="12251"/>
    <cellStyle name="Comma 5 2 2 5 3 5 2" xfId="24685"/>
    <cellStyle name="Comma 5 2 2 5 3 5 2 2" xfId="49559"/>
    <cellStyle name="Comma 5 2 2 5 3 5 3" xfId="37126"/>
    <cellStyle name="Comma 5 2 2 5 3 6" xfId="7523"/>
    <cellStyle name="Comma 5 2 2 5 3 6 2" xfId="19971"/>
    <cellStyle name="Comma 5 2 2 5 3 6 2 2" xfId="44845"/>
    <cellStyle name="Comma 5 2 2 5 3 6 3" xfId="32412"/>
    <cellStyle name="Comma 5 2 2 5 3 7" xfId="3267"/>
    <cellStyle name="Comma 5 2 2 5 3 7 2" xfId="15773"/>
    <cellStyle name="Comma 5 2 2 5 3 7 2 2" xfId="40647"/>
    <cellStyle name="Comma 5 2 2 5 3 7 3" xfId="28206"/>
    <cellStyle name="Comma 5 2 2 5 3 8" xfId="14436"/>
    <cellStyle name="Comma 5 2 2 5 3 8 2" xfId="39310"/>
    <cellStyle name="Comma 5 2 2 5 3 9" xfId="26869"/>
    <cellStyle name="Comma 5 2 2 5 4" xfId="2285"/>
    <cellStyle name="Comma 5 2 2 5 4 2" xfId="6310"/>
    <cellStyle name="Comma 5 2 2 5 4 2 2" xfId="11325"/>
    <cellStyle name="Comma 5 2 2 5 4 2 2 2" xfId="23768"/>
    <cellStyle name="Comma 5 2 2 5 4 2 2 2 2" xfId="48642"/>
    <cellStyle name="Comma 5 2 2 5 4 2 2 3" xfId="36209"/>
    <cellStyle name="Comma 5 2 2 5 4 2 3" xfId="18761"/>
    <cellStyle name="Comma 5 2 2 5 4 2 3 2" xfId="43635"/>
    <cellStyle name="Comma 5 2 2 5 4 2 4" xfId="31202"/>
    <cellStyle name="Comma 5 2 2 5 4 3" xfId="12779"/>
    <cellStyle name="Comma 5 2 2 5 4 3 2" xfId="25213"/>
    <cellStyle name="Comma 5 2 2 5 4 3 2 2" xfId="50087"/>
    <cellStyle name="Comma 5 2 2 5 4 3 3" xfId="37654"/>
    <cellStyle name="Comma 5 2 2 5 4 4" xfId="9220"/>
    <cellStyle name="Comma 5 2 2 5 4 4 2" xfId="21663"/>
    <cellStyle name="Comma 5 2 2 5 4 4 2 2" xfId="46537"/>
    <cellStyle name="Comma 5 2 2 5 4 4 3" xfId="34104"/>
    <cellStyle name="Comma 5 2 2 5 4 5" xfId="4202"/>
    <cellStyle name="Comma 5 2 2 5 4 5 2" xfId="16656"/>
    <cellStyle name="Comma 5 2 2 5 4 5 2 2" xfId="41530"/>
    <cellStyle name="Comma 5 2 2 5 4 5 3" xfId="29097"/>
    <cellStyle name="Comma 5 2 2 5 4 6" xfId="14964"/>
    <cellStyle name="Comma 5 2 2 5 4 6 2" xfId="39838"/>
    <cellStyle name="Comma 5 2 2 5 4 7" xfId="27397"/>
    <cellStyle name="Comma 5 2 2 5 5" xfId="1121"/>
    <cellStyle name="Comma 5 2 2 5 5 2" xfId="10282"/>
    <cellStyle name="Comma 5 2 2 5 5 2 2" xfId="22725"/>
    <cellStyle name="Comma 5 2 2 5 5 2 2 2" xfId="47599"/>
    <cellStyle name="Comma 5 2 2 5 5 2 3" xfId="35166"/>
    <cellStyle name="Comma 5 2 2 5 5 3" xfId="5266"/>
    <cellStyle name="Comma 5 2 2 5 5 3 2" xfId="17718"/>
    <cellStyle name="Comma 5 2 2 5 5 3 2 2" xfId="42592"/>
    <cellStyle name="Comma 5 2 2 5 5 3 3" xfId="30159"/>
    <cellStyle name="Comma 5 2 2 5 5 4" xfId="13921"/>
    <cellStyle name="Comma 5 2 2 5 5 4 2" xfId="38795"/>
    <cellStyle name="Comma 5 2 2 5 5 5" xfId="26354"/>
    <cellStyle name="Comma 5 2 2 5 6" xfId="7843"/>
    <cellStyle name="Comma 5 2 2 5 6 2" xfId="20289"/>
    <cellStyle name="Comma 5 2 2 5 6 2 2" xfId="45163"/>
    <cellStyle name="Comma 5 2 2 5 6 3" xfId="32730"/>
    <cellStyle name="Comma 5 2 2 5 7" xfId="11736"/>
    <cellStyle name="Comma 5 2 2 5 7 2" xfId="24170"/>
    <cellStyle name="Comma 5 2 2 5 7 2 2" xfId="49044"/>
    <cellStyle name="Comma 5 2 2 5 7 3" xfId="36611"/>
    <cellStyle name="Comma 5 2 2 5 8" xfId="6813"/>
    <cellStyle name="Comma 5 2 2 5 8 2" xfId="19262"/>
    <cellStyle name="Comma 5 2 2 5 8 2 2" xfId="44136"/>
    <cellStyle name="Comma 5 2 2 5 8 3" xfId="31703"/>
    <cellStyle name="Comma 5 2 2 5 9" xfId="2764"/>
    <cellStyle name="Comma 5 2 2 5 9 2" xfId="15282"/>
    <cellStyle name="Comma 5 2 2 5 9 2 2" xfId="40156"/>
    <cellStyle name="Comma 5 2 2 5 9 3" xfId="27715"/>
    <cellStyle name="Comma 5 2 2 6" xfId="230"/>
    <cellStyle name="Comma 5 2 2 6 10" xfId="13056"/>
    <cellStyle name="Comma 5 2 2 6 10 2" xfId="37930"/>
    <cellStyle name="Comma 5 2 2 6 11" xfId="25489"/>
    <cellStyle name="Comma 5 2 2 6 2" xfId="594"/>
    <cellStyle name="Comma 5 2 2 6 2 2" xfId="1289"/>
    <cellStyle name="Comma 5 2 2 6 2 2 2" xfId="9393"/>
    <cellStyle name="Comma 5 2 2 6 2 2 2 2" xfId="21836"/>
    <cellStyle name="Comma 5 2 2 6 2 2 2 2 2" xfId="46710"/>
    <cellStyle name="Comma 5 2 2 6 2 2 2 3" xfId="34277"/>
    <cellStyle name="Comma 5 2 2 6 2 2 3" xfId="4375"/>
    <cellStyle name="Comma 5 2 2 6 2 2 3 2" xfId="16829"/>
    <cellStyle name="Comma 5 2 2 6 2 2 3 2 2" xfId="41703"/>
    <cellStyle name="Comma 5 2 2 6 2 2 3 3" xfId="29270"/>
    <cellStyle name="Comma 5 2 2 6 2 2 4" xfId="14089"/>
    <cellStyle name="Comma 5 2 2 6 2 2 4 2" xfId="38963"/>
    <cellStyle name="Comma 5 2 2 6 2 2 5" xfId="26522"/>
    <cellStyle name="Comma 5 2 2 6 2 3" xfId="5434"/>
    <cellStyle name="Comma 5 2 2 6 2 3 2" xfId="10450"/>
    <cellStyle name="Comma 5 2 2 6 2 3 2 2" xfId="22893"/>
    <cellStyle name="Comma 5 2 2 6 2 3 2 2 2" xfId="47767"/>
    <cellStyle name="Comma 5 2 2 6 2 3 2 3" xfId="35334"/>
    <cellStyle name="Comma 5 2 2 6 2 3 3" xfId="17886"/>
    <cellStyle name="Comma 5 2 2 6 2 3 3 2" xfId="42760"/>
    <cellStyle name="Comma 5 2 2 6 2 3 4" xfId="30327"/>
    <cellStyle name="Comma 5 2 2 6 2 4" xfId="8509"/>
    <cellStyle name="Comma 5 2 2 6 2 4 2" xfId="20953"/>
    <cellStyle name="Comma 5 2 2 6 2 4 2 2" xfId="45827"/>
    <cellStyle name="Comma 5 2 2 6 2 4 3" xfId="33394"/>
    <cellStyle name="Comma 5 2 2 6 2 5" xfId="11904"/>
    <cellStyle name="Comma 5 2 2 6 2 5 2" xfId="24338"/>
    <cellStyle name="Comma 5 2 2 6 2 5 2 2" xfId="49212"/>
    <cellStyle name="Comma 5 2 2 6 2 5 3" xfId="36779"/>
    <cellStyle name="Comma 5 2 2 6 2 6" xfId="6986"/>
    <cellStyle name="Comma 5 2 2 6 2 6 2" xfId="19435"/>
    <cellStyle name="Comma 5 2 2 6 2 6 2 2" xfId="44309"/>
    <cellStyle name="Comma 5 2 2 6 2 6 3" xfId="31876"/>
    <cellStyle name="Comma 5 2 2 6 2 7" xfId="3440"/>
    <cellStyle name="Comma 5 2 2 6 2 7 2" xfId="15946"/>
    <cellStyle name="Comma 5 2 2 6 2 7 2 2" xfId="40820"/>
    <cellStyle name="Comma 5 2 2 6 2 7 3" xfId="28379"/>
    <cellStyle name="Comma 5 2 2 6 2 8" xfId="13403"/>
    <cellStyle name="Comma 5 2 2 6 2 8 2" xfId="38277"/>
    <cellStyle name="Comma 5 2 2 6 2 9" xfId="25836"/>
    <cellStyle name="Comma 5 2 2 6 3" xfId="1637"/>
    <cellStyle name="Comma 5 2 2 6 3 2" xfId="4785"/>
    <cellStyle name="Comma 5 2 2 6 3 2 2" xfId="9802"/>
    <cellStyle name="Comma 5 2 2 6 3 2 2 2" xfId="22245"/>
    <cellStyle name="Comma 5 2 2 6 3 2 2 2 2" xfId="47119"/>
    <cellStyle name="Comma 5 2 2 6 3 2 2 3" xfId="34686"/>
    <cellStyle name="Comma 5 2 2 6 3 2 3" xfId="17238"/>
    <cellStyle name="Comma 5 2 2 6 3 2 3 2" xfId="42112"/>
    <cellStyle name="Comma 5 2 2 6 3 2 4" xfId="29679"/>
    <cellStyle name="Comma 5 2 2 6 3 3" xfId="5783"/>
    <cellStyle name="Comma 5 2 2 6 3 3 2" xfId="10798"/>
    <cellStyle name="Comma 5 2 2 6 3 3 2 2" xfId="23241"/>
    <cellStyle name="Comma 5 2 2 6 3 3 2 2 2" xfId="48115"/>
    <cellStyle name="Comma 5 2 2 6 3 3 2 3" xfId="35682"/>
    <cellStyle name="Comma 5 2 2 6 3 3 3" xfId="18234"/>
    <cellStyle name="Comma 5 2 2 6 3 3 3 2" xfId="43108"/>
    <cellStyle name="Comma 5 2 2 6 3 3 4" xfId="30675"/>
    <cellStyle name="Comma 5 2 2 6 3 4" xfId="8857"/>
    <cellStyle name="Comma 5 2 2 6 3 4 2" xfId="21300"/>
    <cellStyle name="Comma 5 2 2 6 3 4 2 2" xfId="46174"/>
    <cellStyle name="Comma 5 2 2 6 3 4 3" xfId="33741"/>
    <cellStyle name="Comma 5 2 2 6 3 5" xfId="12252"/>
    <cellStyle name="Comma 5 2 2 6 3 5 2" xfId="24686"/>
    <cellStyle name="Comma 5 2 2 6 3 5 2 2" xfId="49560"/>
    <cellStyle name="Comma 5 2 2 6 3 5 3" xfId="37127"/>
    <cellStyle name="Comma 5 2 2 6 3 6" xfId="7396"/>
    <cellStyle name="Comma 5 2 2 6 3 6 2" xfId="19844"/>
    <cellStyle name="Comma 5 2 2 6 3 6 2 2" xfId="44718"/>
    <cellStyle name="Comma 5 2 2 6 3 6 3" xfId="32285"/>
    <cellStyle name="Comma 5 2 2 6 3 7" xfId="3839"/>
    <cellStyle name="Comma 5 2 2 6 3 7 2" xfId="16293"/>
    <cellStyle name="Comma 5 2 2 6 3 7 2 2" xfId="41167"/>
    <cellStyle name="Comma 5 2 2 6 3 7 3" xfId="28734"/>
    <cellStyle name="Comma 5 2 2 6 3 8" xfId="14437"/>
    <cellStyle name="Comma 5 2 2 6 3 8 2" xfId="39311"/>
    <cellStyle name="Comma 5 2 2 6 3 9" xfId="26870"/>
    <cellStyle name="Comma 5 2 2 6 4" xfId="2148"/>
    <cellStyle name="Comma 5 2 2 6 4 2" xfId="6183"/>
    <cellStyle name="Comma 5 2 2 6 4 2 2" xfId="11198"/>
    <cellStyle name="Comma 5 2 2 6 4 2 2 2" xfId="23641"/>
    <cellStyle name="Comma 5 2 2 6 4 2 2 2 2" xfId="48515"/>
    <cellStyle name="Comma 5 2 2 6 4 2 2 3" xfId="36082"/>
    <cellStyle name="Comma 5 2 2 6 4 2 3" xfId="18634"/>
    <cellStyle name="Comma 5 2 2 6 4 2 3 2" xfId="43508"/>
    <cellStyle name="Comma 5 2 2 6 4 2 4" xfId="31075"/>
    <cellStyle name="Comma 5 2 2 6 4 3" xfId="12652"/>
    <cellStyle name="Comma 5 2 2 6 4 3 2" xfId="25086"/>
    <cellStyle name="Comma 5 2 2 6 4 3 2 2" xfId="49960"/>
    <cellStyle name="Comma 5 2 2 6 4 3 3" xfId="37527"/>
    <cellStyle name="Comma 5 2 2 6 4 4" xfId="9093"/>
    <cellStyle name="Comma 5 2 2 6 4 4 2" xfId="21536"/>
    <cellStyle name="Comma 5 2 2 6 4 4 2 2" xfId="46410"/>
    <cellStyle name="Comma 5 2 2 6 4 4 3" xfId="33977"/>
    <cellStyle name="Comma 5 2 2 6 4 5" xfId="4075"/>
    <cellStyle name="Comma 5 2 2 6 4 5 2" xfId="16529"/>
    <cellStyle name="Comma 5 2 2 6 4 5 2 2" xfId="41403"/>
    <cellStyle name="Comma 5 2 2 6 4 5 3" xfId="28970"/>
    <cellStyle name="Comma 5 2 2 6 4 6" xfId="14837"/>
    <cellStyle name="Comma 5 2 2 6 4 6 2" xfId="39711"/>
    <cellStyle name="Comma 5 2 2 6 4 7" xfId="27270"/>
    <cellStyle name="Comma 5 2 2 6 5" xfId="994"/>
    <cellStyle name="Comma 5 2 2 6 5 2" xfId="10153"/>
    <cellStyle name="Comma 5 2 2 6 5 2 2" xfId="22596"/>
    <cellStyle name="Comma 5 2 2 6 5 2 2 2" xfId="47470"/>
    <cellStyle name="Comma 5 2 2 6 5 2 3" xfId="35037"/>
    <cellStyle name="Comma 5 2 2 6 5 3" xfId="5137"/>
    <cellStyle name="Comma 5 2 2 6 5 3 2" xfId="17589"/>
    <cellStyle name="Comma 5 2 2 6 5 3 2 2" xfId="42463"/>
    <cellStyle name="Comma 5 2 2 6 5 3 3" xfId="30030"/>
    <cellStyle name="Comma 5 2 2 6 5 4" xfId="13794"/>
    <cellStyle name="Comma 5 2 2 6 5 4 2" xfId="38668"/>
    <cellStyle name="Comma 5 2 2 6 5 5" xfId="26227"/>
    <cellStyle name="Comma 5 2 2 6 6" xfId="8209"/>
    <cellStyle name="Comma 5 2 2 6 6 2" xfId="20653"/>
    <cellStyle name="Comma 5 2 2 6 6 2 2" xfId="45527"/>
    <cellStyle name="Comma 5 2 2 6 6 3" xfId="33094"/>
    <cellStyle name="Comma 5 2 2 6 7" xfId="11609"/>
    <cellStyle name="Comma 5 2 2 6 7 2" xfId="24043"/>
    <cellStyle name="Comma 5 2 2 6 7 2 2" xfId="48917"/>
    <cellStyle name="Comma 5 2 2 6 7 3" xfId="36484"/>
    <cellStyle name="Comma 5 2 2 6 8" xfId="6686"/>
    <cellStyle name="Comma 5 2 2 6 8 2" xfId="19135"/>
    <cellStyle name="Comma 5 2 2 6 8 2 2" xfId="44009"/>
    <cellStyle name="Comma 5 2 2 6 8 3" xfId="31576"/>
    <cellStyle name="Comma 5 2 2 6 9" xfId="3140"/>
    <cellStyle name="Comma 5 2 2 6 9 2" xfId="15646"/>
    <cellStyle name="Comma 5 2 2 6 9 2 2" xfId="40520"/>
    <cellStyle name="Comma 5 2 2 6 9 3" xfId="28079"/>
    <cellStyle name="Comma 5 2 2 7" xfId="548"/>
    <cellStyle name="Comma 5 2 2 7 2" xfId="1280"/>
    <cellStyle name="Comma 5 2 2 7 2 2" xfId="9384"/>
    <cellStyle name="Comma 5 2 2 7 2 2 2" xfId="21827"/>
    <cellStyle name="Comma 5 2 2 7 2 2 2 2" xfId="46701"/>
    <cellStyle name="Comma 5 2 2 7 2 2 3" xfId="34268"/>
    <cellStyle name="Comma 5 2 2 7 2 3" xfId="4366"/>
    <cellStyle name="Comma 5 2 2 7 2 3 2" xfId="16820"/>
    <cellStyle name="Comma 5 2 2 7 2 3 2 2" xfId="41694"/>
    <cellStyle name="Comma 5 2 2 7 2 3 3" xfId="29261"/>
    <cellStyle name="Comma 5 2 2 7 2 4" xfId="14080"/>
    <cellStyle name="Comma 5 2 2 7 2 4 2" xfId="38954"/>
    <cellStyle name="Comma 5 2 2 7 2 5" xfId="26513"/>
    <cellStyle name="Comma 5 2 2 7 3" xfId="5425"/>
    <cellStyle name="Comma 5 2 2 7 3 2" xfId="10441"/>
    <cellStyle name="Comma 5 2 2 7 3 2 2" xfId="22884"/>
    <cellStyle name="Comma 5 2 2 7 3 2 2 2" xfId="47758"/>
    <cellStyle name="Comma 5 2 2 7 3 2 3" xfId="35325"/>
    <cellStyle name="Comma 5 2 2 7 3 3" xfId="17877"/>
    <cellStyle name="Comma 5 2 2 7 3 3 2" xfId="42751"/>
    <cellStyle name="Comma 5 2 2 7 3 4" xfId="30318"/>
    <cellStyle name="Comma 5 2 2 7 4" xfId="8500"/>
    <cellStyle name="Comma 5 2 2 7 4 2" xfId="20944"/>
    <cellStyle name="Comma 5 2 2 7 4 2 2" xfId="45818"/>
    <cellStyle name="Comma 5 2 2 7 4 3" xfId="33385"/>
    <cellStyle name="Comma 5 2 2 7 5" xfId="11895"/>
    <cellStyle name="Comma 5 2 2 7 5 2" xfId="24329"/>
    <cellStyle name="Comma 5 2 2 7 5 2 2" xfId="49203"/>
    <cellStyle name="Comma 5 2 2 7 5 3" xfId="36770"/>
    <cellStyle name="Comma 5 2 2 7 6" xfId="6977"/>
    <cellStyle name="Comma 5 2 2 7 6 2" xfId="19426"/>
    <cellStyle name="Comma 5 2 2 7 6 2 2" xfId="44300"/>
    <cellStyle name="Comma 5 2 2 7 6 3" xfId="31867"/>
    <cellStyle name="Comma 5 2 2 7 7" xfId="3431"/>
    <cellStyle name="Comma 5 2 2 7 7 2" xfId="15937"/>
    <cellStyle name="Comma 5 2 2 7 7 2 2" xfId="40811"/>
    <cellStyle name="Comma 5 2 2 7 7 3" xfId="28370"/>
    <cellStyle name="Comma 5 2 2 7 8" xfId="13358"/>
    <cellStyle name="Comma 5 2 2 7 8 2" xfId="38232"/>
    <cellStyle name="Comma 5 2 2 7 9" xfId="25791"/>
    <cellStyle name="Comma 5 2 2 8" xfId="1628"/>
    <cellStyle name="Comma 5 2 2 8 2" xfId="4740"/>
    <cellStyle name="Comma 5 2 2 8 2 2" xfId="9757"/>
    <cellStyle name="Comma 5 2 2 8 2 2 2" xfId="22200"/>
    <cellStyle name="Comma 5 2 2 8 2 2 2 2" xfId="47074"/>
    <cellStyle name="Comma 5 2 2 8 2 2 3" xfId="34641"/>
    <cellStyle name="Comma 5 2 2 8 2 3" xfId="17193"/>
    <cellStyle name="Comma 5 2 2 8 2 3 2" xfId="42067"/>
    <cellStyle name="Comma 5 2 2 8 2 4" xfId="29634"/>
    <cellStyle name="Comma 5 2 2 8 3" xfId="5774"/>
    <cellStyle name="Comma 5 2 2 8 3 2" xfId="10789"/>
    <cellStyle name="Comma 5 2 2 8 3 2 2" xfId="23232"/>
    <cellStyle name="Comma 5 2 2 8 3 2 2 2" xfId="48106"/>
    <cellStyle name="Comma 5 2 2 8 3 2 3" xfId="35673"/>
    <cellStyle name="Comma 5 2 2 8 3 3" xfId="18225"/>
    <cellStyle name="Comma 5 2 2 8 3 3 2" xfId="43099"/>
    <cellStyle name="Comma 5 2 2 8 3 4" xfId="30666"/>
    <cellStyle name="Comma 5 2 2 8 4" xfId="8016"/>
    <cellStyle name="Comma 5 2 2 8 4 2" xfId="20462"/>
    <cellStyle name="Comma 5 2 2 8 4 2 2" xfId="45336"/>
    <cellStyle name="Comma 5 2 2 8 4 3" xfId="32903"/>
    <cellStyle name="Comma 5 2 2 8 5" xfId="12243"/>
    <cellStyle name="Comma 5 2 2 8 5 2" xfId="24677"/>
    <cellStyle name="Comma 5 2 2 8 5 2 2" xfId="49551"/>
    <cellStyle name="Comma 5 2 2 8 5 3" xfId="37118"/>
    <cellStyle name="Comma 5 2 2 8 6" xfId="7351"/>
    <cellStyle name="Comma 5 2 2 8 6 2" xfId="19799"/>
    <cellStyle name="Comma 5 2 2 8 6 2 2" xfId="44673"/>
    <cellStyle name="Comma 5 2 2 8 6 3" xfId="32240"/>
    <cellStyle name="Comma 5 2 2 8 7" xfId="2940"/>
    <cellStyle name="Comma 5 2 2 8 7 2" xfId="15455"/>
    <cellStyle name="Comma 5 2 2 8 7 2 2" xfId="40329"/>
    <cellStyle name="Comma 5 2 2 8 7 3" xfId="27888"/>
    <cellStyle name="Comma 5 2 2 8 8" xfId="14428"/>
    <cellStyle name="Comma 5 2 2 8 8 2" xfId="39302"/>
    <cellStyle name="Comma 5 2 2 8 9" xfId="26861"/>
    <cellStyle name="Comma 5 2 2 9" xfId="2097"/>
    <cellStyle name="Comma 5 2 2 9 2" xfId="6138"/>
    <cellStyle name="Comma 5 2 2 9 2 2" xfId="11153"/>
    <cellStyle name="Comma 5 2 2 9 2 2 2" xfId="23596"/>
    <cellStyle name="Comma 5 2 2 9 2 2 2 2" xfId="48470"/>
    <cellStyle name="Comma 5 2 2 9 2 2 3" xfId="36037"/>
    <cellStyle name="Comma 5 2 2 9 2 3" xfId="18589"/>
    <cellStyle name="Comma 5 2 2 9 2 3 2" xfId="43463"/>
    <cellStyle name="Comma 5 2 2 9 2 4" xfId="31030"/>
    <cellStyle name="Comma 5 2 2 9 3" xfId="12607"/>
    <cellStyle name="Comma 5 2 2 9 3 2" xfId="25041"/>
    <cellStyle name="Comma 5 2 2 9 3 2 2" xfId="49915"/>
    <cellStyle name="Comma 5 2 2 9 3 3" xfId="37482"/>
    <cellStyle name="Comma 5 2 2 9 4" xfId="8902"/>
    <cellStyle name="Comma 5 2 2 9 4 2" xfId="21345"/>
    <cellStyle name="Comma 5 2 2 9 4 2 2" xfId="46219"/>
    <cellStyle name="Comma 5 2 2 9 4 3" xfId="33786"/>
    <cellStyle name="Comma 5 2 2 9 5" xfId="3884"/>
    <cellStyle name="Comma 5 2 2 9 5 2" xfId="16338"/>
    <cellStyle name="Comma 5 2 2 9 5 2 2" xfId="41212"/>
    <cellStyle name="Comma 5 2 2 9 5 3" xfId="28779"/>
    <cellStyle name="Comma 5 2 2 9 6" xfId="14792"/>
    <cellStyle name="Comma 5 2 2 9 6 2" xfId="39666"/>
    <cellStyle name="Comma 5 2 2 9 7" xfId="27225"/>
    <cellStyle name="Comma 5 2 3" xfId="159"/>
    <cellStyle name="Comma 5 2 3 10" xfId="957"/>
    <cellStyle name="Comma 5 2 3 10 2" xfId="11572"/>
    <cellStyle name="Comma 5 2 3 10 2 2" xfId="24006"/>
    <cellStyle name="Comma 5 2 3 10 2 2 2" xfId="48880"/>
    <cellStyle name="Comma 5 2 3 10 2 3" xfId="36447"/>
    <cellStyle name="Comma 5 2 3 10 3" xfId="10116"/>
    <cellStyle name="Comma 5 2 3 10 3 2" xfId="22559"/>
    <cellStyle name="Comma 5 2 3 10 3 2 2" xfId="47433"/>
    <cellStyle name="Comma 5 2 3 10 3 3" xfId="35000"/>
    <cellStyle name="Comma 5 2 3 10 4" xfId="5100"/>
    <cellStyle name="Comma 5 2 3 10 4 2" xfId="17552"/>
    <cellStyle name="Comma 5 2 3 10 4 2 2" xfId="42426"/>
    <cellStyle name="Comma 5 2 3 10 4 3" xfId="29993"/>
    <cellStyle name="Comma 5 2 3 10 5" xfId="13757"/>
    <cellStyle name="Comma 5 2 3 10 5 2" xfId="38631"/>
    <cellStyle name="Comma 5 2 3 10 6" xfId="26190"/>
    <cellStyle name="Comma 5 2 3 11" xfId="927"/>
    <cellStyle name="Comma 5 2 3 11 2" xfId="7724"/>
    <cellStyle name="Comma 5 2 3 11 2 2" xfId="20170"/>
    <cellStyle name="Comma 5 2 3 11 2 2 2" xfId="45044"/>
    <cellStyle name="Comma 5 2 3 11 2 3" xfId="32611"/>
    <cellStyle name="Comma 5 2 3 11 3" xfId="13727"/>
    <cellStyle name="Comma 5 2 3 11 3 2" xfId="38601"/>
    <cellStyle name="Comma 5 2 3 11 4" xfId="26160"/>
    <cellStyle name="Comma 5 2 3 12" xfId="11542"/>
    <cellStyle name="Comma 5 2 3 12 2" xfId="23976"/>
    <cellStyle name="Comma 5 2 3 12 2 2" xfId="48850"/>
    <cellStyle name="Comma 5 2 3 12 3" xfId="36417"/>
    <cellStyle name="Comma 5 2 3 13" xfId="6502"/>
    <cellStyle name="Comma 5 2 3 13 2" xfId="18951"/>
    <cellStyle name="Comma 5 2 3 13 2 2" xfId="43825"/>
    <cellStyle name="Comma 5 2 3 13 3" xfId="31392"/>
    <cellStyle name="Comma 5 2 3 14" xfId="2645"/>
    <cellStyle name="Comma 5 2 3 14 2" xfId="15163"/>
    <cellStyle name="Comma 5 2 3 14 2 2" xfId="40037"/>
    <cellStyle name="Comma 5 2 3 14 3" xfId="27596"/>
    <cellStyle name="Comma 5 2 3 15" xfId="12989"/>
    <cellStyle name="Comma 5 2 3 15 2" xfId="37863"/>
    <cellStyle name="Comma 5 2 3 16" xfId="25422"/>
    <cellStyle name="Comma 5 2 3 2" xfId="189"/>
    <cellStyle name="Comma 5 2 3 2 10" xfId="11674"/>
    <cellStyle name="Comma 5 2 3 2 10 2" xfId="24108"/>
    <cellStyle name="Comma 5 2 3 2 10 2 2" xfId="48982"/>
    <cellStyle name="Comma 5 2 3 2 10 3" xfId="36549"/>
    <cellStyle name="Comma 5 2 3 2 11" xfId="6534"/>
    <cellStyle name="Comma 5 2 3 2 11 2" xfId="18983"/>
    <cellStyle name="Comma 5 2 3 2 11 2 2" xfId="43857"/>
    <cellStyle name="Comma 5 2 3 2 11 3" xfId="31424"/>
    <cellStyle name="Comma 5 2 3 2 12" xfId="2702"/>
    <cellStyle name="Comma 5 2 3 2 12 2" xfId="15220"/>
    <cellStyle name="Comma 5 2 3 2 12 2 2" xfId="40094"/>
    <cellStyle name="Comma 5 2 3 2 12 3" xfId="27653"/>
    <cellStyle name="Comma 5 2 3 2 13" xfId="13019"/>
    <cellStyle name="Comma 5 2 3 2 13 2" xfId="37893"/>
    <cellStyle name="Comma 5 2 3 2 14" xfId="25452"/>
    <cellStyle name="Comma 5 2 3 2 2" xfId="512"/>
    <cellStyle name="Comma 5 2 3 2 2 10" xfId="2906"/>
    <cellStyle name="Comma 5 2 3 2 2 10 2" xfId="15424"/>
    <cellStyle name="Comma 5 2 3 2 2 10 2 2" xfId="40298"/>
    <cellStyle name="Comma 5 2 3 2 2 10 3" xfId="27857"/>
    <cellStyle name="Comma 5 2 3 2 2 11" xfId="13325"/>
    <cellStyle name="Comma 5 2 3 2 2 11 2" xfId="38199"/>
    <cellStyle name="Comma 5 2 3 2 2 12" xfId="25758"/>
    <cellStyle name="Comma 5 2 3 2 2 2" xfId="871"/>
    <cellStyle name="Comma 5 2 3 2 2 2 2" xfId="1292"/>
    <cellStyle name="Comma 5 2 3 2 2 2 2 2" xfId="9362"/>
    <cellStyle name="Comma 5 2 3 2 2 2 2 2 2" xfId="21805"/>
    <cellStyle name="Comma 5 2 3 2 2 2 2 2 2 2" xfId="46679"/>
    <cellStyle name="Comma 5 2 3 2 2 2 2 2 3" xfId="34246"/>
    <cellStyle name="Comma 5 2 3 2 2 2 2 3" xfId="4344"/>
    <cellStyle name="Comma 5 2 3 2 2 2 2 3 2" xfId="16798"/>
    <cellStyle name="Comma 5 2 3 2 2 2 2 3 2 2" xfId="41672"/>
    <cellStyle name="Comma 5 2 3 2 2 2 2 3 3" xfId="29239"/>
    <cellStyle name="Comma 5 2 3 2 2 2 2 4" xfId="14092"/>
    <cellStyle name="Comma 5 2 3 2 2 2 2 4 2" xfId="38966"/>
    <cellStyle name="Comma 5 2 3 2 2 2 2 5" xfId="26525"/>
    <cellStyle name="Comma 5 2 3 2 2 2 3" xfId="5437"/>
    <cellStyle name="Comma 5 2 3 2 2 2 3 2" xfId="10453"/>
    <cellStyle name="Comma 5 2 3 2 2 2 3 2 2" xfId="22896"/>
    <cellStyle name="Comma 5 2 3 2 2 2 3 2 2 2" xfId="47770"/>
    <cellStyle name="Comma 5 2 3 2 2 2 3 2 3" xfId="35337"/>
    <cellStyle name="Comma 5 2 3 2 2 2 3 3" xfId="17889"/>
    <cellStyle name="Comma 5 2 3 2 2 2 3 3 2" xfId="42763"/>
    <cellStyle name="Comma 5 2 3 2 2 2 3 4" xfId="30330"/>
    <cellStyle name="Comma 5 2 3 2 2 2 4" xfId="8478"/>
    <cellStyle name="Comma 5 2 3 2 2 2 4 2" xfId="20922"/>
    <cellStyle name="Comma 5 2 3 2 2 2 4 2 2" xfId="45796"/>
    <cellStyle name="Comma 5 2 3 2 2 2 4 3" xfId="33363"/>
    <cellStyle name="Comma 5 2 3 2 2 2 5" xfId="11907"/>
    <cellStyle name="Comma 5 2 3 2 2 2 5 2" xfId="24341"/>
    <cellStyle name="Comma 5 2 3 2 2 2 5 2 2" xfId="49215"/>
    <cellStyle name="Comma 5 2 3 2 2 2 5 3" xfId="36782"/>
    <cellStyle name="Comma 5 2 3 2 2 2 6" xfId="6955"/>
    <cellStyle name="Comma 5 2 3 2 2 2 6 2" xfId="19404"/>
    <cellStyle name="Comma 5 2 3 2 2 2 6 2 2" xfId="44278"/>
    <cellStyle name="Comma 5 2 3 2 2 2 6 3" xfId="31845"/>
    <cellStyle name="Comma 5 2 3 2 2 2 7" xfId="3409"/>
    <cellStyle name="Comma 5 2 3 2 2 2 7 2" xfId="15915"/>
    <cellStyle name="Comma 5 2 3 2 2 2 7 2 2" xfId="40789"/>
    <cellStyle name="Comma 5 2 3 2 2 2 7 3" xfId="28348"/>
    <cellStyle name="Comma 5 2 3 2 2 2 8" xfId="13672"/>
    <cellStyle name="Comma 5 2 3 2 2 2 8 2" xfId="38546"/>
    <cellStyle name="Comma 5 2 3 2 2 2 9" xfId="26105"/>
    <cellStyle name="Comma 5 2 3 2 2 3" xfId="1640"/>
    <cellStyle name="Comma 5 2 3 2 2 3 2" xfId="4378"/>
    <cellStyle name="Comma 5 2 3 2 2 3 2 2" xfId="9396"/>
    <cellStyle name="Comma 5 2 3 2 2 3 2 2 2" xfId="21839"/>
    <cellStyle name="Comma 5 2 3 2 2 3 2 2 2 2" xfId="46713"/>
    <cellStyle name="Comma 5 2 3 2 2 3 2 2 3" xfId="34280"/>
    <cellStyle name="Comma 5 2 3 2 2 3 2 3" xfId="16832"/>
    <cellStyle name="Comma 5 2 3 2 2 3 2 3 2" xfId="41706"/>
    <cellStyle name="Comma 5 2 3 2 2 3 2 4" xfId="29273"/>
    <cellStyle name="Comma 5 2 3 2 2 3 3" xfId="5786"/>
    <cellStyle name="Comma 5 2 3 2 2 3 3 2" xfId="10801"/>
    <cellStyle name="Comma 5 2 3 2 2 3 3 2 2" xfId="23244"/>
    <cellStyle name="Comma 5 2 3 2 2 3 3 2 2 2" xfId="48118"/>
    <cellStyle name="Comma 5 2 3 2 2 3 3 2 3" xfId="35685"/>
    <cellStyle name="Comma 5 2 3 2 2 3 3 3" xfId="18237"/>
    <cellStyle name="Comma 5 2 3 2 2 3 3 3 2" xfId="43111"/>
    <cellStyle name="Comma 5 2 3 2 2 3 3 4" xfId="30678"/>
    <cellStyle name="Comma 5 2 3 2 2 3 4" xfId="8512"/>
    <cellStyle name="Comma 5 2 3 2 2 3 4 2" xfId="20956"/>
    <cellStyle name="Comma 5 2 3 2 2 3 4 2 2" xfId="45830"/>
    <cellStyle name="Comma 5 2 3 2 2 3 4 3" xfId="33397"/>
    <cellStyle name="Comma 5 2 3 2 2 3 5" xfId="12255"/>
    <cellStyle name="Comma 5 2 3 2 2 3 5 2" xfId="24689"/>
    <cellStyle name="Comma 5 2 3 2 2 3 5 2 2" xfId="49563"/>
    <cellStyle name="Comma 5 2 3 2 2 3 5 3" xfId="37130"/>
    <cellStyle name="Comma 5 2 3 2 2 3 6" xfId="6989"/>
    <cellStyle name="Comma 5 2 3 2 2 3 6 2" xfId="19438"/>
    <cellStyle name="Comma 5 2 3 2 2 3 6 2 2" xfId="44312"/>
    <cellStyle name="Comma 5 2 3 2 2 3 6 3" xfId="31879"/>
    <cellStyle name="Comma 5 2 3 2 2 3 7" xfId="3443"/>
    <cellStyle name="Comma 5 2 3 2 2 3 7 2" xfId="15949"/>
    <cellStyle name="Comma 5 2 3 2 2 3 7 2 2" xfId="40823"/>
    <cellStyle name="Comma 5 2 3 2 2 3 7 3" xfId="28382"/>
    <cellStyle name="Comma 5 2 3 2 2 3 8" xfId="14440"/>
    <cellStyle name="Comma 5 2 3 2 2 3 8 2" xfId="39314"/>
    <cellStyle name="Comma 5 2 3 2 2 3 9" xfId="26873"/>
    <cellStyle name="Comma 5 2 3 2 2 4" xfId="2430"/>
    <cellStyle name="Comma 5 2 3 2 2 4 2" xfId="5054"/>
    <cellStyle name="Comma 5 2 3 2 2 4 2 2" xfId="10071"/>
    <cellStyle name="Comma 5 2 3 2 2 4 2 2 2" xfId="22514"/>
    <cellStyle name="Comma 5 2 3 2 2 4 2 2 2 2" xfId="47388"/>
    <cellStyle name="Comma 5 2 3 2 2 4 2 2 3" xfId="34955"/>
    <cellStyle name="Comma 5 2 3 2 2 4 2 3" xfId="17507"/>
    <cellStyle name="Comma 5 2 3 2 2 4 2 3 2" xfId="42381"/>
    <cellStyle name="Comma 5 2 3 2 2 4 2 4" xfId="29948"/>
    <cellStyle name="Comma 5 2 3 2 2 4 3" xfId="6452"/>
    <cellStyle name="Comma 5 2 3 2 2 4 3 2" xfId="11467"/>
    <cellStyle name="Comma 5 2 3 2 2 4 3 2 2" xfId="23910"/>
    <cellStyle name="Comma 5 2 3 2 2 4 3 2 2 2" xfId="48784"/>
    <cellStyle name="Comma 5 2 3 2 2 4 3 2 3" xfId="36351"/>
    <cellStyle name="Comma 5 2 3 2 2 4 3 3" xfId="18903"/>
    <cellStyle name="Comma 5 2 3 2 2 4 3 3 2" xfId="43777"/>
    <cellStyle name="Comma 5 2 3 2 2 4 3 4" xfId="31344"/>
    <cellStyle name="Comma 5 2 3 2 2 4 4" xfId="8159"/>
    <cellStyle name="Comma 5 2 3 2 2 4 4 2" xfId="20605"/>
    <cellStyle name="Comma 5 2 3 2 2 4 4 2 2" xfId="45479"/>
    <cellStyle name="Comma 5 2 3 2 2 4 4 3" xfId="33046"/>
    <cellStyle name="Comma 5 2 3 2 2 4 5" xfId="12921"/>
    <cellStyle name="Comma 5 2 3 2 2 4 5 2" xfId="25355"/>
    <cellStyle name="Comma 5 2 3 2 2 4 5 2 2" xfId="50229"/>
    <cellStyle name="Comma 5 2 3 2 2 4 5 3" xfId="37796"/>
    <cellStyle name="Comma 5 2 3 2 2 4 6" xfId="7665"/>
    <cellStyle name="Comma 5 2 3 2 2 4 6 2" xfId="20113"/>
    <cellStyle name="Comma 5 2 3 2 2 4 6 2 2" xfId="44987"/>
    <cellStyle name="Comma 5 2 3 2 2 4 6 3" xfId="32554"/>
    <cellStyle name="Comma 5 2 3 2 2 4 7" xfId="3089"/>
    <cellStyle name="Comma 5 2 3 2 2 4 7 2" xfId="15598"/>
    <cellStyle name="Comma 5 2 3 2 2 4 7 2 2" xfId="40472"/>
    <cellStyle name="Comma 5 2 3 2 2 4 7 3" xfId="28031"/>
    <cellStyle name="Comma 5 2 3 2 2 4 8" xfId="15106"/>
    <cellStyle name="Comma 5 2 3 2 2 4 8 2" xfId="39980"/>
    <cellStyle name="Comma 5 2 3 2 2 4 9" xfId="27539"/>
    <cellStyle name="Comma 5 2 3 2 2 5" xfId="1263"/>
    <cellStyle name="Comma 5 2 3 2 2 5 2" xfId="9045"/>
    <cellStyle name="Comma 5 2 3 2 2 5 2 2" xfId="21488"/>
    <cellStyle name="Comma 5 2 3 2 2 5 2 2 2" xfId="46362"/>
    <cellStyle name="Comma 5 2 3 2 2 5 2 3" xfId="33929"/>
    <cellStyle name="Comma 5 2 3 2 2 5 3" xfId="4027"/>
    <cellStyle name="Comma 5 2 3 2 2 5 3 2" xfId="16481"/>
    <cellStyle name="Comma 5 2 3 2 2 5 3 2 2" xfId="41355"/>
    <cellStyle name="Comma 5 2 3 2 2 5 3 3" xfId="28922"/>
    <cellStyle name="Comma 5 2 3 2 2 5 4" xfId="14063"/>
    <cellStyle name="Comma 5 2 3 2 2 5 4 2" xfId="38937"/>
    <cellStyle name="Comma 5 2 3 2 2 5 5" xfId="26496"/>
    <cellStyle name="Comma 5 2 3 2 2 6" xfId="5408"/>
    <cellStyle name="Comma 5 2 3 2 2 6 2" xfId="10424"/>
    <cellStyle name="Comma 5 2 3 2 2 6 2 2" xfId="22867"/>
    <cellStyle name="Comma 5 2 3 2 2 6 2 2 2" xfId="47741"/>
    <cellStyle name="Comma 5 2 3 2 2 6 2 3" xfId="35308"/>
    <cellStyle name="Comma 5 2 3 2 2 6 3" xfId="17860"/>
    <cellStyle name="Comma 5 2 3 2 2 6 3 2" xfId="42734"/>
    <cellStyle name="Comma 5 2 3 2 2 6 4" xfId="30301"/>
    <cellStyle name="Comma 5 2 3 2 2 7" xfId="7985"/>
    <cellStyle name="Comma 5 2 3 2 2 7 2" xfId="20431"/>
    <cellStyle name="Comma 5 2 3 2 2 7 2 2" xfId="45305"/>
    <cellStyle name="Comma 5 2 3 2 2 7 3" xfId="32872"/>
    <cellStyle name="Comma 5 2 3 2 2 8" xfId="11878"/>
    <cellStyle name="Comma 5 2 3 2 2 8 2" xfId="24312"/>
    <cellStyle name="Comma 5 2 3 2 2 8 2 2" xfId="49186"/>
    <cellStyle name="Comma 5 2 3 2 2 8 3" xfId="36753"/>
    <cellStyle name="Comma 5 2 3 2 2 9" xfId="6638"/>
    <cellStyle name="Comma 5 2 3 2 2 9 2" xfId="19087"/>
    <cellStyle name="Comma 5 2 3 2 2 9 2 2" xfId="43961"/>
    <cellStyle name="Comma 5 2 3 2 2 9 3" xfId="31528"/>
    <cellStyle name="Comma 5 2 3 2 3" xfId="405"/>
    <cellStyle name="Comma 5 2 3 2 3 10" xfId="13221"/>
    <cellStyle name="Comma 5 2 3 2 3 10 2" xfId="38095"/>
    <cellStyle name="Comma 5 2 3 2 3 11" xfId="25654"/>
    <cellStyle name="Comma 5 2 3 2 3 2" xfId="765"/>
    <cellStyle name="Comma 5 2 3 2 3 2 2" xfId="1293"/>
    <cellStyle name="Comma 5 2 3 2 3 2 2 2" xfId="9397"/>
    <cellStyle name="Comma 5 2 3 2 3 2 2 2 2" xfId="21840"/>
    <cellStyle name="Comma 5 2 3 2 3 2 2 2 2 2" xfId="46714"/>
    <cellStyle name="Comma 5 2 3 2 3 2 2 2 3" xfId="34281"/>
    <cellStyle name="Comma 5 2 3 2 3 2 2 3" xfId="4379"/>
    <cellStyle name="Comma 5 2 3 2 3 2 2 3 2" xfId="16833"/>
    <cellStyle name="Comma 5 2 3 2 3 2 2 3 2 2" xfId="41707"/>
    <cellStyle name="Comma 5 2 3 2 3 2 2 3 3" xfId="29274"/>
    <cellStyle name="Comma 5 2 3 2 3 2 2 4" xfId="14093"/>
    <cellStyle name="Comma 5 2 3 2 3 2 2 4 2" xfId="38967"/>
    <cellStyle name="Comma 5 2 3 2 3 2 2 5" xfId="26526"/>
    <cellStyle name="Comma 5 2 3 2 3 2 3" xfId="5438"/>
    <cellStyle name="Comma 5 2 3 2 3 2 3 2" xfId="10454"/>
    <cellStyle name="Comma 5 2 3 2 3 2 3 2 2" xfId="22897"/>
    <cellStyle name="Comma 5 2 3 2 3 2 3 2 2 2" xfId="47771"/>
    <cellStyle name="Comma 5 2 3 2 3 2 3 2 3" xfId="35338"/>
    <cellStyle name="Comma 5 2 3 2 3 2 3 3" xfId="17890"/>
    <cellStyle name="Comma 5 2 3 2 3 2 3 3 2" xfId="42764"/>
    <cellStyle name="Comma 5 2 3 2 3 2 3 4" xfId="30331"/>
    <cellStyle name="Comma 5 2 3 2 3 2 4" xfId="8513"/>
    <cellStyle name="Comma 5 2 3 2 3 2 4 2" xfId="20957"/>
    <cellStyle name="Comma 5 2 3 2 3 2 4 2 2" xfId="45831"/>
    <cellStyle name="Comma 5 2 3 2 3 2 4 3" xfId="33398"/>
    <cellStyle name="Comma 5 2 3 2 3 2 5" xfId="11908"/>
    <cellStyle name="Comma 5 2 3 2 3 2 5 2" xfId="24342"/>
    <cellStyle name="Comma 5 2 3 2 3 2 5 2 2" xfId="49216"/>
    <cellStyle name="Comma 5 2 3 2 3 2 5 3" xfId="36783"/>
    <cellStyle name="Comma 5 2 3 2 3 2 6" xfId="6990"/>
    <cellStyle name="Comma 5 2 3 2 3 2 6 2" xfId="19439"/>
    <cellStyle name="Comma 5 2 3 2 3 2 6 2 2" xfId="44313"/>
    <cellStyle name="Comma 5 2 3 2 3 2 6 3" xfId="31880"/>
    <cellStyle name="Comma 5 2 3 2 3 2 7" xfId="3444"/>
    <cellStyle name="Comma 5 2 3 2 3 2 7 2" xfId="15950"/>
    <cellStyle name="Comma 5 2 3 2 3 2 7 2 2" xfId="40824"/>
    <cellStyle name="Comma 5 2 3 2 3 2 7 3" xfId="28383"/>
    <cellStyle name="Comma 5 2 3 2 3 2 8" xfId="13568"/>
    <cellStyle name="Comma 5 2 3 2 3 2 8 2" xfId="38442"/>
    <cellStyle name="Comma 5 2 3 2 3 2 9" xfId="26001"/>
    <cellStyle name="Comma 5 2 3 2 3 3" xfId="1641"/>
    <cellStyle name="Comma 5 2 3 2 3 3 2" xfId="4950"/>
    <cellStyle name="Comma 5 2 3 2 3 3 2 2" xfId="9967"/>
    <cellStyle name="Comma 5 2 3 2 3 3 2 2 2" xfId="22410"/>
    <cellStyle name="Comma 5 2 3 2 3 3 2 2 2 2" xfId="47284"/>
    <cellStyle name="Comma 5 2 3 2 3 3 2 2 3" xfId="34851"/>
    <cellStyle name="Comma 5 2 3 2 3 3 2 3" xfId="17403"/>
    <cellStyle name="Comma 5 2 3 2 3 3 2 3 2" xfId="42277"/>
    <cellStyle name="Comma 5 2 3 2 3 3 2 4" xfId="29844"/>
    <cellStyle name="Comma 5 2 3 2 3 3 3" xfId="5787"/>
    <cellStyle name="Comma 5 2 3 2 3 3 3 2" xfId="10802"/>
    <cellStyle name="Comma 5 2 3 2 3 3 3 2 2" xfId="23245"/>
    <cellStyle name="Comma 5 2 3 2 3 3 3 2 2 2" xfId="48119"/>
    <cellStyle name="Comma 5 2 3 2 3 3 3 2 3" xfId="35686"/>
    <cellStyle name="Comma 5 2 3 2 3 3 3 3" xfId="18238"/>
    <cellStyle name="Comma 5 2 3 2 3 3 3 3 2" xfId="43112"/>
    <cellStyle name="Comma 5 2 3 2 3 3 3 4" xfId="30679"/>
    <cellStyle name="Comma 5 2 3 2 3 3 4" xfId="8374"/>
    <cellStyle name="Comma 5 2 3 2 3 3 4 2" xfId="20818"/>
    <cellStyle name="Comma 5 2 3 2 3 3 4 2 2" xfId="45692"/>
    <cellStyle name="Comma 5 2 3 2 3 3 4 3" xfId="33259"/>
    <cellStyle name="Comma 5 2 3 2 3 3 5" xfId="12256"/>
    <cellStyle name="Comma 5 2 3 2 3 3 5 2" xfId="24690"/>
    <cellStyle name="Comma 5 2 3 2 3 3 5 2 2" xfId="49564"/>
    <cellStyle name="Comma 5 2 3 2 3 3 5 3" xfId="37131"/>
    <cellStyle name="Comma 5 2 3 2 3 3 6" xfId="7561"/>
    <cellStyle name="Comma 5 2 3 2 3 3 6 2" xfId="20009"/>
    <cellStyle name="Comma 5 2 3 2 3 3 6 2 2" xfId="44883"/>
    <cellStyle name="Comma 5 2 3 2 3 3 6 3" xfId="32450"/>
    <cellStyle name="Comma 5 2 3 2 3 3 7" xfId="3305"/>
    <cellStyle name="Comma 5 2 3 2 3 3 7 2" xfId="15811"/>
    <cellStyle name="Comma 5 2 3 2 3 3 7 2 2" xfId="40685"/>
    <cellStyle name="Comma 5 2 3 2 3 3 7 3" xfId="28244"/>
    <cellStyle name="Comma 5 2 3 2 3 3 8" xfId="14441"/>
    <cellStyle name="Comma 5 2 3 2 3 3 8 2" xfId="39315"/>
    <cellStyle name="Comma 5 2 3 2 3 3 9" xfId="26874"/>
    <cellStyle name="Comma 5 2 3 2 3 4" xfId="2323"/>
    <cellStyle name="Comma 5 2 3 2 3 4 2" xfId="6348"/>
    <cellStyle name="Comma 5 2 3 2 3 4 2 2" xfId="11363"/>
    <cellStyle name="Comma 5 2 3 2 3 4 2 2 2" xfId="23806"/>
    <cellStyle name="Comma 5 2 3 2 3 4 2 2 2 2" xfId="48680"/>
    <cellStyle name="Comma 5 2 3 2 3 4 2 2 3" xfId="36247"/>
    <cellStyle name="Comma 5 2 3 2 3 4 2 3" xfId="18799"/>
    <cellStyle name="Comma 5 2 3 2 3 4 2 3 2" xfId="43673"/>
    <cellStyle name="Comma 5 2 3 2 3 4 2 4" xfId="31240"/>
    <cellStyle name="Comma 5 2 3 2 3 4 3" xfId="12817"/>
    <cellStyle name="Comma 5 2 3 2 3 4 3 2" xfId="25251"/>
    <cellStyle name="Comma 5 2 3 2 3 4 3 2 2" xfId="50125"/>
    <cellStyle name="Comma 5 2 3 2 3 4 3 3" xfId="37692"/>
    <cellStyle name="Comma 5 2 3 2 3 4 4" xfId="9258"/>
    <cellStyle name="Comma 5 2 3 2 3 4 4 2" xfId="21701"/>
    <cellStyle name="Comma 5 2 3 2 3 4 4 2 2" xfId="46575"/>
    <cellStyle name="Comma 5 2 3 2 3 4 4 3" xfId="34142"/>
    <cellStyle name="Comma 5 2 3 2 3 4 5" xfId="4240"/>
    <cellStyle name="Comma 5 2 3 2 3 4 5 2" xfId="16694"/>
    <cellStyle name="Comma 5 2 3 2 3 4 5 2 2" xfId="41568"/>
    <cellStyle name="Comma 5 2 3 2 3 4 5 3" xfId="29135"/>
    <cellStyle name="Comma 5 2 3 2 3 4 6" xfId="15002"/>
    <cellStyle name="Comma 5 2 3 2 3 4 6 2" xfId="39876"/>
    <cellStyle name="Comma 5 2 3 2 3 4 7" xfId="27435"/>
    <cellStyle name="Comma 5 2 3 2 3 5" xfId="1159"/>
    <cellStyle name="Comma 5 2 3 2 3 5 2" xfId="10320"/>
    <cellStyle name="Comma 5 2 3 2 3 5 2 2" xfId="22763"/>
    <cellStyle name="Comma 5 2 3 2 3 5 2 2 2" xfId="47637"/>
    <cellStyle name="Comma 5 2 3 2 3 5 2 3" xfId="35204"/>
    <cellStyle name="Comma 5 2 3 2 3 5 3" xfId="5304"/>
    <cellStyle name="Comma 5 2 3 2 3 5 3 2" xfId="17756"/>
    <cellStyle name="Comma 5 2 3 2 3 5 3 2 2" xfId="42630"/>
    <cellStyle name="Comma 5 2 3 2 3 5 3 3" xfId="30197"/>
    <cellStyle name="Comma 5 2 3 2 3 5 4" xfId="13959"/>
    <cellStyle name="Comma 5 2 3 2 3 5 4 2" xfId="38833"/>
    <cellStyle name="Comma 5 2 3 2 3 5 5" xfId="26392"/>
    <cellStyle name="Comma 5 2 3 2 3 6" xfId="7881"/>
    <cellStyle name="Comma 5 2 3 2 3 6 2" xfId="20327"/>
    <cellStyle name="Comma 5 2 3 2 3 6 2 2" xfId="45201"/>
    <cellStyle name="Comma 5 2 3 2 3 6 3" xfId="32768"/>
    <cellStyle name="Comma 5 2 3 2 3 7" xfId="11774"/>
    <cellStyle name="Comma 5 2 3 2 3 7 2" xfId="24208"/>
    <cellStyle name="Comma 5 2 3 2 3 7 2 2" xfId="49082"/>
    <cellStyle name="Comma 5 2 3 2 3 7 3" xfId="36649"/>
    <cellStyle name="Comma 5 2 3 2 3 8" xfId="6851"/>
    <cellStyle name="Comma 5 2 3 2 3 8 2" xfId="19300"/>
    <cellStyle name="Comma 5 2 3 2 3 8 2 2" xfId="44174"/>
    <cellStyle name="Comma 5 2 3 2 3 8 3" xfId="31741"/>
    <cellStyle name="Comma 5 2 3 2 3 9" xfId="2802"/>
    <cellStyle name="Comma 5 2 3 2 3 9 2" xfId="15320"/>
    <cellStyle name="Comma 5 2 3 2 3 9 2 2" xfId="40194"/>
    <cellStyle name="Comma 5 2 3 2 3 9 3" xfId="27753"/>
    <cellStyle name="Comma 5 2 3 2 4" xfId="303"/>
    <cellStyle name="Comma 5 2 3 2 4 2" xfId="1291"/>
    <cellStyle name="Comma 5 2 3 2 4 2 2" xfId="9158"/>
    <cellStyle name="Comma 5 2 3 2 4 2 2 2" xfId="21601"/>
    <cellStyle name="Comma 5 2 3 2 4 2 2 2 2" xfId="46475"/>
    <cellStyle name="Comma 5 2 3 2 4 2 2 3" xfId="34042"/>
    <cellStyle name="Comma 5 2 3 2 4 2 3" xfId="4140"/>
    <cellStyle name="Comma 5 2 3 2 4 2 3 2" xfId="16594"/>
    <cellStyle name="Comma 5 2 3 2 4 2 3 2 2" xfId="41468"/>
    <cellStyle name="Comma 5 2 3 2 4 2 3 3" xfId="29035"/>
    <cellStyle name="Comma 5 2 3 2 4 2 4" xfId="14091"/>
    <cellStyle name="Comma 5 2 3 2 4 2 4 2" xfId="38965"/>
    <cellStyle name="Comma 5 2 3 2 4 2 5" xfId="26524"/>
    <cellStyle name="Comma 5 2 3 2 4 3" xfId="5436"/>
    <cellStyle name="Comma 5 2 3 2 4 3 2" xfId="10452"/>
    <cellStyle name="Comma 5 2 3 2 4 3 2 2" xfId="22895"/>
    <cellStyle name="Comma 5 2 3 2 4 3 2 2 2" xfId="47769"/>
    <cellStyle name="Comma 5 2 3 2 4 3 2 3" xfId="35336"/>
    <cellStyle name="Comma 5 2 3 2 4 3 3" xfId="17888"/>
    <cellStyle name="Comma 5 2 3 2 4 3 3 2" xfId="42762"/>
    <cellStyle name="Comma 5 2 3 2 4 3 4" xfId="30329"/>
    <cellStyle name="Comma 5 2 3 2 4 4" xfId="8274"/>
    <cellStyle name="Comma 5 2 3 2 4 4 2" xfId="20718"/>
    <cellStyle name="Comma 5 2 3 2 4 4 2 2" xfId="45592"/>
    <cellStyle name="Comma 5 2 3 2 4 4 3" xfId="33159"/>
    <cellStyle name="Comma 5 2 3 2 4 5" xfId="11906"/>
    <cellStyle name="Comma 5 2 3 2 4 5 2" xfId="24340"/>
    <cellStyle name="Comma 5 2 3 2 4 5 2 2" xfId="49214"/>
    <cellStyle name="Comma 5 2 3 2 4 5 3" xfId="36781"/>
    <cellStyle name="Comma 5 2 3 2 4 6" xfId="6751"/>
    <cellStyle name="Comma 5 2 3 2 4 6 2" xfId="19200"/>
    <cellStyle name="Comma 5 2 3 2 4 6 2 2" xfId="44074"/>
    <cellStyle name="Comma 5 2 3 2 4 6 3" xfId="31641"/>
    <cellStyle name="Comma 5 2 3 2 4 7" xfId="3205"/>
    <cellStyle name="Comma 5 2 3 2 4 7 2" xfId="15711"/>
    <cellStyle name="Comma 5 2 3 2 4 7 2 2" xfId="40585"/>
    <cellStyle name="Comma 5 2 3 2 4 7 3" xfId="28144"/>
    <cellStyle name="Comma 5 2 3 2 4 8" xfId="13121"/>
    <cellStyle name="Comma 5 2 3 2 4 8 2" xfId="37995"/>
    <cellStyle name="Comma 5 2 3 2 4 9" xfId="25554"/>
    <cellStyle name="Comma 5 2 3 2 5" xfId="664"/>
    <cellStyle name="Comma 5 2 3 2 5 2" xfId="1639"/>
    <cellStyle name="Comma 5 2 3 2 5 2 2" xfId="9395"/>
    <cellStyle name="Comma 5 2 3 2 5 2 2 2" xfId="21838"/>
    <cellStyle name="Comma 5 2 3 2 5 2 2 2 2" xfId="46712"/>
    <cellStyle name="Comma 5 2 3 2 5 2 2 3" xfId="34279"/>
    <cellStyle name="Comma 5 2 3 2 5 2 3" xfId="4377"/>
    <cellStyle name="Comma 5 2 3 2 5 2 3 2" xfId="16831"/>
    <cellStyle name="Comma 5 2 3 2 5 2 3 2 2" xfId="41705"/>
    <cellStyle name="Comma 5 2 3 2 5 2 3 3" xfId="29272"/>
    <cellStyle name="Comma 5 2 3 2 5 2 4" xfId="14439"/>
    <cellStyle name="Comma 5 2 3 2 5 2 4 2" xfId="39313"/>
    <cellStyle name="Comma 5 2 3 2 5 2 5" xfId="26872"/>
    <cellStyle name="Comma 5 2 3 2 5 3" xfId="5785"/>
    <cellStyle name="Comma 5 2 3 2 5 3 2" xfId="10800"/>
    <cellStyle name="Comma 5 2 3 2 5 3 2 2" xfId="23243"/>
    <cellStyle name="Comma 5 2 3 2 5 3 2 2 2" xfId="48117"/>
    <cellStyle name="Comma 5 2 3 2 5 3 2 3" xfId="35684"/>
    <cellStyle name="Comma 5 2 3 2 5 3 3" xfId="18236"/>
    <cellStyle name="Comma 5 2 3 2 5 3 3 2" xfId="43110"/>
    <cellStyle name="Comma 5 2 3 2 5 3 4" xfId="30677"/>
    <cellStyle name="Comma 5 2 3 2 5 4" xfId="8511"/>
    <cellStyle name="Comma 5 2 3 2 5 4 2" xfId="20955"/>
    <cellStyle name="Comma 5 2 3 2 5 4 2 2" xfId="45829"/>
    <cellStyle name="Comma 5 2 3 2 5 4 3" xfId="33396"/>
    <cellStyle name="Comma 5 2 3 2 5 5" xfId="12254"/>
    <cellStyle name="Comma 5 2 3 2 5 5 2" xfId="24688"/>
    <cellStyle name="Comma 5 2 3 2 5 5 2 2" xfId="49562"/>
    <cellStyle name="Comma 5 2 3 2 5 5 3" xfId="37129"/>
    <cellStyle name="Comma 5 2 3 2 5 6" xfId="6988"/>
    <cellStyle name="Comma 5 2 3 2 5 6 2" xfId="19437"/>
    <cellStyle name="Comma 5 2 3 2 5 6 2 2" xfId="44311"/>
    <cellStyle name="Comma 5 2 3 2 5 6 3" xfId="31878"/>
    <cellStyle name="Comma 5 2 3 2 5 7" xfId="3442"/>
    <cellStyle name="Comma 5 2 3 2 5 7 2" xfId="15948"/>
    <cellStyle name="Comma 5 2 3 2 5 7 2 2" xfId="40822"/>
    <cellStyle name="Comma 5 2 3 2 5 7 3" xfId="28381"/>
    <cellStyle name="Comma 5 2 3 2 5 8" xfId="13468"/>
    <cellStyle name="Comma 5 2 3 2 5 8 2" xfId="38342"/>
    <cellStyle name="Comma 5 2 3 2 5 9" xfId="25901"/>
    <cellStyle name="Comma 5 2 3 2 6" xfId="2221"/>
    <cellStyle name="Comma 5 2 3 2 6 2" xfId="4850"/>
    <cellStyle name="Comma 5 2 3 2 6 2 2" xfId="9867"/>
    <cellStyle name="Comma 5 2 3 2 6 2 2 2" xfId="22310"/>
    <cellStyle name="Comma 5 2 3 2 6 2 2 2 2" xfId="47184"/>
    <cellStyle name="Comma 5 2 3 2 6 2 2 3" xfId="34751"/>
    <cellStyle name="Comma 5 2 3 2 6 2 3" xfId="17303"/>
    <cellStyle name="Comma 5 2 3 2 6 2 3 2" xfId="42177"/>
    <cellStyle name="Comma 5 2 3 2 6 2 4" xfId="29744"/>
    <cellStyle name="Comma 5 2 3 2 6 3" xfId="6248"/>
    <cellStyle name="Comma 5 2 3 2 6 3 2" xfId="11263"/>
    <cellStyle name="Comma 5 2 3 2 6 3 2 2" xfId="23706"/>
    <cellStyle name="Comma 5 2 3 2 6 3 2 2 2" xfId="48580"/>
    <cellStyle name="Comma 5 2 3 2 6 3 2 3" xfId="36147"/>
    <cellStyle name="Comma 5 2 3 2 6 3 3" xfId="18699"/>
    <cellStyle name="Comma 5 2 3 2 6 3 3 2" xfId="43573"/>
    <cellStyle name="Comma 5 2 3 2 6 3 4" xfId="31140"/>
    <cellStyle name="Comma 5 2 3 2 6 4" xfId="8055"/>
    <cellStyle name="Comma 5 2 3 2 6 4 2" xfId="20501"/>
    <cellStyle name="Comma 5 2 3 2 6 4 2 2" xfId="45375"/>
    <cellStyle name="Comma 5 2 3 2 6 4 3" xfId="32942"/>
    <cellStyle name="Comma 5 2 3 2 6 5" xfId="12717"/>
    <cellStyle name="Comma 5 2 3 2 6 5 2" xfId="25151"/>
    <cellStyle name="Comma 5 2 3 2 6 5 2 2" xfId="50025"/>
    <cellStyle name="Comma 5 2 3 2 6 5 3" xfId="37592"/>
    <cellStyle name="Comma 5 2 3 2 6 6" xfId="7461"/>
    <cellStyle name="Comma 5 2 3 2 6 6 2" xfId="19909"/>
    <cellStyle name="Comma 5 2 3 2 6 6 2 2" xfId="44783"/>
    <cellStyle name="Comma 5 2 3 2 6 6 3" xfId="32350"/>
    <cellStyle name="Comma 5 2 3 2 6 7" xfId="2982"/>
    <cellStyle name="Comma 5 2 3 2 6 7 2" xfId="15494"/>
    <cellStyle name="Comma 5 2 3 2 6 7 2 2" xfId="40368"/>
    <cellStyle name="Comma 5 2 3 2 6 7 3" xfId="27927"/>
    <cellStyle name="Comma 5 2 3 2 6 8" xfId="14902"/>
    <cellStyle name="Comma 5 2 3 2 6 8 2" xfId="39776"/>
    <cellStyle name="Comma 5 2 3 2 6 9" xfId="27335"/>
    <cellStyle name="Comma 5 2 3 2 7" xfId="1059"/>
    <cellStyle name="Comma 5 2 3 2 7 2" xfId="8941"/>
    <cellStyle name="Comma 5 2 3 2 7 2 2" xfId="21384"/>
    <cellStyle name="Comma 5 2 3 2 7 2 2 2" xfId="46258"/>
    <cellStyle name="Comma 5 2 3 2 7 2 3" xfId="33825"/>
    <cellStyle name="Comma 5 2 3 2 7 3" xfId="3923"/>
    <cellStyle name="Comma 5 2 3 2 7 3 2" xfId="16377"/>
    <cellStyle name="Comma 5 2 3 2 7 3 2 2" xfId="41251"/>
    <cellStyle name="Comma 5 2 3 2 7 3 3" xfId="28818"/>
    <cellStyle name="Comma 5 2 3 2 7 4" xfId="13859"/>
    <cellStyle name="Comma 5 2 3 2 7 4 2" xfId="38733"/>
    <cellStyle name="Comma 5 2 3 2 7 5" xfId="26292"/>
    <cellStyle name="Comma 5 2 3 2 8" xfId="5204"/>
    <cellStyle name="Comma 5 2 3 2 8 2" xfId="10220"/>
    <cellStyle name="Comma 5 2 3 2 8 2 2" xfId="22663"/>
    <cellStyle name="Comma 5 2 3 2 8 2 2 2" xfId="47537"/>
    <cellStyle name="Comma 5 2 3 2 8 2 3" xfId="35104"/>
    <cellStyle name="Comma 5 2 3 2 8 3" xfId="17656"/>
    <cellStyle name="Comma 5 2 3 2 8 3 2" xfId="42530"/>
    <cellStyle name="Comma 5 2 3 2 8 4" xfId="30097"/>
    <cellStyle name="Comma 5 2 3 2 9" xfId="7781"/>
    <cellStyle name="Comma 5 2 3 2 9 2" xfId="20227"/>
    <cellStyle name="Comma 5 2 3 2 9 2 2" xfId="45101"/>
    <cellStyle name="Comma 5 2 3 2 9 3" xfId="32668"/>
    <cellStyle name="Comma 5 2 3 3" xfId="348"/>
    <cellStyle name="Comma 5 2 3 3 10" xfId="6577"/>
    <cellStyle name="Comma 5 2 3 3 10 2" xfId="19026"/>
    <cellStyle name="Comma 5 2 3 3 10 2 2" xfId="43900"/>
    <cellStyle name="Comma 5 2 3 3 10 3" xfId="31467"/>
    <cellStyle name="Comma 5 2 3 3 11" xfId="2745"/>
    <cellStyle name="Comma 5 2 3 3 11 2" xfId="15263"/>
    <cellStyle name="Comma 5 2 3 3 11 2 2" xfId="40137"/>
    <cellStyle name="Comma 5 2 3 3 11 3" xfId="27696"/>
    <cellStyle name="Comma 5 2 3 3 12" xfId="13164"/>
    <cellStyle name="Comma 5 2 3 3 12 2" xfId="38038"/>
    <cellStyle name="Comma 5 2 3 3 13" xfId="25597"/>
    <cellStyle name="Comma 5 2 3 3 2" xfId="450"/>
    <cellStyle name="Comma 5 2 3 3 2 10" xfId="13264"/>
    <cellStyle name="Comma 5 2 3 3 2 10 2" xfId="38138"/>
    <cellStyle name="Comma 5 2 3 3 2 11" xfId="25697"/>
    <cellStyle name="Comma 5 2 3 3 2 2" xfId="810"/>
    <cellStyle name="Comma 5 2 3 3 2 2 2" xfId="1295"/>
    <cellStyle name="Comma 5 2 3 3 2 2 2 2" xfId="9399"/>
    <cellStyle name="Comma 5 2 3 3 2 2 2 2 2" xfId="21842"/>
    <cellStyle name="Comma 5 2 3 3 2 2 2 2 2 2" xfId="46716"/>
    <cellStyle name="Comma 5 2 3 3 2 2 2 2 3" xfId="34283"/>
    <cellStyle name="Comma 5 2 3 3 2 2 2 3" xfId="4381"/>
    <cellStyle name="Comma 5 2 3 3 2 2 2 3 2" xfId="16835"/>
    <cellStyle name="Comma 5 2 3 3 2 2 2 3 2 2" xfId="41709"/>
    <cellStyle name="Comma 5 2 3 3 2 2 2 3 3" xfId="29276"/>
    <cellStyle name="Comma 5 2 3 3 2 2 2 4" xfId="14095"/>
    <cellStyle name="Comma 5 2 3 3 2 2 2 4 2" xfId="38969"/>
    <cellStyle name="Comma 5 2 3 3 2 2 2 5" xfId="26528"/>
    <cellStyle name="Comma 5 2 3 3 2 2 3" xfId="5440"/>
    <cellStyle name="Comma 5 2 3 3 2 2 3 2" xfId="10456"/>
    <cellStyle name="Comma 5 2 3 3 2 2 3 2 2" xfId="22899"/>
    <cellStyle name="Comma 5 2 3 3 2 2 3 2 2 2" xfId="47773"/>
    <cellStyle name="Comma 5 2 3 3 2 2 3 2 3" xfId="35340"/>
    <cellStyle name="Comma 5 2 3 3 2 2 3 3" xfId="17892"/>
    <cellStyle name="Comma 5 2 3 3 2 2 3 3 2" xfId="42766"/>
    <cellStyle name="Comma 5 2 3 3 2 2 3 4" xfId="30333"/>
    <cellStyle name="Comma 5 2 3 3 2 2 4" xfId="8515"/>
    <cellStyle name="Comma 5 2 3 3 2 2 4 2" xfId="20959"/>
    <cellStyle name="Comma 5 2 3 3 2 2 4 2 2" xfId="45833"/>
    <cellStyle name="Comma 5 2 3 3 2 2 4 3" xfId="33400"/>
    <cellStyle name="Comma 5 2 3 3 2 2 5" xfId="11910"/>
    <cellStyle name="Comma 5 2 3 3 2 2 5 2" xfId="24344"/>
    <cellStyle name="Comma 5 2 3 3 2 2 5 2 2" xfId="49218"/>
    <cellStyle name="Comma 5 2 3 3 2 2 5 3" xfId="36785"/>
    <cellStyle name="Comma 5 2 3 3 2 2 6" xfId="6992"/>
    <cellStyle name="Comma 5 2 3 3 2 2 6 2" xfId="19441"/>
    <cellStyle name="Comma 5 2 3 3 2 2 6 2 2" xfId="44315"/>
    <cellStyle name="Comma 5 2 3 3 2 2 6 3" xfId="31882"/>
    <cellStyle name="Comma 5 2 3 3 2 2 7" xfId="3446"/>
    <cellStyle name="Comma 5 2 3 3 2 2 7 2" xfId="15952"/>
    <cellStyle name="Comma 5 2 3 3 2 2 7 2 2" xfId="40826"/>
    <cellStyle name="Comma 5 2 3 3 2 2 7 3" xfId="28385"/>
    <cellStyle name="Comma 5 2 3 3 2 2 8" xfId="13611"/>
    <cellStyle name="Comma 5 2 3 3 2 2 8 2" xfId="38485"/>
    <cellStyle name="Comma 5 2 3 3 2 2 9" xfId="26044"/>
    <cellStyle name="Comma 5 2 3 3 2 3" xfId="1643"/>
    <cellStyle name="Comma 5 2 3 3 2 3 2" xfId="4993"/>
    <cellStyle name="Comma 5 2 3 3 2 3 2 2" xfId="10010"/>
    <cellStyle name="Comma 5 2 3 3 2 3 2 2 2" xfId="22453"/>
    <cellStyle name="Comma 5 2 3 3 2 3 2 2 2 2" xfId="47327"/>
    <cellStyle name="Comma 5 2 3 3 2 3 2 2 3" xfId="34894"/>
    <cellStyle name="Comma 5 2 3 3 2 3 2 3" xfId="17446"/>
    <cellStyle name="Comma 5 2 3 3 2 3 2 3 2" xfId="42320"/>
    <cellStyle name="Comma 5 2 3 3 2 3 2 4" xfId="29887"/>
    <cellStyle name="Comma 5 2 3 3 2 3 3" xfId="5789"/>
    <cellStyle name="Comma 5 2 3 3 2 3 3 2" xfId="10804"/>
    <cellStyle name="Comma 5 2 3 3 2 3 3 2 2" xfId="23247"/>
    <cellStyle name="Comma 5 2 3 3 2 3 3 2 2 2" xfId="48121"/>
    <cellStyle name="Comma 5 2 3 3 2 3 3 2 3" xfId="35688"/>
    <cellStyle name="Comma 5 2 3 3 2 3 3 3" xfId="18240"/>
    <cellStyle name="Comma 5 2 3 3 2 3 3 3 2" xfId="43114"/>
    <cellStyle name="Comma 5 2 3 3 2 3 3 4" xfId="30681"/>
    <cellStyle name="Comma 5 2 3 3 2 3 4" xfId="8417"/>
    <cellStyle name="Comma 5 2 3 3 2 3 4 2" xfId="20861"/>
    <cellStyle name="Comma 5 2 3 3 2 3 4 2 2" xfId="45735"/>
    <cellStyle name="Comma 5 2 3 3 2 3 4 3" xfId="33302"/>
    <cellStyle name="Comma 5 2 3 3 2 3 5" xfId="12258"/>
    <cellStyle name="Comma 5 2 3 3 2 3 5 2" xfId="24692"/>
    <cellStyle name="Comma 5 2 3 3 2 3 5 2 2" xfId="49566"/>
    <cellStyle name="Comma 5 2 3 3 2 3 5 3" xfId="37133"/>
    <cellStyle name="Comma 5 2 3 3 2 3 6" xfId="7604"/>
    <cellStyle name="Comma 5 2 3 3 2 3 6 2" xfId="20052"/>
    <cellStyle name="Comma 5 2 3 3 2 3 6 2 2" xfId="44926"/>
    <cellStyle name="Comma 5 2 3 3 2 3 6 3" xfId="32493"/>
    <cellStyle name="Comma 5 2 3 3 2 3 7" xfId="3348"/>
    <cellStyle name="Comma 5 2 3 3 2 3 7 2" xfId="15854"/>
    <cellStyle name="Comma 5 2 3 3 2 3 7 2 2" xfId="40728"/>
    <cellStyle name="Comma 5 2 3 3 2 3 7 3" xfId="28287"/>
    <cellStyle name="Comma 5 2 3 3 2 3 8" xfId="14443"/>
    <cellStyle name="Comma 5 2 3 3 2 3 8 2" xfId="39317"/>
    <cellStyle name="Comma 5 2 3 3 2 3 9" xfId="26876"/>
    <cellStyle name="Comma 5 2 3 3 2 4" xfId="2368"/>
    <cellStyle name="Comma 5 2 3 3 2 4 2" xfId="6391"/>
    <cellStyle name="Comma 5 2 3 3 2 4 2 2" xfId="11406"/>
    <cellStyle name="Comma 5 2 3 3 2 4 2 2 2" xfId="23849"/>
    <cellStyle name="Comma 5 2 3 3 2 4 2 2 2 2" xfId="48723"/>
    <cellStyle name="Comma 5 2 3 3 2 4 2 2 3" xfId="36290"/>
    <cellStyle name="Comma 5 2 3 3 2 4 2 3" xfId="18842"/>
    <cellStyle name="Comma 5 2 3 3 2 4 2 3 2" xfId="43716"/>
    <cellStyle name="Comma 5 2 3 3 2 4 2 4" xfId="31283"/>
    <cellStyle name="Comma 5 2 3 3 2 4 3" xfId="12860"/>
    <cellStyle name="Comma 5 2 3 3 2 4 3 2" xfId="25294"/>
    <cellStyle name="Comma 5 2 3 3 2 4 3 2 2" xfId="50168"/>
    <cellStyle name="Comma 5 2 3 3 2 4 3 3" xfId="37735"/>
    <cellStyle name="Comma 5 2 3 3 2 4 4" xfId="9301"/>
    <cellStyle name="Comma 5 2 3 3 2 4 4 2" xfId="21744"/>
    <cellStyle name="Comma 5 2 3 3 2 4 4 2 2" xfId="46618"/>
    <cellStyle name="Comma 5 2 3 3 2 4 4 3" xfId="34185"/>
    <cellStyle name="Comma 5 2 3 3 2 4 5" xfId="4283"/>
    <cellStyle name="Comma 5 2 3 3 2 4 5 2" xfId="16737"/>
    <cellStyle name="Comma 5 2 3 3 2 4 5 2 2" xfId="41611"/>
    <cellStyle name="Comma 5 2 3 3 2 4 5 3" xfId="29178"/>
    <cellStyle name="Comma 5 2 3 3 2 4 6" xfId="15045"/>
    <cellStyle name="Comma 5 2 3 3 2 4 6 2" xfId="39919"/>
    <cellStyle name="Comma 5 2 3 3 2 4 7" xfId="27478"/>
    <cellStyle name="Comma 5 2 3 3 2 5" xfId="1202"/>
    <cellStyle name="Comma 5 2 3 3 2 5 2" xfId="10363"/>
    <cellStyle name="Comma 5 2 3 3 2 5 2 2" xfId="22806"/>
    <cellStyle name="Comma 5 2 3 3 2 5 2 2 2" xfId="47680"/>
    <cellStyle name="Comma 5 2 3 3 2 5 2 3" xfId="35247"/>
    <cellStyle name="Comma 5 2 3 3 2 5 3" xfId="5347"/>
    <cellStyle name="Comma 5 2 3 3 2 5 3 2" xfId="17799"/>
    <cellStyle name="Comma 5 2 3 3 2 5 3 2 2" xfId="42673"/>
    <cellStyle name="Comma 5 2 3 3 2 5 3 3" xfId="30240"/>
    <cellStyle name="Comma 5 2 3 3 2 5 4" xfId="14002"/>
    <cellStyle name="Comma 5 2 3 3 2 5 4 2" xfId="38876"/>
    <cellStyle name="Comma 5 2 3 3 2 5 5" xfId="26435"/>
    <cellStyle name="Comma 5 2 3 3 2 6" xfId="7924"/>
    <cellStyle name="Comma 5 2 3 3 2 6 2" xfId="20370"/>
    <cellStyle name="Comma 5 2 3 3 2 6 2 2" xfId="45244"/>
    <cellStyle name="Comma 5 2 3 3 2 6 3" xfId="32811"/>
    <cellStyle name="Comma 5 2 3 3 2 7" xfId="11817"/>
    <cellStyle name="Comma 5 2 3 3 2 7 2" xfId="24251"/>
    <cellStyle name="Comma 5 2 3 3 2 7 2 2" xfId="49125"/>
    <cellStyle name="Comma 5 2 3 3 2 7 3" xfId="36692"/>
    <cellStyle name="Comma 5 2 3 3 2 8" xfId="6894"/>
    <cellStyle name="Comma 5 2 3 3 2 8 2" xfId="19343"/>
    <cellStyle name="Comma 5 2 3 3 2 8 2 2" xfId="44217"/>
    <cellStyle name="Comma 5 2 3 3 2 8 3" xfId="31784"/>
    <cellStyle name="Comma 5 2 3 3 2 9" xfId="2845"/>
    <cellStyle name="Comma 5 2 3 3 2 9 2" xfId="15363"/>
    <cellStyle name="Comma 5 2 3 3 2 9 2 2" xfId="40237"/>
    <cellStyle name="Comma 5 2 3 3 2 9 3" xfId="27796"/>
    <cellStyle name="Comma 5 2 3 3 3" xfId="708"/>
    <cellStyle name="Comma 5 2 3 3 3 2" xfId="1294"/>
    <cellStyle name="Comma 5 2 3 3 3 2 2" xfId="9201"/>
    <cellStyle name="Comma 5 2 3 3 3 2 2 2" xfId="21644"/>
    <cellStyle name="Comma 5 2 3 3 3 2 2 2 2" xfId="46518"/>
    <cellStyle name="Comma 5 2 3 3 3 2 2 3" xfId="34085"/>
    <cellStyle name="Comma 5 2 3 3 3 2 3" xfId="4183"/>
    <cellStyle name="Comma 5 2 3 3 3 2 3 2" xfId="16637"/>
    <cellStyle name="Comma 5 2 3 3 3 2 3 2 2" xfId="41511"/>
    <cellStyle name="Comma 5 2 3 3 3 2 3 3" xfId="29078"/>
    <cellStyle name="Comma 5 2 3 3 3 2 4" xfId="14094"/>
    <cellStyle name="Comma 5 2 3 3 3 2 4 2" xfId="38968"/>
    <cellStyle name="Comma 5 2 3 3 3 2 5" xfId="26527"/>
    <cellStyle name="Comma 5 2 3 3 3 3" xfId="5439"/>
    <cellStyle name="Comma 5 2 3 3 3 3 2" xfId="10455"/>
    <cellStyle name="Comma 5 2 3 3 3 3 2 2" xfId="22898"/>
    <cellStyle name="Comma 5 2 3 3 3 3 2 2 2" xfId="47772"/>
    <cellStyle name="Comma 5 2 3 3 3 3 2 3" xfId="35339"/>
    <cellStyle name="Comma 5 2 3 3 3 3 3" xfId="17891"/>
    <cellStyle name="Comma 5 2 3 3 3 3 3 2" xfId="42765"/>
    <cellStyle name="Comma 5 2 3 3 3 3 4" xfId="30332"/>
    <cellStyle name="Comma 5 2 3 3 3 4" xfId="8317"/>
    <cellStyle name="Comma 5 2 3 3 3 4 2" xfId="20761"/>
    <cellStyle name="Comma 5 2 3 3 3 4 2 2" xfId="45635"/>
    <cellStyle name="Comma 5 2 3 3 3 4 3" xfId="33202"/>
    <cellStyle name="Comma 5 2 3 3 3 5" xfId="11909"/>
    <cellStyle name="Comma 5 2 3 3 3 5 2" xfId="24343"/>
    <cellStyle name="Comma 5 2 3 3 3 5 2 2" xfId="49217"/>
    <cellStyle name="Comma 5 2 3 3 3 5 3" xfId="36784"/>
    <cellStyle name="Comma 5 2 3 3 3 6" xfId="6794"/>
    <cellStyle name="Comma 5 2 3 3 3 6 2" xfId="19243"/>
    <cellStyle name="Comma 5 2 3 3 3 6 2 2" xfId="44117"/>
    <cellStyle name="Comma 5 2 3 3 3 6 3" xfId="31684"/>
    <cellStyle name="Comma 5 2 3 3 3 7" xfId="3248"/>
    <cellStyle name="Comma 5 2 3 3 3 7 2" xfId="15754"/>
    <cellStyle name="Comma 5 2 3 3 3 7 2 2" xfId="40628"/>
    <cellStyle name="Comma 5 2 3 3 3 7 3" xfId="28187"/>
    <cellStyle name="Comma 5 2 3 3 3 8" xfId="13511"/>
    <cellStyle name="Comma 5 2 3 3 3 8 2" xfId="38385"/>
    <cellStyle name="Comma 5 2 3 3 3 9" xfId="25944"/>
    <cellStyle name="Comma 5 2 3 3 4" xfId="1642"/>
    <cellStyle name="Comma 5 2 3 3 4 2" xfId="4380"/>
    <cellStyle name="Comma 5 2 3 3 4 2 2" xfId="9398"/>
    <cellStyle name="Comma 5 2 3 3 4 2 2 2" xfId="21841"/>
    <cellStyle name="Comma 5 2 3 3 4 2 2 2 2" xfId="46715"/>
    <cellStyle name="Comma 5 2 3 3 4 2 2 3" xfId="34282"/>
    <cellStyle name="Comma 5 2 3 3 4 2 3" xfId="16834"/>
    <cellStyle name="Comma 5 2 3 3 4 2 3 2" xfId="41708"/>
    <cellStyle name="Comma 5 2 3 3 4 2 4" xfId="29275"/>
    <cellStyle name="Comma 5 2 3 3 4 3" xfId="5788"/>
    <cellStyle name="Comma 5 2 3 3 4 3 2" xfId="10803"/>
    <cellStyle name="Comma 5 2 3 3 4 3 2 2" xfId="23246"/>
    <cellStyle name="Comma 5 2 3 3 4 3 2 2 2" xfId="48120"/>
    <cellStyle name="Comma 5 2 3 3 4 3 2 3" xfId="35687"/>
    <cellStyle name="Comma 5 2 3 3 4 3 3" xfId="18239"/>
    <cellStyle name="Comma 5 2 3 3 4 3 3 2" xfId="43113"/>
    <cellStyle name="Comma 5 2 3 3 4 3 4" xfId="30680"/>
    <cellStyle name="Comma 5 2 3 3 4 4" xfId="8514"/>
    <cellStyle name="Comma 5 2 3 3 4 4 2" xfId="20958"/>
    <cellStyle name="Comma 5 2 3 3 4 4 2 2" xfId="45832"/>
    <cellStyle name="Comma 5 2 3 3 4 4 3" xfId="33399"/>
    <cellStyle name="Comma 5 2 3 3 4 5" xfId="12257"/>
    <cellStyle name="Comma 5 2 3 3 4 5 2" xfId="24691"/>
    <cellStyle name="Comma 5 2 3 3 4 5 2 2" xfId="49565"/>
    <cellStyle name="Comma 5 2 3 3 4 5 3" xfId="37132"/>
    <cellStyle name="Comma 5 2 3 3 4 6" xfId="6991"/>
    <cellStyle name="Comma 5 2 3 3 4 6 2" xfId="19440"/>
    <cellStyle name="Comma 5 2 3 3 4 6 2 2" xfId="44314"/>
    <cellStyle name="Comma 5 2 3 3 4 6 3" xfId="31881"/>
    <cellStyle name="Comma 5 2 3 3 4 7" xfId="3445"/>
    <cellStyle name="Comma 5 2 3 3 4 7 2" xfId="15951"/>
    <cellStyle name="Comma 5 2 3 3 4 7 2 2" xfId="40825"/>
    <cellStyle name="Comma 5 2 3 3 4 7 3" xfId="28384"/>
    <cellStyle name="Comma 5 2 3 3 4 8" xfId="14442"/>
    <cellStyle name="Comma 5 2 3 3 4 8 2" xfId="39316"/>
    <cellStyle name="Comma 5 2 3 3 4 9" xfId="26875"/>
    <cellStyle name="Comma 5 2 3 3 5" xfId="2266"/>
    <cellStyle name="Comma 5 2 3 3 5 2" xfId="4893"/>
    <cellStyle name="Comma 5 2 3 3 5 2 2" xfId="9910"/>
    <cellStyle name="Comma 5 2 3 3 5 2 2 2" xfId="22353"/>
    <cellStyle name="Comma 5 2 3 3 5 2 2 2 2" xfId="47227"/>
    <cellStyle name="Comma 5 2 3 3 5 2 2 3" xfId="34794"/>
    <cellStyle name="Comma 5 2 3 3 5 2 3" xfId="17346"/>
    <cellStyle name="Comma 5 2 3 3 5 2 3 2" xfId="42220"/>
    <cellStyle name="Comma 5 2 3 3 5 2 4" xfId="29787"/>
    <cellStyle name="Comma 5 2 3 3 5 3" xfId="6291"/>
    <cellStyle name="Comma 5 2 3 3 5 3 2" xfId="11306"/>
    <cellStyle name="Comma 5 2 3 3 5 3 2 2" xfId="23749"/>
    <cellStyle name="Comma 5 2 3 3 5 3 2 2 2" xfId="48623"/>
    <cellStyle name="Comma 5 2 3 3 5 3 2 3" xfId="36190"/>
    <cellStyle name="Comma 5 2 3 3 5 3 3" xfId="18742"/>
    <cellStyle name="Comma 5 2 3 3 5 3 3 2" xfId="43616"/>
    <cellStyle name="Comma 5 2 3 3 5 3 4" xfId="31183"/>
    <cellStyle name="Comma 5 2 3 3 5 4" xfId="8098"/>
    <cellStyle name="Comma 5 2 3 3 5 4 2" xfId="20544"/>
    <cellStyle name="Comma 5 2 3 3 5 4 2 2" xfId="45418"/>
    <cellStyle name="Comma 5 2 3 3 5 4 3" xfId="32985"/>
    <cellStyle name="Comma 5 2 3 3 5 5" xfId="12760"/>
    <cellStyle name="Comma 5 2 3 3 5 5 2" xfId="25194"/>
    <cellStyle name="Comma 5 2 3 3 5 5 2 2" xfId="50068"/>
    <cellStyle name="Comma 5 2 3 3 5 5 3" xfId="37635"/>
    <cellStyle name="Comma 5 2 3 3 5 6" xfId="7504"/>
    <cellStyle name="Comma 5 2 3 3 5 6 2" xfId="19952"/>
    <cellStyle name="Comma 5 2 3 3 5 6 2 2" xfId="44826"/>
    <cellStyle name="Comma 5 2 3 3 5 6 3" xfId="32393"/>
    <cellStyle name="Comma 5 2 3 3 5 7" xfId="3028"/>
    <cellStyle name="Comma 5 2 3 3 5 7 2" xfId="15537"/>
    <cellStyle name="Comma 5 2 3 3 5 7 2 2" xfId="40411"/>
    <cellStyle name="Comma 5 2 3 3 5 7 3" xfId="27970"/>
    <cellStyle name="Comma 5 2 3 3 5 8" xfId="14945"/>
    <cellStyle name="Comma 5 2 3 3 5 8 2" xfId="39819"/>
    <cellStyle name="Comma 5 2 3 3 5 9" xfId="27378"/>
    <cellStyle name="Comma 5 2 3 3 6" xfId="1102"/>
    <cellStyle name="Comma 5 2 3 3 6 2" xfId="8984"/>
    <cellStyle name="Comma 5 2 3 3 6 2 2" xfId="21427"/>
    <cellStyle name="Comma 5 2 3 3 6 2 2 2" xfId="46301"/>
    <cellStyle name="Comma 5 2 3 3 6 2 3" xfId="33868"/>
    <cellStyle name="Comma 5 2 3 3 6 3" xfId="3966"/>
    <cellStyle name="Comma 5 2 3 3 6 3 2" xfId="16420"/>
    <cellStyle name="Comma 5 2 3 3 6 3 2 2" xfId="41294"/>
    <cellStyle name="Comma 5 2 3 3 6 3 3" xfId="28861"/>
    <cellStyle name="Comma 5 2 3 3 6 4" xfId="13902"/>
    <cellStyle name="Comma 5 2 3 3 6 4 2" xfId="38776"/>
    <cellStyle name="Comma 5 2 3 3 6 5" xfId="26335"/>
    <cellStyle name="Comma 5 2 3 3 7" xfId="5247"/>
    <cellStyle name="Comma 5 2 3 3 7 2" xfId="10263"/>
    <cellStyle name="Comma 5 2 3 3 7 2 2" xfId="22706"/>
    <cellStyle name="Comma 5 2 3 3 7 2 2 2" xfId="47580"/>
    <cellStyle name="Comma 5 2 3 3 7 2 3" xfId="35147"/>
    <cellStyle name="Comma 5 2 3 3 7 3" xfId="17699"/>
    <cellStyle name="Comma 5 2 3 3 7 3 2" xfId="42573"/>
    <cellStyle name="Comma 5 2 3 3 7 4" xfId="30140"/>
    <cellStyle name="Comma 5 2 3 3 8" xfId="7824"/>
    <cellStyle name="Comma 5 2 3 3 8 2" xfId="20270"/>
    <cellStyle name="Comma 5 2 3 3 8 2 2" xfId="45144"/>
    <cellStyle name="Comma 5 2 3 3 8 3" xfId="32711"/>
    <cellStyle name="Comma 5 2 3 3 9" xfId="11717"/>
    <cellStyle name="Comma 5 2 3 3 9 2" xfId="24151"/>
    <cellStyle name="Comma 5 2 3 3 9 2 2" xfId="49025"/>
    <cellStyle name="Comma 5 2 3 3 9 3" xfId="36592"/>
    <cellStyle name="Comma 5 2 3 4" xfId="267"/>
    <cellStyle name="Comma 5 2 3 4 10" xfId="6607"/>
    <cellStyle name="Comma 5 2 3 4 10 2" xfId="19056"/>
    <cellStyle name="Comma 5 2 3 4 10 2 2" xfId="43930"/>
    <cellStyle name="Comma 5 2 3 4 10 3" xfId="31497"/>
    <cellStyle name="Comma 5 2 3 4 11" xfId="2670"/>
    <cellStyle name="Comma 5 2 3 4 11 2" xfId="15188"/>
    <cellStyle name="Comma 5 2 3 4 11 2 2" xfId="40062"/>
    <cellStyle name="Comma 5 2 3 4 11 3" xfId="27621"/>
    <cellStyle name="Comma 5 2 3 4 12" xfId="13089"/>
    <cellStyle name="Comma 5 2 3 4 12 2" xfId="37963"/>
    <cellStyle name="Comma 5 2 3 4 13" xfId="25522"/>
    <cellStyle name="Comma 5 2 3 4 2" xfId="481"/>
    <cellStyle name="Comma 5 2 3 4 2 10" xfId="13294"/>
    <cellStyle name="Comma 5 2 3 4 2 10 2" xfId="38168"/>
    <cellStyle name="Comma 5 2 3 4 2 11" xfId="25727"/>
    <cellStyle name="Comma 5 2 3 4 2 2" xfId="840"/>
    <cellStyle name="Comma 5 2 3 4 2 2 2" xfId="1297"/>
    <cellStyle name="Comma 5 2 3 4 2 2 2 2" xfId="9401"/>
    <cellStyle name="Comma 5 2 3 4 2 2 2 2 2" xfId="21844"/>
    <cellStyle name="Comma 5 2 3 4 2 2 2 2 2 2" xfId="46718"/>
    <cellStyle name="Comma 5 2 3 4 2 2 2 2 3" xfId="34285"/>
    <cellStyle name="Comma 5 2 3 4 2 2 2 3" xfId="4383"/>
    <cellStyle name="Comma 5 2 3 4 2 2 2 3 2" xfId="16837"/>
    <cellStyle name="Comma 5 2 3 4 2 2 2 3 2 2" xfId="41711"/>
    <cellStyle name="Comma 5 2 3 4 2 2 2 3 3" xfId="29278"/>
    <cellStyle name="Comma 5 2 3 4 2 2 2 4" xfId="14097"/>
    <cellStyle name="Comma 5 2 3 4 2 2 2 4 2" xfId="38971"/>
    <cellStyle name="Comma 5 2 3 4 2 2 2 5" xfId="26530"/>
    <cellStyle name="Comma 5 2 3 4 2 2 3" xfId="5442"/>
    <cellStyle name="Comma 5 2 3 4 2 2 3 2" xfId="10458"/>
    <cellStyle name="Comma 5 2 3 4 2 2 3 2 2" xfId="22901"/>
    <cellStyle name="Comma 5 2 3 4 2 2 3 2 2 2" xfId="47775"/>
    <cellStyle name="Comma 5 2 3 4 2 2 3 2 3" xfId="35342"/>
    <cellStyle name="Comma 5 2 3 4 2 2 3 3" xfId="17894"/>
    <cellStyle name="Comma 5 2 3 4 2 2 3 3 2" xfId="42768"/>
    <cellStyle name="Comma 5 2 3 4 2 2 3 4" xfId="30335"/>
    <cellStyle name="Comma 5 2 3 4 2 2 4" xfId="8517"/>
    <cellStyle name="Comma 5 2 3 4 2 2 4 2" xfId="20961"/>
    <cellStyle name="Comma 5 2 3 4 2 2 4 2 2" xfId="45835"/>
    <cellStyle name="Comma 5 2 3 4 2 2 4 3" xfId="33402"/>
    <cellStyle name="Comma 5 2 3 4 2 2 5" xfId="11912"/>
    <cellStyle name="Comma 5 2 3 4 2 2 5 2" xfId="24346"/>
    <cellStyle name="Comma 5 2 3 4 2 2 5 2 2" xfId="49220"/>
    <cellStyle name="Comma 5 2 3 4 2 2 5 3" xfId="36787"/>
    <cellStyle name="Comma 5 2 3 4 2 2 6" xfId="6994"/>
    <cellStyle name="Comma 5 2 3 4 2 2 6 2" xfId="19443"/>
    <cellStyle name="Comma 5 2 3 4 2 2 6 2 2" xfId="44317"/>
    <cellStyle name="Comma 5 2 3 4 2 2 6 3" xfId="31884"/>
    <cellStyle name="Comma 5 2 3 4 2 2 7" xfId="3448"/>
    <cellStyle name="Comma 5 2 3 4 2 2 7 2" xfId="15954"/>
    <cellStyle name="Comma 5 2 3 4 2 2 7 2 2" xfId="40828"/>
    <cellStyle name="Comma 5 2 3 4 2 2 7 3" xfId="28387"/>
    <cellStyle name="Comma 5 2 3 4 2 2 8" xfId="13641"/>
    <cellStyle name="Comma 5 2 3 4 2 2 8 2" xfId="38515"/>
    <cellStyle name="Comma 5 2 3 4 2 2 9" xfId="26074"/>
    <cellStyle name="Comma 5 2 3 4 2 3" xfId="1645"/>
    <cellStyle name="Comma 5 2 3 4 2 3 2" xfId="5023"/>
    <cellStyle name="Comma 5 2 3 4 2 3 2 2" xfId="10040"/>
    <cellStyle name="Comma 5 2 3 4 2 3 2 2 2" xfId="22483"/>
    <cellStyle name="Comma 5 2 3 4 2 3 2 2 2 2" xfId="47357"/>
    <cellStyle name="Comma 5 2 3 4 2 3 2 2 3" xfId="34924"/>
    <cellStyle name="Comma 5 2 3 4 2 3 2 3" xfId="17476"/>
    <cellStyle name="Comma 5 2 3 4 2 3 2 3 2" xfId="42350"/>
    <cellStyle name="Comma 5 2 3 4 2 3 2 4" xfId="29917"/>
    <cellStyle name="Comma 5 2 3 4 2 3 3" xfId="5791"/>
    <cellStyle name="Comma 5 2 3 4 2 3 3 2" xfId="10806"/>
    <cellStyle name="Comma 5 2 3 4 2 3 3 2 2" xfId="23249"/>
    <cellStyle name="Comma 5 2 3 4 2 3 3 2 2 2" xfId="48123"/>
    <cellStyle name="Comma 5 2 3 4 2 3 3 2 3" xfId="35690"/>
    <cellStyle name="Comma 5 2 3 4 2 3 3 3" xfId="18242"/>
    <cellStyle name="Comma 5 2 3 4 2 3 3 3 2" xfId="43116"/>
    <cellStyle name="Comma 5 2 3 4 2 3 3 4" xfId="30683"/>
    <cellStyle name="Comma 5 2 3 4 2 3 4" xfId="8447"/>
    <cellStyle name="Comma 5 2 3 4 2 3 4 2" xfId="20891"/>
    <cellStyle name="Comma 5 2 3 4 2 3 4 2 2" xfId="45765"/>
    <cellStyle name="Comma 5 2 3 4 2 3 4 3" xfId="33332"/>
    <cellStyle name="Comma 5 2 3 4 2 3 5" xfId="12260"/>
    <cellStyle name="Comma 5 2 3 4 2 3 5 2" xfId="24694"/>
    <cellStyle name="Comma 5 2 3 4 2 3 5 2 2" xfId="49568"/>
    <cellStyle name="Comma 5 2 3 4 2 3 5 3" xfId="37135"/>
    <cellStyle name="Comma 5 2 3 4 2 3 6" xfId="7634"/>
    <cellStyle name="Comma 5 2 3 4 2 3 6 2" xfId="20082"/>
    <cellStyle name="Comma 5 2 3 4 2 3 6 2 2" xfId="44956"/>
    <cellStyle name="Comma 5 2 3 4 2 3 6 3" xfId="32523"/>
    <cellStyle name="Comma 5 2 3 4 2 3 7" xfId="3378"/>
    <cellStyle name="Comma 5 2 3 4 2 3 7 2" xfId="15884"/>
    <cellStyle name="Comma 5 2 3 4 2 3 7 2 2" xfId="40758"/>
    <cellStyle name="Comma 5 2 3 4 2 3 7 3" xfId="28317"/>
    <cellStyle name="Comma 5 2 3 4 2 3 8" xfId="14445"/>
    <cellStyle name="Comma 5 2 3 4 2 3 8 2" xfId="39319"/>
    <cellStyle name="Comma 5 2 3 4 2 3 9" xfId="26878"/>
    <cellStyle name="Comma 5 2 3 4 2 4" xfId="2399"/>
    <cellStyle name="Comma 5 2 3 4 2 4 2" xfId="6421"/>
    <cellStyle name="Comma 5 2 3 4 2 4 2 2" xfId="11436"/>
    <cellStyle name="Comma 5 2 3 4 2 4 2 2 2" xfId="23879"/>
    <cellStyle name="Comma 5 2 3 4 2 4 2 2 2 2" xfId="48753"/>
    <cellStyle name="Comma 5 2 3 4 2 4 2 2 3" xfId="36320"/>
    <cellStyle name="Comma 5 2 3 4 2 4 2 3" xfId="18872"/>
    <cellStyle name="Comma 5 2 3 4 2 4 2 3 2" xfId="43746"/>
    <cellStyle name="Comma 5 2 3 4 2 4 2 4" xfId="31313"/>
    <cellStyle name="Comma 5 2 3 4 2 4 3" xfId="12890"/>
    <cellStyle name="Comma 5 2 3 4 2 4 3 2" xfId="25324"/>
    <cellStyle name="Comma 5 2 3 4 2 4 3 2 2" xfId="50198"/>
    <cellStyle name="Comma 5 2 3 4 2 4 3 3" xfId="37765"/>
    <cellStyle name="Comma 5 2 3 4 2 4 4" xfId="9331"/>
    <cellStyle name="Comma 5 2 3 4 2 4 4 2" xfId="21774"/>
    <cellStyle name="Comma 5 2 3 4 2 4 4 2 2" xfId="46648"/>
    <cellStyle name="Comma 5 2 3 4 2 4 4 3" xfId="34215"/>
    <cellStyle name="Comma 5 2 3 4 2 4 5" xfId="4313"/>
    <cellStyle name="Comma 5 2 3 4 2 4 5 2" xfId="16767"/>
    <cellStyle name="Comma 5 2 3 4 2 4 5 2 2" xfId="41641"/>
    <cellStyle name="Comma 5 2 3 4 2 4 5 3" xfId="29208"/>
    <cellStyle name="Comma 5 2 3 4 2 4 6" xfId="15075"/>
    <cellStyle name="Comma 5 2 3 4 2 4 6 2" xfId="39949"/>
    <cellStyle name="Comma 5 2 3 4 2 4 7" xfId="27508"/>
    <cellStyle name="Comma 5 2 3 4 2 5" xfId="1232"/>
    <cellStyle name="Comma 5 2 3 4 2 5 2" xfId="10393"/>
    <cellStyle name="Comma 5 2 3 4 2 5 2 2" xfId="22836"/>
    <cellStyle name="Comma 5 2 3 4 2 5 2 2 2" xfId="47710"/>
    <cellStyle name="Comma 5 2 3 4 2 5 2 3" xfId="35277"/>
    <cellStyle name="Comma 5 2 3 4 2 5 3" xfId="5377"/>
    <cellStyle name="Comma 5 2 3 4 2 5 3 2" xfId="17829"/>
    <cellStyle name="Comma 5 2 3 4 2 5 3 2 2" xfId="42703"/>
    <cellStyle name="Comma 5 2 3 4 2 5 3 3" xfId="30270"/>
    <cellStyle name="Comma 5 2 3 4 2 5 4" xfId="14032"/>
    <cellStyle name="Comma 5 2 3 4 2 5 4 2" xfId="38906"/>
    <cellStyle name="Comma 5 2 3 4 2 5 5" xfId="26465"/>
    <cellStyle name="Comma 5 2 3 4 2 6" xfId="7954"/>
    <cellStyle name="Comma 5 2 3 4 2 6 2" xfId="20400"/>
    <cellStyle name="Comma 5 2 3 4 2 6 2 2" xfId="45274"/>
    <cellStyle name="Comma 5 2 3 4 2 6 3" xfId="32841"/>
    <cellStyle name="Comma 5 2 3 4 2 7" xfId="11847"/>
    <cellStyle name="Comma 5 2 3 4 2 7 2" xfId="24281"/>
    <cellStyle name="Comma 5 2 3 4 2 7 2 2" xfId="49155"/>
    <cellStyle name="Comma 5 2 3 4 2 7 3" xfId="36722"/>
    <cellStyle name="Comma 5 2 3 4 2 8" xfId="6924"/>
    <cellStyle name="Comma 5 2 3 4 2 8 2" xfId="19373"/>
    <cellStyle name="Comma 5 2 3 4 2 8 2 2" xfId="44247"/>
    <cellStyle name="Comma 5 2 3 4 2 8 3" xfId="31814"/>
    <cellStyle name="Comma 5 2 3 4 2 9" xfId="2875"/>
    <cellStyle name="Comma 5 2 3 4 2 9 2" xfId="15393"/>
    <cellStyle name="Comma 5 2 3 4 2 9 2 2" xfId="40267"/>
    <cellStyle name="Comma 5 2 3 4 2 9 3" xfId="27826"/>
    <cellStyle name="Comma 5 2 3 4 3" xfId="629"/>
    <cellStyle name="Comma 5 2 3 4 3 2" xfId="1296"/>
    <cellStyle name="Comma 5 2 3 4 3 2 2" xfId="9126"/>
    <cellStyle name="Comma 5 2 3 4 3 2 2 2" xfId="21569"/>
    <cellStyle name="Comma 5 2 3 4 3 2 2 2 2" xfId="46443"/>
    <cellStyle name="Comma 5 2 3 4 3 2 2 3" xfId="34010"/>
    <cellStyle name="Comma 5 2 3 4 3 2 3" xfId="4108"/>
    <cellStyle name="Comma 5 2 3 4 3 2 3 2" xfId="16562"/>
    <cellStyle name="Comma 5 2 3 4 3 2 3 2 2" xfId="41436"/>
    <cellStyle name="Comma 5 2 3 4 3 2 3 3" xfId="29003"/>
    <cellStyle name="Comma 5 2 3 4 3 2 4" xfId="14096"/>
    <cellStyle name="Comma 5 2 3 4 3 2 4 2" xfId="38970"/>
    <cellStyle name="Comma 5 2 3 4 3 2 5" xfId="26529"/>
    <cellStyle name="Comma 5 2 3 4 3 3" xfId="5441"/>
    <cellStyle name="Comma 5 2 3 4 3 3 2" xfId="10457"/>
    <cellStyle name="Comma 5 2 3 4 3 3 2 2" xfId="22900"/>
    <cellStyle name="Comma 5 2 3 4 3 3 2 2 2" xfId="47774"/>
    <cellStyle name="Comma 5 2 3 4 3 3 2 3" xfId="35341"/>
    <cellStyle name="Comma 5 2 3 4 3 3 3" xfId="17893"/>
    <cellStyle name="Comma 5 2 3 4 3 3 3 2" xfId="42767"/>
    <cellStyle name="Comma 5 2 3 4 3 3 4" xfId="30334"/>
    <cellStyle name="Comma 5 2 3 4 3 4" xfId="8242"/>
    <cellStyle name="Comma 5 2 3 4 3 4 2" xfId="20686"/>
    <cellStyle name="Comma 5 2 3 4 3 4 2 2" xfId="45560"/>
    <cellStyle name="Comma 5 2 3 4 3 4 3" xfId="33127"/>
    <cellStyle name="Comma 5 2 3 4 3 5" xfId="11911"/>
    <cellStyle name="Comma 5 2 3 4 3 5 2" xfId="24345"/>
    <cellStyle name="Comma 5 2 3 4 3 5 2 2" xfId="49219"/>
    <cellStyle name="Comma 5 2 3 4 3 5 3" xfId="36786"/>
    <cellStyle name="Comma 5 2 3 4 3 6" xfId="6719"/>
    <cellStyle name="Comma 5 2 3 4 3 6 2" xfId="19168"/>
    <cellStyle name="Comma 5 2 3 4 3 6 2 2" xfId="44042"/>
    <cellStyle name="Comma 5 2 3 4 3 6 3" xfId="31609"/>
    <cellStyle name="Comma 5 2 3 4 3 7" xfId="3173"/>
    <cellStyle name="Comma 5 2 3 4 3 7 2" xfId="15679"/>
    <cellStyle name="Comma 5 2 3 4 3 7 2 2" xfId="40553"/>
    <cellStyle name="Comma 5 2 3 4 3 7 3" xfId="28112"/>
    <cellStyle name="Comma 5 2 3 4 3 8" xfId="13436"/>
    <cellStyle name="Comma 5 2 3 4 3 8 2" xfId="38310"/>
    <cellStyle name="Comma 5 2 3 4 3 9" xfId="25869"/>
    <cellStyle name="Comma 5 2 3 4 4" xfId="1644"/>
    <cellStyle name="Comma 5 2 3 4 4 2" xfId="4382"/>
    <cellStyle name="Comma 5 2 3 4 4 2 2" xfId="9400"/>
    <cellStyle name="Comma 5 2 3 4 4 2 2 2" xfId="21843"/>
    <cellStyle name="Comma 5 2 3 4 4 2 2 2 2" xfId="46717"/>
    <cellStyle name="Comma 5 2 3 4 4 2 2 3" xfId="34284"/>
    <cellStyle name="Comma 5 2 3 4 4 2 3" xfId="16836"/>
    <cellStyle name="Comma 5 2 3 4 4 2 3 2" xfId="41710"/>
    <cellStyle name="Comma 5 2 3 4 4 2 4" xfId="29277"/>
    <cellStyle name="Comma 5 2 3 4 4 3" xfId="5790"/>
    <cellStyle name="Comma 5 2 3 4 4 3 2" xfId="10805"/>
    <cellStyle name="Comma 5 2 3 4 4 3 2 2" xfId="23248"/>
    <cellStyle name="Comma 5 2 3 4 4 3 2 2 2" xfId="48122"/>
    <cellStyle name="Comma 5 2 3 4 4 3 2 3" xfId="35689"/>
    <cellStyle name="Comma 5 2 3 4 4 3 3" xfId="18241"/>
    <cellStyle name="Comma 5 2 3 4 4 3 3 2" xfId="43115"/>
    <cellStyle name="Comma 5 2 3 4 4 3 4" xfId="30682"/>
    <cellStyle name="Comma 5 2 3 4 4 4" xfId="8516"/>
    <cellStyle name="Comma 5 2 3 4 4 4 2" xfId="20960"/>
    <cellStyle name="Comma 5 2 3 4 4 4 2 2" xfId="45834"/>
    <cellStyle name="Comma 5 2 3 4 4 4 3" xfId="33401"/>
    <cellStyle name="Comma 5 2 3 4 4 5" xfId="12259"/>
    <cellStyle name="Comma 5 2 3 4 4 5 2" xfId="24693"/>
    <cellStyle name="Comma 5 2 3 4 4 5 2 2" xfId="49567"/>
    <cellStyle name="Comma 5 2 3 4 4 5 3" xfId="37134"/>
    <cellStyle name="Comma 5 2 3 4 4 6" xfId="6993"/>
    <cellStyle name="Comma 5 2 3 4 4 6 2" xfId="19442"/>
    <cellStyle name="Comma 5 2 3 4 4 6 2 2" xfId="44316"/>
    <cellStyle name="Comma 5 2 3 4 4 6 3" xfId="31883"/>
    <cellStyle name="Comma 5 2 3 4 4 7" xfId="3447"/>
    <cellStyle name="Comma 5 2 3 4 4 7 2" xfId="15953"/>
    <cellStyle name="Comma 5 2 3 4 4 7 2 2" xfId="40827"/>
    <cellStyle name="Comma 5 2 3 4 4 7 3" xfId="28386"/>
    <cellStyle name="Comma 5 2 3 4 4 8" xfId="14444"/>
    <cellStyle name="Comma 5 2 3 4 4 8 2" xfId="39318"/>
    <cellStyle name="Comma 5 2 3 4 4 9" xfId="26877"/>
    <cellStyle name="Comma 5 2 3 4 5" xfId="2185"/>
    <cellStyle name="Comma 5 2 3 4 5 2" xfId="4818"/>
    <cellStyle name="Comma 5 2 3 4 5 2 2" xfId="9835"/>
    <cellStyle name="Comma 5 2 3 4 5 2 2 2" xfId="22278"/>
    <cellStyle name="Comma 5 2 3 4 5 2 2 2 2" xfId="47152"/>
    <cellStyle name="Comma 5 2 3 4 5 2 2 3" xfId="34719"/>
    <cellStyle name="Comma 5 2 3 4 5 2 3" xfId="17271"/>
    <cellStyle name="Comma 5 2 3 4 5 2 3 2" xfId="42145"/>
    <cellStyle name="Comma 5 2 3 4 5 2 4" xfId="29712"/>
    <cellStyle name="Comma 5 2 3 4 5 3" xfId="6216"/>
    <cellStyle name="Comma 5 2 3 4 5 3 2" xfId="11231"/>
    <cellStyle name="Comma 5 2 3 4 5 3 2 2" xfId="23674"/>
    <cellStyle name="Comma 5 2 3 4 5 3 2 2 2" xfId="48548"/>
    <cellStyle name="Comma 5 2 3 4 5 3 2 3" xfId="36115"/>
    <cellStyle name="Comma 5 2 3 4 5 3 3" xfId="18667"/>
    <cellStyle name="Comma 5 2 3 4 5 3 3 2" xfId="43541"/>
    <cellStyle name="Comma 5 2 3 4 5 3 4" xfId="31108"/>
    <cellStyle name="Comma 5 2 3 4 5 4" xfId="8128"/>
    <cellStyle name="Comma 5 2 3 4 5 4 2" xfId="20574"/>
    <cellStyle name="Comma 5 2 3 4 5 4 2 2" xfId="45448"/>
    <cellStyle name="Comma 5 2 3 4 5 4 3" xfId="33015"/>
    <cellStyle name="Comma 5 2 3 4 5 5" xfId="12685"/>
    <cellStyle name="Comma 5 2 3 4 5 5 2" xfId="25119"/>
    <cellStyle name="Comma 5 2 3 4 5 5 2 2" xfId="49993"/>
    <cellStyle name="Comma 5 2 3 4 5 5 3" xfId="37560"/>
    <cellStyle name="Comma 5 2 3 4 5 6" xfId="7429"/>
    <cellStyle name="Comma 5 2 3 4 5 6 2" xfId="19877"/>
    <cellStyle name="Comma 5 2 3 4 5 6 2 2" xfId="44751"/>
    <cellStyle name="Comma 5 2 3 4 5 6 3" xfId="32318"/>
    <cellStyle name="Comma 5 2 3 4 5 7" xfId="3058"/>
    <cellStyle name="Comma 5 2 3 4 5 7 2" xfId="15567"/>
    <cellStyle name="Comma 5 2 3 4 5 7 2 2" xfId="40441"/>
    <cellStyle name="Comma 5 2 3 4 5 7 3" xfId="28000"/>
    <cellStyle name="Comma 5 2 3 4 5 8" xfId="14870"/>
    <cellStyle name="Comma 5 2 3 4 5 8 2" xfId="39744"/>
    <cellStyle name="Comma 5 2 3 4 5 9" xfId="27303"/>
    <cellStyle name="Comma 5 2 3 4 6" xfId="1027"/>
    <cellStyle name="Comma 5 2 3 4 6 2" xfId="9014"/>
    <cellStyle name="Comma 5 2 3 4 6 2 2" xfId="21457"/>
    <cellStyle name="Comma 5 2 3 4 6 2 2 2" xfId="46331"/>
    <cellStyle name="Comma 5 2 3 4 6 2 3" xfId="33898"/>
    <cellStyle name="Comma 5 2 3 4 6 3" xfId="3996"/>
    <cellStyle name="Comma 5 2 3 4 6 3 2" xfId="16450"/>
    <cellStyle name="Comma 5 2 3 4 6 3 2 2" xfId="41324"/>
    <cellStyle name="Comma 5 2 3 4 6 3 3" xfId="28891"/>
    <cellStyle name="Comma 5 2 3 4 6 4" xfId="13827"/>
    <cellStyle name="Comma 5 2 3 4 6 4 2" xfId="38701"/>
    <cellStyle name="Comma 5 2 3 4 6 5" xfId="26260"/>
    <cellStyle name="Comma 5 2 3 4 7" xfId="5172"/>
    <cellStyle name="Comma 5 2 3 4 7 2" xfId="10188"/>
    <cellStyle name="Comma 5 2 3 4 7 2 2" xfId="22631"/>
    <cellStyle name="Comma 5 2 3 4 7 2 2 2" xfId="47505"/>
    <cellStyle name="Comma 5 2 3 4 7 2 3" xfId="35072"/>
    <cellStyle name="Comma 5 2 3 4 7 3" xfId="17624"/>
    <cellStyle name="Comma 5 2 3 4 7 3 2" xfId="42498"/>
    <cellStyle name="Comma 5 2 3 4 7 4" xfId="30065"/>
    <cellStyle name="Comma 5 2 3 4 8" xfId="7749"/>
    <cellStyle name="Comma 5 2 3 4 8 2" xfId="20195"/>
    <cellStyle name="Comma 5 2 3 4 8 2 2" xfId="45069"/>
    <cellStyle name="Comma 5 2 3 4 8 3" xfId="32636"/>
    <cellStyle name="Comma 5 2 3 4 9" xfId="11642"/>
    <cellStyle name="Comma 5 2 3 4 9 2" xfId="24076"/>
    <cellStyle name="Comma 5 2 3 4 9 2 2" xfId="48950"/>
    <cellStyle name="Comma 5 2 3 4 9 3" xfId="36517"/>
    <cellStyle name="Comma 5 2 3 5" xfId="373"/>
    <cellStyle name="Comma 5 2 3 5 10" xfId="13189"/>
    <cellStyle name="Comma 5 2 3 5 10 2" xfId="38063"/>
    <cellStyle name="Comma 5 2 3 5 11" xfId="25622"/>
    <cellStyle name="Comma 5 2 3 5 2" xfId="733"/>
    <cellStyle name="Comma 5 2 3 5 2 2" xfId="1298"/>
    <cellStyle name="Comma 5 2 3 5 2 2 2" xfId="9402"/>
    <cellStyle name="Comma 5 2 3 5 2 2 2 2" xfId="21845"/>
    <cellStyle name="Comma 5 2 3 5 2 2 2 2 2" xfId="46719"/>
    <cellStyle name="Comma 5 2 3 5 2 2 2 3" xfId="34286"/>
    <cellStyle name="Comma 5 2 3 5 2 2 3" xfId="4384"/>
    <cellStyle name="Comma 5 2 3 5 2 2 3 2" xfId="16838"/>
    <cellStyle name="Comma 5 2 3 5 2 2 3 2 2" xfId="41712"/>
    <cellStyle name="Comma 5 2 3 5 2 2 3 3" xfId="29279"/>
    <cellStyle name="Comma 5 2 3 5 2 2 4" xfId="14098"/>
    <cellStyle name="Comma 5 2 3 5 2 2 4 2" xfId="38972"/>
    <cellStyle name="Comma 5 2 3 5 2 2 5" xfId="26531"/>
    <cellStyle name="Comma 5 2 3 5 2 3" xfId="5443"/>
    <cellStyle name="Comma 5 2 3 5 2 3 2" xfId="10459"/>
    <cellStyle name="Comma 5 2 3 5 2 3 2 2" xfId="22902"/>
    <cellStyle name="Comma 5 2 3 5 2 3 2 2 2" xfId="47776"/>
    <cellStyle name="Comma 5 2 3 5 2 3 2 3" xfId="35343"/>
    <cellStyle name="Comma 5 2 3 5 2 3 3" xfId="17895"/>
    <cellStyle name="Comma 5 2 3 5 2 3 3 2" xfId="42769"/>
    <cellStyle name="Comma 5 2 3 5 2 3 4" xfId="30336"/>
    <cellStyle name="Comma 5 2 3 5 2 4" xfId="8518"/>
    <cellStyle name="Comma 5 2 3 5 2 4 2" xfId="20962"/>
    <cellStyle name="Comma 5 2 3 5 2 4 2 2" xfId="45836"/>
    <cellStyle name="Comma 5 2 3 5 2 4 3" xfId="33403"/>
    <cellStyle name="Comma 5 2 3 5 2 5" xfId="11913"/>
    <cellStyle name="Comma 5 2 3 5 2 5 2" xfId="24347"/>
    <cellStyle name="Comma 5 2 3 5 2 5 2 2" xfId="49221"/>
    <cellStyle name="Comma 5 2 3 5 2 5 3" xfId="36788"/>
    <cellStyle name="Comma 5 2 3 5 2 6" xfId="6995"/>
    <cellStyle name="Comma 5 2 3 5 2 6 2" xfId="19444"/>
    <cellStyle name="Comma 5 2 3 5 2 6 2 2" xfId="44318"/>
    <cellStyle name="Comma 5 2 3 5 2 6 3" xfId="31885"/>
    <cellStyle name="Comma 5 2 3 5 2 7" xfId="3449"/>
    <cellStyle name="Comma 5 2 3 5 2 7 2" xfId="15955"/>
    <cellStyle name="Comma 5 2 3 5 2 7 2 2" xfId="40829"/>
    <cellStyle name="Comma 5 2 3 5 2 7 3" xfId="28388"/>
    <cellStyle name="Comma 5 2 3 5 2 8" xfId="13536"/>
    <cellStyle name="Comma 5 2 3 5 2 8 2" xfId="38410"/>
    <cellStyle name="Comma 5 2 3 5 2 9" xfId="25969"/>
    <cellStyle name="Comma 5 2 3 5 3" xfId="1646"/>
    <cellStyle name="Comma 5 2 3 5 3 2" xfId="4918"/>
    <cellStyle name="Comma 5 2 3 5 3 2 2" xfId="9935"/>
    <cellStyle name="Comma 5 2 3 5 3 2 2 2" xfId="22378"/>
    <cellStyle name="Comma 5 2 3 5 3 2 2 2 2" xfId="47252"/>
    <cellStyle name="Comma 5 2 3 5 3 2 2 3" xfId="34819"/>
    <cellStyle name="Comma 5 2 3 5 3 2 3" xfId="17371"/>
    <cellStyle name="Comma 5 2 3 5 3 2 3 2" xfId="42245"/>
    <cellStyle name="Comma 5 2 3 5 3 2 4" xfId="29812"/>
    <cellStyle name="Comma 5 2 3 5 3 3" xfId="5792"/>
    <cellStyle name="Comma 5 2 3 5 3 3 2" xfId="10807"/>
    <cellStyle name="Comma 5 2 3 5 3 3 2 2" xfId="23250"/>
    <cellStyle name="Comma 5 2 3 5 3 3 2 2 2" xfId="48124"/>
    <cellStyle name="Comma 5 2 3 5 3 3 2 3" xfId="35691"/>
    <cellStyle name="Comma 5 2 3 5 3 3 3" xfId="18243"/>
    <cellStyle name="Comma 5 2 3 5 3 3 3 2" xfId="43117"/>
    <cellStyle name="Comma 5 2 3 5 3 3 4" xfId="30684"/>
    <cellStyle name="Comma 5 2 3 5 3 4" xfId="8342"/>
    <cellStyle name="Comma 5 2 3 5 3 4 2" xfId="20786"/>
    <cellStyle name="Comma 5 2 3 5 3 4 2 2" xfId="45660"/>
    <cellStyle name="Comma 5 2 3 5 3 4 3" xfId="33227"/>
    <cellStyle name="Comma 5 2 3 5 3 5" xfId="12261"/>
    <cellStyle name="Comma 5 2 3 5 3 5 2" xfId="24695"/>
    <cellStyle name="Comma 5 2 3 5 3 5 2 2" xfId="49569"/>
    <cellStyle name="Comma 5 2 3 5 3 5 3" xfId="37136"/>
    <cellStyle name="Comma 5 2 3 5 3 6" xfId="7529"/>
    <cellStyle name="Comma 5 2 3 5 3 6 2" xfId="19977"/>
    <cellStyle name="Comma 5 2 3 5 3 6 2 2" xfId="44851"/>
    <cellStyle name="Comma 5 2 3 5 3 6 3" xfId="32418"/>
    <cellStyle name="Comma 5 2 3 5 3 7" xfId="3273"/>
    <cellStyle name="Comma 5 2 3 5 3 7 2" xfId="15779"/>
    <cellStyle name="Comma 5 2 3 5 3 7 2 2" xfId="40653"/>
    <cellStyle name="Comma 5 2 3 5 3 7 3" xfId="28212"/>
    <cellStyle name="Comma 5 2 3 5 3 8" xfId="14446"/>
    <cellStyle name="Comma 5 2 3 5 3 8 2" xfId="39320"/>
    <cellStyle name="Comma 5 2 3 5 3 9" xfId="26879"/>
    <cellStyle name="Comma 5 2 3 5 4" xfId="2291"/>
    <cellStyle name="Comma 5 2 3 5 4 2" xfId="6316"/>
    <cellStyle name="Comma 5 2 3 5 4 2 2" xfId="11331"/>
    <cellStyle name="Comma 5 2 3 5 4 2 2 2" xfId="23774"/>
    <cellStyle name="Comma 5 2 3 5 4 2 2 2 2" xfId="48648"/>
    <cellStyle name="Comma 5 2 3 5 4 2 2 3" xfId="36215"/>
    <cellStyle name="Comma 5 2 3 5 4 2 3" xfId="18767"/>
    <cellStyle name="Comma 5 2 3 5 4 2 3 2" xfId="43641"/>
    <cellStyle name="Comma 5 2 3 5 4 2 4" xfId="31208"/>
    <cellStyle name="Comma 5 2 3 5 4 3" xfId="12785"/>
    <cellStyle name="Comma 5 2 3 5 4 3 2" xfId="25219"/>
    <cellStyle name="Comma 5 2 3 5 4 3 2 2" xfId="50093"/>
    <cellStyle name="Comma 5 2 3 5 4 3 3" xfId="37660"/>
    <cellStyle name="Comma 5 2 3 5 4 4" xfId="9226"/>
    <cellStyle name="Comma 5 2 3 5 4 4 2" xfId="21669"/>
    <cellStyle name="Comma 5 2 3 5 4 4 2 2" xfId="46543"/>
    <cellStyle name="Comma 5 2 3 5 4 4 3" xfId="34110"/>
    <cellStyle name="Comma 5 2 3 5 4 5" xfId="4208"/>
    <cellStyle name="Comma 5 2 3 5 4 5 2" xfId="16662"/>
    <cellStyle name="Comma 5 2 3 5 4 5 2 2" xfId="41536"/>
    <cellStyle name="Comma 5 2 3 5 4 5 3" xfId="29103"/>
    <cellStyle name="Comma 5 2 3 5 4 6" xfId="14970"/>
    <cellStyle name="Comma 5 2 3 5 4 6 2" xfId="39844"/>
    <cellStyle name="Comma 5 2 3 5 4 7" xfId="27403"/>
    <cellStyle name="Comma 5 2 3 5 5" xfId="1127"/>
    <cellStyle name="Comma 5 2 3 5 5 2" xfId="10288"/>
    <cellStyle name="Comma 5 2 3 5 5 2 2" xfId="22731"/>
    <cellStyle name="Comma 5 2 3 5 5 2 2 2" xfId="47605"/>
    <cellStyle name="Comma 5 2 3 5 5 2 3" xfId="35172"/>
    <cellStyle name="Comma 5 2 3 5 5 3" xfId="5272"/>
    <cellStyle name="Comma 5 2 3 5 5 3 2" xfId="17724"/>
    <cellStyle name="Comma 5 2 3 5 5 3 2 2" xfId="42598"/>
    <cellStyle name="Comma 5 2 3 5 5 3 3" xfId="30165"/>
    <cellStyle name="Comma 5 2 3 5 5 4" xfId="13927"/>
    <cellStyle name="Comma 5 2 3 5 5 4 2" xfId="38801"/>
    <cellStyle name="Comma 5 2 3 5 5 5" xfId="26360"/>
    <cellStyle name="Comma 5 2 3 5 6" xfId="7849"/>
    <cellStyle name="Comma 5 2 3 5 6 2" xfId="20295"/>
    <cellStyle name="Comma 5 2 3 5 6 2 2" xfId="45169"/>
    <cellStyle name="Comma 5 2 3 5 6 3" xfId="32736"/>
    <cellStyle name="Comma 5 2 3 5 7" xfId="11742"/>
    <cellStyle name="Comma 5 2 3 5 7 2" xfId="24176"/>
    <cellStyle name="Comma 5 2 3 5 7 2 2" xfId="49050"/>
    <cellStyle name="Comma 5 2 3 5 7 3" xfId="36617"/>
    <cellStyle name="Comma 5 2 3 5 8" xfId="6819"/>
    <cellStyle name="Comma 5 2 3 5 8 2" xfId="19268"/>
    <cellStyle name="Comma 5 2 3 5 8 2 2" xfId="44142"/>
    <cellStyle name="Comma 5 2 3 5 8 3" xfId="31709"/>
    <cellStyle name="Comma 5 2 3 5 9" xfId="2770"/>
    <cellStyle name="Comma 5 2 3 5 9 2" xfId="15288"/>
    <cellStyle name="Comma 5 2 3 5 9 2 2" xfId="40162"/>
    <cellStyle name="Comma 5 2 3 5 9 3" xfId="27721"/>
    <cellStyle name="Comma 5 2 3 6" xfId="238"/>
    <cellStyle name="Comma 5 2 3 6 10" xfId="13064"/>
    <cellStyle name="Comma 5 2 3 6 10 2" xfId="37938"/>
    <cellStyle name="Comma 5 2 3 6 11" xfId="25497"/>
    <cellStyle name="Comma 5 2 3 6 2" xfId="602"/>
    <cellStyle name="Comma 5 2 3 6 2 2" xfId="1299"/>
    <cellStyle name="Comma 5 2 3 6 2 2 2" xfId="9403"/>
    <cellStyle name="Comma 5 2 3 6 2 2 2 2" xfId="21846"/>
    <cellStyle name="Comma 5 2 3 6 2 2 2 2 2" xfId="46720"/>
    <cellStyle name="Comma 5 2 3 6 2 2 2 3" xfId="34287"/>
    <cellStyle name="Comma 5 2 3 6 2 2 3" xfId="4385"/>
    <cellStyle name="Comma 5 2 3 6 2 2 3 2" xfId="16839"/>
    <cellStyle name="Comma 5 2 3 6 2 2 3 2 2" xfId="41713"/>
    <cellStyle name="Comma 5 2 3 6 2 2 3 3" xfId="29280"/>
    <cellStyle name="Comma 5 2 3 6 2 2 4" xfId="14099"/>
    <cellStyle name="Comma 5 2 3 6 2 2 4 2" xfId="38973"/>
    <cellStyle name="Comma 5 2 3 6 2 2 5" xfId="26532"/>
    <cellStyle name="Comma 5 2 3 6 2 3" xfId="5444"/>
    <cellStyle name="Comma 5 2 3 6 2 3 2" xfId="10460"/>
    <cellStyle name="Comma 5 2 3 6 2 3 2 2" xfId="22903"/>
    <cellStyle name="Comma 5 2 3 6 2 3 2 2 2" xfId="47777"/>
    <cellStyle name="Comma 5 2 3 6 2 3 2 3" xfId="35344"/>
    <cellStyle name="Comma 5 2 3 6 2 3 3" xfId="17896"/>
    <cellStyle name="Comma 5 2 3 6 2 3 3 2" xfId="42770"/>
    <cellStyle name="Comma 5 2 3 6 2 3 4" xfId="30337"/>
    <cellStyle name="Comma 5 2 3 6 2 4" xfId="8519"/>
    <cellStyle name="Comma 5 2 3 6 2 4 2" xfId="20963"/>
    <cellStyle name="Comma 5 2 3 6 2 4 2 2" xfId="45837"/>
    <cellStyle name="Comma 5 2 3 6 2 4 3" xfId="33404"/>
    <cellStyle name="Comma 5 2 3 6 2 5" xfId="11914"/>
    <cellStyle name="Comma 5 2 3 6 2 5 2" xfId="24348"/>
    <cellStyle name="Comma 5 2 3 6 2 5 2 2" xfId="49222"/>
    <cellStyle name="Comma 5 2 3 6 2 5 3" xfId="36789"/>
    <cellStyle name="Comma 5 2 3 6 2 6" xfId="6996"/>
    <cellStyle name="Comma 5 2 3 6 2 6 2" xfId="19445"/>
    <cellStyle name="Comma 5 2 3 6 2 6 2 2" xfId="44319"/>
    <cellStyle name="Comma 5 2 3 6 2 6 3" xfId="31886"/>
    <cellStyle name="Comma 5 2 3 6 2 7" xfId="3450"/>
    <cellStyle name="Comma 5 2 3 6 2 7 2" xfId="15956"/>
    <cellStyle name="Comma 5 2 3 6 2 7 2 2" xfId="40830"/>
    <cellStyle name="Comma 5 2 3 6 2 7 3" xfId="28389"/>
    <cellStyle name="Comma 5 2 3 6 2 8" xfId="13411"/>
    <cellStyle name="Comma 5 2 3 6 2 8 2" xfId="38285"/>
    <cellStyle name="Comma 5 2 3 6 2 9" xfId="25844"/>
    <cellStyle name="Comma 5 2 3 6 3" xfId="1647"/>
    <cellStyle name="Comma 5 2 3 6 3 2" xfId="4793"/>
    <cellStyle name="Comma 5 2 3 6 3 2 2" xfId="9810"/>
    <cellStyle name="Comma 5 2 3 6 3 2 2 2" xfId="22253"/>
    <cellStyle name="Comma 5 2 3 6 3 2 2 2 2" xfId="47127"/>
    <cellStyle name="Comma 5 2 3 6 3 2 2 3" xfId="34694"/>
    <cellStyle name="Comma 5 2 3 6 3 2 3" xfId="17246"/>
    <cellStyle name="Comma 5 2 3 6 3 2 3 2" xfId="42120"/>
    <cellStyle name="Comma 5 2 3 6 3 2 4" xfId="29687"/>
    <cellStyle name="Comma 5 2 3 6 3 3" xfId="5793"/>
    <cellStyle name="Comma 5 2 3 6 3 3 2" xfId="10808"/>
    <cellStyle name="Comma 5 2 3 6 3 3 2 2" xfId="23251"/>
    <cellStyle name="Comma 5 2 3 6 3 3 2 2 2" xfId="48125"/>
    <cellStyle name="Comma 5 2 3 6 3 3 2 3" xfId="35692"/>
    <cellStyle name="Comma 5 2 3 6 3 3 3" xfId="18244"/>
    <cellStyle name="Comma 5 2 3 6 3 3 3 2" xfId="43118"/>
    <cellStyle name="Comma 5 2 3 6 3 3 4" xfId="30685"/>
    <cellStyle name="Comma 5 2 3 6 3 4" xfId="8855"/>
    <cellStyle name="Comma 5 2 3 6 3 4 2" xfId="21298"/>
    <cellStyle name="Comma 5 2 3 6 3 4 2 2" xfId="46172"/>
    <cellStyle name="Comma 5 2 3 6 3 4 3" xfId="33739"/>
    <cellStyle name="Comma 5 2 3 6 3 5" xfId="12262"/>
    <cellStyle name="Comma 5 2 3 6 3 5 2" xfId="24696"/>
    <cellStyle name="Comma 5 2 3 6 3 5 2 2" xfId="49570"/>
    <cellStyle name="Comma 5 2 3 6 3 5 3" xfId="37137"/>
    <cellStyle name="Comma 5 2 3 6 3 6" xfId="7404"/>
    <cellStyle name="Comma 5 2 3 6 3 6 2" xfId="19852"/>
    <cellStyle name="Comma 5 2 3 6 3 6 2 2" xfId="44726"/>
    <cellStyle name="Comma 5 2 3 6 3 6 3" xfId="32293"/>
    <cellStyle name="Comma 5 2 3 6 3 7" xfId="3837"/>
    <cellStyle name="Comma 5 2 3 6 3 7 2" xfId="16291"/>
    <cellStyle name="Comma 5 2 3 6 3 7 2 2" xfId="41165"/>
    <cellStyle name="Comma 5 2 3 6 3 7 3" xfId="28732"/>
    <cellStyle name="Comma 5 2 3 6 3 8" xfId="14447"/>
    <cellStyle name="Comma 5 2 3 6 3 8 2" xfId="39321"/>
    <cellStyle name="Comma 5 2 3 6 3 9" xfId="26880"/>
    <cellStyle name="Comma 5 2 3 6 4" xfId="2156"/>
    <cellStyle name="Comma 5 2 3 6 4 2" xfId="6191"/>
    <cellStyle name="Comma 5 2 3 6 4 2 2" xfId="11206"/>
    <cellStyle name="Comma 5 2 3 6 4 2 2 2" xfId="23649"/>
    <cellStyle name="Comma 5 2 3 6 4 2 2 2 2" xfId="48523"/>
    <cellStyle name="Comma 5 2 3 6 4 2 2 3" xfId="36090"/>
    <cellStyle name="Comma 5 2 3 6 4 2 3" xfId="18642"/>
    <cellStyle name="Comma 5 2 3 6 4 2 3 2" xfId="43516"/>
    <cellStyle name="Comma 5 2 3 6 4 2 4" xfId="31083"/>
    <cellStyle name="Comma 5 2 3 6 4 3" xfId="12660"/>
    <cellStyle name="Comma 5 2 3 6 4 3 2" xfId="25094"/>
    <cellStyle name="Comma 5 2 3 6 4 3 2 2" xfId="49968"/>
    <cellStyle name="Comma 5 2 3 6 4 3 3" xfId="37535"/>
    <cellStyle name="Comma 5 2 3 6 4 4" xfId="9101"/>
    <cellStyle name="Comma 5 2 3 6 4 4 2" xfId="21544"/>
    <cellStyle name="Comma 5 2 3 6 4 4 2 2" xfId="46418"/>
    <cellStyle name="Comma 5 2 3 6 4 4 3" xfId="33985"/>
    <cellStyle name="Comma 5 2 3 6 4 5" xfId="4083"/>
    <cellStyle name="Comma 5 2 3 6 4 5 2" xfId="16537"/>
    <cellStyle name="Comma 5 2 3 6 4 5 2 2" xfId="41411"/>
    <cellStyle name="Comma 5 2 3 6 4 5 3" xfId="28978"/>
    <cellStyle name="Comma 5 2 3 6 4 6" xfId="14845"/>
    <cellStyle name="Comma 5 2 3 6 4 6 2" xfId="39719"/>
    <cellStyle name="Comma 5 2 3 6 4 7" xfId="27278"/>
    <cellStyle name="Comma 5 2 3 6 5" xfId="1002"/>
    <cellStyle name="Comma 5 2 3 6 5 2" xfId="10161"/>
    <cellStyle name="Comma 5 2 3 6 5 2 2" xfId="22604"/>
    <cellStyle name="Comma 5 2 3 6 5 2 2 2" xfId="47478"/>
    <cellStyle name="Comma 5 2 3 6 5 2 3" xfId="35045"/>
    <cellStyle name="Comma 5 2 3 6 5 3" xfId="5145"/>
    <cellStyle name="Comma 5 2 3 6 5 3 2" xfId="17597"/>
    <cellStyle name="Comma 5 2 3 6 5 3 2 2" xfId="42471"/>
    <cellStyle name="Comma 5 2 3 6 5 3 3" xfId="30038"/>
    <cellStyle name="Comma 5 2 3 6 5 4" xfId="13802"/>
    <cellStyle name="Comma 5 2 3 6 5 4 2" xfId="38676"/>
    <cellStyle name="Comma 5 2 3 6 5 5" xfId="26235"/>
    <cellStyle name="Comma 5 2 3 6 6" xfId="8217"/>
    <cellStyle name="Comma 5 2 3 6 6 2" xfId="20661"/>
    <cellStyle name="Comma 5 2 3 6 6 2 2" xfId="45535"/>
    <cellStyle name="Comma 5 2 3 6 6 3" xfId="33102"/>
    <cellStyle name="Comma 5 2 3 6 7" xfId="11617"/>
    <cellStyle name="Comma 5 2 3 6 7 2" xfId="24051"/>
    <cellStyle name="Comma 5 2 3 6 7 2 2" xfId="48925"/>
    <cellStyle name="Comma 5 2 3 6 7 3" xfId="36492"/>
    <cellStyle name="Comma 5 2 3 6 8" xfId="6694"/>
    <cellStyle name="Comma 5 2 3 6 8 2" xfId="19143"/>
    <cellStyle name="Comma 5 2 3 6 8 2 2" xfId="44017"/>
    <cellStyle name="Comma 5 2 3 6 8 3" xfId="31584"/>
    <cellStyle name="Comma 5 2 3 6 9" xfId="3148"/>
    <cellStyle name="Comma 5 2 3 6 9 2" xfId="15654"/>
    <cellStyle name="Comma 5 2 3 6 9 2 2" xfId="40528"/>
    <cellStyle name="Comma 5 2 3 6 9 3" xfId="28087"/>
    <cellStyle name="Comma 5 2 3 7" xfId="556"/>
    <cellStyle name="Comma 5 2 3 7 2" xfId="1290"/>
    <cellStyle name="Comma 5 2 3 7 2 2" xfId="9394"/>
    <cellStyle name="Comma 5 2 3 7 2 2 2" xfId="21837"/>
    <cellStyle name="Comma 5 2 3 7 2 2 2 2" xfId="46711"/>
    <cellStyle name="Comma 5 2 3 7 2 2 3" xfId="34278"/>
    <cellStyle name="Comma 5 2 3 7 2 3" xfId="4376"/>
    <cellStyle name="Comma 5 2 3 7 2 3 2" xfId="16830"/>
    <cellStyle name="Comma 5 2 3 7 2 3 2 2" xfId="41704"/>
    <cellStyle name="Comma 5 2 3 7 2 3 3" xfId="29271"/>
    <cellStyle name="Comma 5 2 3 7 2 4" xfId="14090"/>
    <cellStyle name="Comma 5 2 3 7 2 4 2" xfId="38964"/>
    <cellStyle name="Comma 5 2 3 7 2 5" xfId="26523"/>
    <cellStyle name="Comma 5 2 3 7 3" xfId="5435"/>
    <cellStyle name="Comma 5 2 3 7 3 2" xfId="10451"/>
    <cellStyle name="Comma 5 2 3 7 3 2 2" xfId="22894"/>
    <cellStyle name="Comma 5 2 3 7 3 2 2 2" xfId="47768"/>
    <cellStyle name="Comma 5 2 3 7 3 2 3" xfId="35335"/>
    <cellStyle name="Comma 5 2 3 7 3 3" xfId="17887"/>
    <cellStyle name="Comma 5 2 3 7 3 3 2" xfId="42761"/>
    <cellStyle name="Comma 5 2 3 7 3 4" xfId="30328"/>
    <cellStyle name="Comma 5 2 3 7 4" xfId="8510"/>
    <cellStyle name="Comma 5 2 3 7 4 2" xfId="20954"/>
    <cellStyle name="Comma 5 2 3 7 4 2 2" xfId="45828"/>
    <cellStyle name="Comma 5 2 3 7 4 3" xfId="33395"/>
    <cellStyle name="Comma 5 2 3 7 5" xfId="11905"/>
    <cellStyle name="Comma 5 2 3 7 5 2" xfId="24339"/>
    <cellStyle name="Comma 5 2 3 7 5 2 2" xfId="49213"/>
    <cellStyle name="Comma 5 2 3 7 5 3" xfId="36780"/>
    <cellStyle name="Comma 5 2 3 7 6" xfId="6987"/>
    <cellStyle name="Comma 5 2 3 7 6 2" xfId="19436"/>
    <cellStyle name="Comma 5 2 3 7 6 2 2" xfId="44310"/>
    <cellStyle name="Comma 5 2 3 7 6 3" xfId="31877"/>
    <cellStyle name="Comma 5 2 3 7 7" xfId="3441"/>
    <cellStyle name="Comma 5 2 3 7 7 2" xfId="15947"/>
    <cellStyle name="Comma 5 2 3 7 7 2 2" xfId="40821"/>
    <cellStyle name="Comma 5 2 3 7 7 3" xfId="28380"/>
    <cellStyle name="Comma 5 2 3 7 8" xfId="13366"/>
    <cellStyle name="Comma 5 2 3 7 8 2" xfId="38240"/>
    <cellStyle name="Comma 5 2 3 7 9" xfId="25799"/>
    <cellStyle name="Comma 5 2 3 8" xfId="1638"/>
    <cellStyle name="Comma 5 2 3 8 2" xfId="4748"/>
    <cellStyle name="Comma 5 2 3 8 2 2" xfId="9765"/>
    <cellStyle name="Comma 5 2 3 8 2 2 2" xfId="22208"/>
    <cellStyle name="Comma 5 2 3 8 2 2 2 2" xfId="47082"/>
    <cellStyle name="Comma 5 2 3 8 2 2 3" xfId="34649"/>
    <cellStyle name="Comma 5 2 3 8 2 3" xfId="17201"/>
    <cellStyle name="Comma 5 2 3 8 2 3 2" xfId="42075"/>
    <cellStyle name="Comma 5 2 3 8 2 4" xfId="29642"/>
    <cellStyle name="Comma 5 2 3 8 3" xfId="5784"/>
    <cellStyle name="Comma 5 2 3 8 3 2" xfId="10799"/>
    <cellStyle name="Comma 5 2 3 8 3 2 2" xfId="23242"/>
    <cellStyle name="Comma 5 2 3 8 3 2 2 2" xfId="48116"/>
    <cellStyle name="Comma 5 2 3 8 3 2 3" xfId="35683"/>
    <cellStyle name="Comma 5 2 3 8 3 3" xfId="18235"/>
    <cellStyle name="Comma 5 2 3 8 3 3 2" xfId="43109"/>
    <cellStyle name="Comma 5 2 3 8 3 4" xfId="30676"/>
    <cellStyle name="Comma 5 2 3 8 4" xfId="8022"/>
    <cellStyle name="Comma 5 2 3 8 4 2" xfId="20468"/>
    <cellStyle name="Comma 5 2 3 8 4 2 2" xfId="45342"/>
    <cellStyle name="Comma 5 2 3 8 4 3" xfId="32909"/>
    <cellStyle name="Comma 5 2 3 8 5" xfId="12253"/>
    <cellStyle name="Comma 5 2 3 8 5 2" xfId="24687"/>
    <cellStyle name="Comma 5 2 3 8 5 2 2" xfId="49561"/>
    <cellStyle name="Comma 5 2 3 8 5 3" xfId="37128"/>
    <cellStyle name="Comma 5 2 3 8 6" xfId="7359"/>
    <cellStyle name="Comma 5 2 3 8 6 2" xfId="19807"/>
    <cellStyle name="Comma 5 2 3 8 6 2 2" xfId="44681"/>
    <cellStyle name="Comma 5 2 3 8 6 3" xfId="32248"/>
    <cellStyle name="Comma 5 2 3 8 7" xfId="2946"/>
    <cellStyle name="Comma 5 2 3 8 7 2" xfId="15461"/>
    <cellStyle name="Comma 5 2 3 8 7 2 2" xfId="40335"/>
    <cellStyle name="Comma 5 2 3 8 7 3" xfId="27894"/>
    <cellStyle name="Comma 5 2 3 8 8" xfId="14438"/>
    <cellStyle name="Comma 5 2 3 8 8 2" xfId="39312"/>
    <cellStyle name="Comma 5 2 3 8 9" xfId="26871"/>
    <cellStyle name="Comma 5 2 3 9" xfId="2107"/>
    <cellStyle name="Comma 5 2 3 9 2" xfId="6146"/>
    <cellStyle name="Comma 5 2 3 9 2 2" xfId="11161"/>
    <cellStyle name="Comma 5 2 3 9 2 2 2" xfId="23604"/>
    <cellStyle name="Comma 5 2 3 9 2 2 2 2" xfId="48478"/>
    <cellStyle name="Comma 5 2 3 9 2 2 3" xfId="36045"/>
    <cellStyle name="Comma 5 2 3 9 2 3" xfId="18597"/>
    <cellStyle name="Comma 5 2 3 9 2 3 2" xfId="43471"/>
    <cellStyle name="Comma 5 2 3 9 2 4" xfId="31038"/>
    <cellStyle name="Comma 5 2 3 9 3" xfId="12615"/>
    <cellStyle name="Comma 5 2 3 9 3 2" xfId="25049"/>
    <cellStyle name="Comma 5 2 3 9 3 2 2" xfId="49923"/>
    <cellStyle name="Comma 5 2 3 9 3 3" xfId="37490"/>
    <cellStyle name="Comma 5 2 3 9 4" xfId="8909"/>
    <cellStyle name="Comma 5 2 3 9 4 2" xfId="21352"/>
    <cellStyle name="Comma 5 2 3 9 4 2 2" xfId="46226"/>
    <cellStyle name="Comma 5 2 3 9 4 3" xfId="33793"/>
    <cellStyle name="Comma 5 2 3 9 5" xfId="3891"/>
    <cellStyle name="Comma 5 2 3 9 5 2" xfId="16345"/>
    <cellStyle name="Comma 5 2 3 9 5 2 2" xfId="41219"/>
    <cellStyle name="Comma 5 2 3 9 5 3" xfId="28786"/>
    <cellStyle name="Comma 5 2 3 9 6" xfId="14800"/>
    <cellStyle name="Comma 5 2 3 9 6 2" xfId="39674"/>
    <cellStyle name="Comma 5 2 3 9 7" xfId="27233"/>
    <cellStyle name="Comma 5 2 4" xfId="139"/>
    <cellStyle name="Comma 5 2 4 10" xfId="7702"/>
    <cellStyle name="Comma 5 2 4 10 2" xfId="20148"/>
    <cellStyle name="Comma 5 2 4 10 2 2" xfId="45022"/>
    <cellStyle name="Comma 5 2 4 10 3" xfId="32589"/>
    <cellStyle name="Comma 5 2 4 11" xfId="11522"/>
    <cellStyle name="Comma 5 2 4 11 2" xfId="23956"/>
    <cellStyle name="Comma 5 2 4 11 2 2" xfId="48830"/>
    <cellStyle name="Comma 5 2 4 11 3" xfId="36397"/>
    <cellStyle name="Comma 5 2 4 12" xfId="6514"/>
    <cellStyle name="Comma 5 2 4 12 2" xfId="18963"/>
    <cellStyle name="Comma 5 2 4 12 2 2" xfId="43837"/>
    <cellStyle name="Comma 5 2 4 12 3" xfId="31404"/>
    <cellStyle name="Comma 5 2 4 13" xfId="2622"/>
    <cellStyle name="Comma 5 2 4 13 2" xfId="15141"/>
    <cellStyle name="Comma 5 2 4 13 2 2" xfId="40015"/>
    <cellStyle name="Comma 5 2 4 13 3" xfId="27574"/>
    <cellStyle name="Comma 5 2 4 14" xfId="12969"/>
    <cellStyle name="Comma 5 2 4 14 2" xfId="37843"/>
    <cellStyle name="Comma 5 2 4 15" xfId="25402"/>
    <cellStyle name="Comma 5 2 4 2" xfId="327"/>
    <cellStyle name="Comma 5 2 4 2 10" xfId="6557"/>
    <cellStyle name="Comma 5 2 4 2 10 2" xfId="19006"/>
    <cellStyle name="Comma 5 2 4 2 10 2 2" xfId="43880"/>
    <cellStyle name="Comma 5 2 4 2 10 3" xfId="31447"/>
    <cellStyle name="Comma 5 2 4 2 11" xfId="2725"/>
    <cellStyle name="Comma 5 2 4 2 11 2" xfId="15243"/>
    <cellStyle name="Comma 5 2 4 2 11 2 2" xfId="40117"/>
    <cellStyle name="Comma 5 2 4 2 11 3" xfId="27676"/>
    <cellStyle name="Comma 5 2 4 2 12" xfId="13144"/>
    <cellStyle name="Comma 5 2 4 2 12 2" xfId="38018"/>
    <cellStyle name="Comma 5 2 4 2 13" xfId="25577"/>
    <cellStyle name="Comma 5 2 4 2 2" xfId="429"/>
    <cellStyle name="Comma 5 2 4 2 2 10" xfId="13244"/>
    <cellStyle name="Comma 5 2 4 2 2 10 2" xfId="38118"/>
    <cellStyle name="Comma 5 2 4 2 2 11" xfId="25677"/>
    <cellStyle name="Comma 5 2 4 2 2 2" xfId="789"/>
    <cellStyle name="Comma 5 2 4 2 2 2 2" xfId="1302"/>
    <cellStyle name="Comma 5 2 4 2 2 2 2 2" xfId="9406"/>
    <cellStyle name="Comma 5 2 4 2 2 2 2 2 2" xfId="21849"/>
    <cellStyle name="Comma 5 2 4 2 2 2 2 2 2 2" xfId="46723"/>
    <cellStyle name="Comma 5 2 4 2 2 2 2 2 3" xfId="34290"/>
    <cellStyle name="Comma 5 2 4 2 2 2 2 3" xfId="4388"/>
    <cellStyle name="Comma 5 2 4 2 2 2 2 3 2" xfId="16842"/>
    <cellStyle name="Comma 5 2 4 2 2 2 2 3 2 2" xfId="41716"/>
    <cellStyle name="Comma 5 2 4 2 2 2 2 3 3" xfId="29283"/>
    <cellStyle name="Comma 5 2 4 2 2 2 2 4" xfId="14102"/>
    <cellStyle name="Comma 5 2 4 2 2 2 2 4 2" xfId="38976"/>
    <cellStyle name="Comma 5 2 4 2 2 2 2 5" xfId="26535"/>
    <cellStyle name="Comma 5 2 4 2 2 2 3" xfId="5447"/>
    <cellStyle name="Comma 5 2 4 2 2 2 3 2" xfId="10463"/>
    <cellStyle name="Comma 5 2 4 2 2 2 3 2 2" xfId="22906"/>
    <cellStyle name="Comma 5 2 4 2 2 2 3 2 2 2" xfId="47780"/>
    <cellStyle name="Comma 5 2 4 2 2 2 3 2 3" xfId="35347"/>
    <cellStyle name="Comma 5 2 4 2 2 2 3 3" xfId="17899"/>
    <cellStyle name="Comma 5 2 4 2 2 2 3 3 2" xfId="42773"/>
    <cellStyle name="Comma 5 2 4 2 2 2 3 4" xfId="30340"/>
    <cellStyle name="Comma 5 2 4 2 2 2 4" xfId="8522"/>
    <cellStyle name="Comma 5 2 4 2 2 2 4 2" xfId="20966"/>
    <cellStyle name="Comma 5 2 4 2 2 2 4 2 2" xfId="45840"/>
    <cellStyle name="Comma 5 2 4 2 2 2 4 3" xfId="33407"/>
    <cellStyle name="Comma 5 2 4 2 2 2 5" xfId="11917"/>
    <cellStyle name="Comma 5 2 4 2 2 2 5 2" xfId="24351"/>
    <cellStyle name="Comma 5 2 4 2 2 2 5 2 2" xfId="49225"/>
    <cellStyle name="Comma 5 2 4 2 2 2 5 3" xfId="36792"/>
    <cellStyle name="Comma 5 2 4 2 2 2 6" xfId="6999"/>
    <cellStyle name="Comma 5 2 4 2 2 2 6 2" xfId="19448"/>
    <cellStyle name="Comma 5 2 4 2 2 2 6 2 2" xfId="44322"/>
    <cellStyle name="Comma 5 2 4 2 2 2 6 3" xfId="31889"/>
    <cellStyle name="Comma 5 2 4 2 2 2 7" xfId="3453"/>
    <cellStyle name="Comma 5 2 4 2 2 2 7 2" xfId="15959"/>
    <cellStyle name="Comma 5 2 4 2 2 2 7 2 2" xfId="40833"/>
    <cellStyle name="Comma 5 2 4 2 2 2 7 3" xfId="28392"/>
    <cellStyle name="Comma 5 2 4 2 2 2 8" xfId="13591"/>
    <cellStyle name="Comma 5 2 4 2 2 2 8 2" xfId="38465"/>
    <cellStyle name="Comma 5 2 4 2 2 2 9" xfId="26024"/>
    <cellStyle name="Comma 5 2 4 2 2 3" xfId="1650"/>
    <cellStyle name="Comma 5 2 4 2 2 3 2" xfId="4973"/>
    <cellStyle name="Comma 5 2 4 2 2 3 2 2" xfId="9990"/>
    <cellStyle name="Comma 5 2 4 2 2 3 2 2 2" xfId="22433"/>
    <cellStyle name="Comma 5 2 4 2 2 3 2 2 2 2" xfId="47307"/>
    <cellStyle name="Comma 5 2 4 2 2 3 2 2 3" xfId="34874"/>
    <cellStyle name="Comma 5 2 4 2 2 3 2 3" xfId="17426"/>
    <cellStyle name="Comma 5 2 4 2 2 3 2 3 2" xfId="42300"/>
    <cellStyle name="Comma 5 2 4 2 2 3 2 4" xfId="29867"/>
    <cellStyle name="Comma 5 2 4 2 2 3 3" xfId="5796"/>
    <cellStyle name="Comma 5 2 4 2 2 3 3 2" xfId="10811"/>
    <cellStyle name="Comma 5 2 4 2 2 3 3 2 2" xfId="23254"/>
    <cellStyle name="Comma 5 2 4 2 2 3 3 2 2 2" xfId="48128"/>
    <cellStyle name="Comma 5 2 4 2 2 3 3 2 3" xfId="35695"/>
    <cellStyle name="Comma 5 2 4 2 2 3 3 3" xfId="18247"/>
    <cellStyle name="Comma 5 2 4 2 2 3 3 3 2" xfId="43121"/>
    <cellStyle name="Comma 5 2 4 2 2 3 3 4" xfId="30688"/>
    <cellStyle name="Comma 5 2 4 2 2 3 4" xfId="8397"/>
    <cellStyle name="Comma 5 2 4 2 2 3 4 2" xfId="20841"/>
    <cellStyle name="Comma 5 2 4 2 2 3 4 2 2" xfId="45715"/>
    <cellStyle name="Comma 5 2 4 2 2 3 4 3" xfId="33282"/>
    <cellStyle name="Comma 5 2 4 2 2 3 5" xfId="12265"/>
    <cellStyle name="Comma 5 2 4 2 2 3 5 2" xfId="24699"/>
    <cellStyle name="Comma 5 2 4 2 2 3 5 2 2" xfId="49573"/>
    <cellStyle name="Comma 5 2 4 2 2 3 5 3" xfId="37140"/>
    <cellStyle name="Comma 5 2 4 2 2 3 6" xfId="7584"/>
    <cellStyle name="Comma 5 2 4 2 2 3 6 2" xfId="20032"/>
    <cellStyle name="Comma 5 2 4 2 2 3 6 2 2" xfId="44906"/>
    <cellStyle name="Comma 5 2 4 2 2 3 6 3" xfId="32473"/>
    <cellStyle name="Comma 5 2 4 2 2 3 7" xfId="3328"/>
    <cellStyle name="Comma 5 2 4 2 2 3 7 2" xfId="15834"/>
    <cellStyle name="Comma 5 2 4 2 2 3 7 2 2" xfId="40708"/>
    <cellStyle name="Comma 5 2 4 2 2 3 7 3" xfId="28267"/>
    <cellStyle name="Comma 5 2 4 2 2 3 8" xfId="14450"/>
    <cellStyle name="Comma 5 2 4 2 2 3 8 2" xfId="39324"/>
    <cellStyle name="Comma 5 2 4 2 2 3 9" xfId="26883"/>
    <cellStyle name="Comma 5 2 4 2 2 4" xfId="2347"/>
    <cellStyle name="Comma 5 2 4 2 2 4 2" xfId="6371"/>
    <cellStyle name="Comma 5 2 4 2 2 4 2 2" xfId="11386"/>
    <cellStyle name="Comma 5 2 4 2 2 4 2 2 2" xfId="23829"/>
    <cellStyle name="Comma 5 2 4 2 2 4 2 2 2 2" xfId="48703"/>
    <cellStyle name="Comma 5 2 4 2 2 4 2 2 3" xfId="36270"/>
    <cellStyle name="Comma 5 2 4 2 2 4 2 3" xfId="18822"/>
    <cellStyle name="Comma 5 2 4 2 2 4 2 3 2" xfId="43696"/>
    <cellStyle name="Comma 5 2 4 2 2 4 2 4" xfId="31263"/>
    <cellStyle name="Comma 5 2 4 2 2 4 3" xfId="12840"/>
    <cellStyle name="Comma 5 2 4 2 2 4 3 2" xfId="25274"/>
    <cellStyle name="Comma 5 2 4 2 2 4 3 2 2" xfId="50148"/>
    <cellStyle name="Comma 5 2 4 2 2 4 3 3" xfId="37715"/>
    <cellStyle name="Comma 5 2 4 2 2 4 4" xfId="9281"/>
    <cellStyle name="Comma 5 2 4 2 2 4 4 2" xfId="21724"/>
    <cellStyle name="Comma 5 2 4 2 2 4 4 2 2" xfId="46598"/>
    <cellStyle name="Comma 5 2 4 2 2 4 4 3" xfId="34165"/>
    <cellStyle name="Comma 5 2 4 2 2 4 5" xfId="4263"/>
    <cellStyle name="Comma 5 2 4 2 2 4 5 2" xfId="16717"/>
    <cellStyle name="Comma 5 2 4 2 2 4 5 2 2" xfId="41591"/>
    <cellStyle name="Comma 5 2 4 2 2 4 5 3" xfId="29158"/>
    <cellStyle name="Comma 5 2 4 2 2 4 6" xfId="15025"/>
    <cellStyle name="Comma 5 2 4 2 2 4 6 2" xfId="39899"/>
    <cellStyle name="Comma 5 2 4 2 2 4 7" xfId="27458"/>
    <cellStyle name="Comma 5 2 4 2 2 5" xfId="1182"/>
    <cellStyle name="Comma 5 2 4 2 2 5 2" xfId="10343"/>
    <cellStyle name="Comma 5 2 4 2 2 5 2 2" xfId="22786"/>
    <cellStyle name="Comma 5 2 4 2 2 5 2 2 2" xfId="47660"/>
    <cellStyle name="Comma 5 2 4 2 2 5 2 3" xfId="35227"/>
    <cellStyle name="Comma 5 2 4 2 2 5 3" xfId="5327"/>
    <cellStyle name="Comma 5 2 4 2 2 5 3 2" xfId="17779"/>
    <cellStyle name="Comma 5 2 4 2 2 5 3 2 2" xfId="42653"/>
    <cellStyle name="Comma 5 2 4 2 2 5 3 3" xfId="30220"/>
    <cellStyle name="Comma 5 2 4 2 2 5 4" xfId="13982"/>
    <cellStyle name="Comma 5 2 4 2 2 5 4 2" xfId="38856"/>
    <cellStyle name="Comma 5 2 4 2 2 5 5" xfId="26415"/>
    <cellStyle name="Comma 5 2 4 2 2 6" xfId="7904"/>
    <cellStyle name="Comma 5 2 4 2 2 6 2" xfId="20350"/>
    <cellStyle name="Comma 5 2 4 2 2 6 2 2" xfId="45224"/>
    <cellStyle name="Comma 5 2 4 2 2 6 3" xfId="32791"/>
    <cellStyle name="Comma 5 2 4 2 2 7" xfId="11797"/>
    <cellStyle name="Comma 5 2 4 2 2 7 2" xfId="24231"/>
    <cellStyle name="Comma 5 2 4 2 2 7 2 2" xfId="49105"/>
    <cellStyle name="Comma 5 2 4 2 2 7 3" xfId="36672"/>
    <cellStyle name="Comma 5 2 4 2 2 8" xfId="6874"/>
    <cellStyle name="Comma 5 2 4 2 2 8 2" xfId="19323"/>
    <cellStyle name="Comma 5 2 4 2 2 8 2 2" xfId="44197"/>
    <cellStyle name="Comma 5 2 4 2 2 8 3" xfId="31764"/>
    <cellStyle name="Comma 5 2 4 2 2 9" xfId="2825"/>
    <cellStyle name="Comma 5 2 4 2 2 9 2" xfId="15343"/>
    <cellStyle name="Comma 5 2 4 2 2 9 2 2" xfId="40217"/>
    <cellStyle name="Comma 5 2 4 2 2 9 3" xfId="27776"/>
    <cellStyle name="Comma 5 2 4 2 3" xfId="688"/>
    <cellStyle name="Comma 5 2 4 2 3 2" xfId="1301"/>
    <cellStyle name="Comma 5 2 4 2 3 2 2" xfId="9181"/>
    <cellStyle name="Comma 5 2 4 2 3 2 2 2" xfId="21624"/>
    <cellStyle name="Comma 5 2 4 2 3 2 2 2 2" xfId="46498"/>
    <cellStyle name="Comma 5 2 4 2 3 2 2 3" xfId="34065"/>
    <cellStyle name="Comma 5 2 4 2 3 2 3" xfId="4163"/>
    <cellStyle name="Comma 5 2 4 2 3 2 3 2" xfId="16617"/>
    <cellStyle name="Comma 5 2 4 2 3 2 3 2 2" xfId="41491"/>
    <cellStyle name="Comma 5 2 4 2 3 2 3 3" xfId="29058"/>
    <cellStyle name="Comma 5 2 4 2 3 2 4" xfId="14101"/>
    <cellStyle name="Comma 5 2 4 2 3 2 4 2" xfId="38975"/>
    <cellStyle name="Comma 5 2 4 2 3 2 5" xfId="26534"/>
    <cellStyle name="Comma 5 2 4 2 3 3" xfId="5446"/>
    <cellStyle name="Comma 5 2 4 2 3 3 2" xfId="10462"/>
    <cellStyle name="Comma 5 2 4 2 3 3 2 2" xfId="22905"/>
    <cellStyle name="Comma 5 2 4 2 3 3 2 2 2" xfId="47779"/>
    <cellStyle name="Comma 5 2 4 2 3 3 2 3" xfId="35346"/>
    <cellStyle name="Comma 5 2 4 2 3 3 3" xfId="17898"/>
    <cellStyle name="Comma 5 2 4 2 3 3 3 2" xfId="42772"/>
    <cellStyle name="Comma 5 2 4 2 3 3 4" xfId="30339"/>
    <cellStyle name="Comma 5 2 4 2 3 4" xfId="8297"/>
    <cellStyle name="Comma 5 2 4 2 3 4 2" xfId="20741"/>
    <cellStyle name="Comma 5 2 4 2 3 4 2 2" xfId="45615"/>
    <cellStyle name="Comma 5 2 4 2 3 4 3" xfId="33182"/>
    <cellStyle name="Comma 5 2 4 2 3 5" xfId="11916"/>
    <cellStyle name="Comma 5 2 4 2 3 5 2" xfId="24350"/>
    <cellStyle name="Comma 5 2 4 2 3 5 2 2" xfId="49224"/>
    <cellStyle name="Comma 5 2 4 2 3 5 3" xfId="36791"/>
    <cellStyle name="Comma 5 2 4 2 3 6" xfId="6774"/>
    <cellStyle name="Comma 5 2 4 2 3 6 2" xfId="19223"/>
    <cellStyle name="Comma 5 2 4 2 3 6 2 2" xfId="44097"/>
    <cellStyle name="Comma 5 2 4 2 3 6 3" xfId="31664"/>
    <cellStyle name="Comma 5 2 4 2 3 7" xfId="3228"/>
    <cellStyle name="Comma 5 2 4 2 3 7 2" xfId="15734"/>
    <cellStyle name="Comma 5 2 4 2 3 7 2 2" xfId="40608"/>
    <cellStyle name="Comma 5 2 4 2 3 7 3" xfId="28167"/>
    <cellStyle name="Comma 5 2 4 2 3 8" xfId="13491"/>
    <cellStyle name="Comma 5 2 4 2 3 8 2" xfId="38365"/>
    <cellStyle name="Comma 5 2 4 2 3 9" xfId="25924"/>
    <cellStyle name="Comma 5 2 4 2 4" xfId="1649"/>
    <cellStyle name="Comma 5 2 4 2 4 2" xfId="4387"/>
    <cellStyle name="Comma 5 2 4 2 4 2 2" xfId="9405"/>
    <cellStyle name="Comma 5 2 4 2 4 2 2 2" xfId="21848"/>
    <cellStyle name="Comma 5 2 4 2 4 2 2 2 2" xfId="46722"/>
    <cellStyle name="Comma 5 2 4 2 4 2 2 3" xfId="34289"/>
    <cellStyle name="Comma 5 2 4 2 4 2 3" xfId="16841"/>
    <cellStyle name="Comma 5 2 4 2 4 2 3 2" xfId="41715"/>
    <cellStyle name="Comma 5 2 4 2 4 2 4" xfId="29282"/>
    <cellStyle name="Comma 5 2 4 2 4 3" xfId="5795"/>
    <cellStyle name="Comma 5 2 4 2 4 3 2" xfId="10810"/>
    <cellStyle name="Comma 5 2 4 2 4 3 2 2" xfId="23253"/>
    <cellStyle name="Comma 5 2 4 2 4 3 2 2 2" xfId="48127"/>
    <cellStyle name="Comma 5 2 4 2 4 3 2 3" xfId="35694"/>
    <cellStyle name="Comma 5 2 4 2 4 3 3" xfId="18246"/>
    <cellStyle name="Comma 5 2 4 2 4 3 3 2" xfId="43120"/>
    <cellStyle name="Comma 5 2 4 2 4 3 4" xfId="30687"/>
    <cellStyle name="Comma 5 2 4 2 4 4" xfId="8521"/>
    <cellStyle name="Comma 5 2 4 2 4 4 2" xfId="20965"/>
    <cellStyle name="Comma 5 2 4 2 4 4 2 2" xfId="45839"/>
    <cellStyle name="Comma 5 2 4 2 4 4 3" xfId="33406"/>
    <cellStyle name="Comma 5 2 4 2 4 5" xfId="12264"/>
    <cellStyle name="Comma 5 2 4 2 4 5 2" xfId="24698"/>
    <cellStyle name="Comma 5 2 4 2 4 5 2 2" xfId="49572"/>
    <cellStyle name="Comma 5 2 4 2 4 5 3" xfId="37139"/>
    <cellStyle name="Comma 5 2 4 2 4 6" xfId="6998"/>
    <cellStyle name="Comma 5 2 4 2 4 6 2" xfId="19447"/>
    <cellStyle name="Comma 5 2 4 2 4 6 2 2" xfId="44321"/>
    <cellStyle name="Comma 5 2 4 2 4 6 3" xfId="31888"/>
    <cellStyle name="Comma 5 2 4 2 4 7" xfId="3452"/>
    <cellStyle name="Comma 5 2 4 2 4 7 2" xfId="15958"/>
    <cellStyle name="Comma 5 2 4 2 4 7 2 2" xfId="40832"/>
    <cellStyle name="Comma 5 2 4 2 4 7 3" xfId="28391"/>
    <cellStyle name="Comma 5 2 4 2 4 8" xfId="14449"/>
    <cellStyle name="Comma 5 2 4 2 4 8 2" xfId="39323"/>
    <cellStyle name="Comma 5 2 4 2 4 9" xfId="26882"/>
    <cellStyle name="Comma 5 2 4 2 5" xfId="2245"/>
    <cellStyle name="Comma 5 2 4 2 5 2" xfId="4873"/>
    <cellStyle name="Comma 5 2 4 2 5 2 2" xfId="9890"/>
    <cellStyle name="Comma 5 2 4 2 5 2 2 2" xfId="22333"/>
    <cellStyle name="Comma 5 2 4 2 5 2 2 2 2" xfId="47207"/>
    <cellStyle name="Comma 5 2 4 2 5 2 2 3" xfId="34774"/>
    <cellStyle name="Comma 5 2 4 2 5 2 3" xfId="17326"/>
    <cellStyle name="Comma 5 2 4 2 5 2 3 2" xfId="42200"/>
    <cellStyle name="Comma 5 2 4 2 5 2 4" xfId="29767"/>
    <cellStyle name="Comma 5 2 4 2 5 3" xfId="6271"/>
    <cellStyle name="Comma 5 2 4 2 5 3 2" xfId="11286"/>
    <cellStyle name="Comma 5 2 4 2 5 3 2 2" xfId="23729"/>
    <cellStyle name="Comma 5 2 4 2 5 3 2 2 2" xfId="48603"/>
    <cellStyle name="Comma 5 2 4 2 5 3 2 3" xfId="36170"/>
    <cellStyle name="Comma 5 2 4 2 5 3 3" xfId="18722"/>
    <cellStyle name="Comma 5 2 4 2 5 3 3 2" xfId="43596"/>
    <cellStyle name="Comma 5 2 4 2 5 3 4" xfId="31163"/>
    <cellStyle name="Comma 5 2 4 2 5 4" xfId="8078"/>
    <cellStyle name="Comma 5 2 4 2 5 4 2" xfId="20524"/>
    <cellStyle name="Comma 5 2 4 2 5 4 2 2" xfId="45398"/>
    <cellStyle name="Comma 5 2 4 2 5 4 3" xfId="32965"/>
    <cellStyle name="Comma 5 2 4 2 5 5" xfId="12740"/>
    <cellStyle name="Comma 5 2 4 2 5 5 2" xfId="25174"/>
    <cellStyle name="Comma 5 2 4 2 5 5 2 2" xfId="50048"/>
    <cellStyle name="Comma 5 2 4 2 5 5 3" xfId="37615"/>
    <cellStyle name="Comma 5 2 4 2 5 6" xfId="7484"/>
    <cellStyle name="Comma 5 2 4 2 5 6 2" xfId="19932"/>
    <cellStyle name="Comma 5 2 4 2 5 6 2 2" xfId="44806"/>
    <cellStyle name="Comma 5 2 4 2 5 6 3" xfId="32373"/>
    <cellStyle name="Comma 5 2 4 2 5 7" xfId="3007"/>
    <cellStyle name="Comma 5 2 4 2 5 7 2" xfId="15517"/>
    <cellStyle name="Comma 5 2 4 2 5 7 2 2" xfId="40391"/>
    <cellStyle name="Comma 5 2 4 2 5 7 3" xfId="27950"/>
    <cellStyle name="Comma 5 2 4 2 5 8" xfId="14925"/>
    <cellStyle name="Comma 5 2 4 2 5 8 2" xfId="39799"/>
    <cellStyle name="Comma 5 2 4 2 5 9" xfId="27358"/>
    <cellStyle name="Comma 5 2 4 2 6" xfId="1082"/>
    <cellStyle name="Comma 5 2 4 2 6 2" xfId="8964"/>
    <cellStyle name="Comma 5 2 4 2 6 2 2" xfId="21407"/>
    <cellStyle name="Comma 5 2 4 2 6 2 2 2" xfId="46281"/>
    <cellStyle name="Comma 5 2 4 2 6 2 3" xfId="33848"/>
    <cellStyle name="Comma 5 2 4 2 6 3" xfId="3946"/>
    <cellStyle name="Comma 5 2 4 2 6 3 2" xfId="16400"/>
    <cellStyle name="Comma 5 2 4 2 6 3 2 2" xfId="41274"/>
    <cellStyle name="Comma 5 2 4 2 6 3 3" xfId="28841"/>
    <cellStyle name="Comma 5 2 4 2 6 4" xfId="13882"/>
    <cellStyle name="Comma 5 2 4 2 6 4 2" xfId="38756"/>
    <cellStyle name="Comma 5 2 4 2 6 5" xfId="26315"/>
    <cellStyle name="Comma 5 2 4 2 7" xfId="5227"/>
    <cellStyle name="Comma 5 2 4 2 7 2" xfId="10243"/>
    <cellStyle name="Comma 5 2 4 2 7 2 2" xfId="22686"/>
    <cellStyle name="Comma 5 2 4 2 7 2 2 2" xfId="47560"/>
    <cellStyle name="Comma 5 2 4 2 7 2 3" xfId="35127"/>
    <cellStyle name="Comma 5 2 4 2 7 3" xfId="17679"/>
    <cellStyle name="Comma 5 2 4 2 7 3 2" xfId="42553"/>
    <cellStyle name="Comma 5 2 4 2 7 4" xfId="30120"/>
    <cellStyle name="Comma 5 2 4 2 8" xfId="7804"/>
    <cellStyle name="Comma 5 2 4 2 8 2" xfId="20250"/>
    <cellStyle name="Comma 5 2 4 2 8 2 2" xfId="45124"/>
    <cellStyle name="Comma 5 2 4 2 8 3" xfId="32691"/>
    <cellStyle name="Comma 5 2 4 2 9" xfId="11697"/>
    <cellStyle name="Comma 5 2 4 2 9 2" xfId="24131"/>
    <cellStyle name="Comma 5 2 4 2 9 2 2" xfId="49005"/>
    <cellStyle name="Comma 5 2 4 2 9 3" xfId="36572"/>
    <cellStyle name="Comma 5 2 4 3" xfId="282"/>
    <cellStyle name="Comma 5 2 4 3 10" xfId="6619"/>
    <cellStyle name="Comma 5 2 4 3 10 2" xfId="19068"/>
    <cellStyle name="Comma 5 2 4 3 10 2 2" xfId="43942"/>
    <cellStyle name="Comma 5 2 4 3 10 3" xfId="31509"/>
    <cellStyle name="Comma 5 2 4 3 11" xfId="2682"/>
    <cellStyle name="Comma 5 2 4 3 11 2" xfId="15200"/>
    <cellStyle name="Comma 5 2 4 3 11 2 2" xfId="40074"/>
    <cellStyle name="Comma 5 2 4 3 11 3" xfId="27633"/>
    <cellStyle name="Comma 5 2 4 3 12" xfId="13101"/>
    <cellStyle name="Comma 5 2 4 3 12 2" xfId="37975"/>
    <cellStyle name="Comma 5 2 4 3 13" xfId="25534"/>
    <cellStyle name="Comma 5 2 4 3 2" xfId="493"/>
    <cellStyle name="Comma 5 2 4 3 2 10" xfId="13306"/>
    <cellStyle name="Comma 5 2 4 3 2 10 2" xfId="38180"/>
    <cellStyle name="Comma 5 2 4 3 2 11" xfId="25739"/>
    <cellStyle name="Comma 5 2 4 3 2 2" xfId="852"/>
    <cellStyle name="Comma 5 2 4 3 2 2 2" xfId="1304"/>
    <cellStyle name="Comma 5 2 4 3 2 2 2 2" xfId="9408"/>
    <cellStyle name="Comma 5 2 4 3 2 2 2 2 2" xfId="21851"/>
    <cellStyle name="Comma 5 2 4 3 2 2 2 2 2 2" xfId="46725"/>
    <cellStyle name="Comma 5 2 4 3 2 2 2 2 3" xfId="34292"/>
    <cellStyle name="Comma 5 2 4 3 2 2 2 3" xfId="4390"/>
    <cellStyle name="Comma 5 2 4 3 2 2 2 3 2" xfId="16844"/>
    <cellStyle name="Comma 5 2 4 3 2 2 2 3 2 2" xfId="41718"/>
    <cellStyle name="Comma 5 2 4 3 2 2 2 3 3" xfId="29285"/>
    <cellStyle name="Comma 5 2 4 3 2 2 2 4" xfId="14104"/>
    <cellStyle name="Comma 5 2 4 3 2 2 2 4 2" xfId="38978"/>
    <cellStyle name="Comma 5 2 4 3 2 2 2 5" xfId="26537"/>
    <cellStyle name="Comma 5 2 4 3 2 2 3" xfId="5449"/>
    <cellStyle name="Comma 5 2 4 3 2 2 3 2" xfId="10465"/>
    <cellStyle name="Comma 5 2 4 3 2 2 3 2 2" xfId="22908"/>
    <cellStyle name="Comma 5 2 4 3 2 2 3 2 2 2" xfId="47782"/>
    <cellStyle name="Comma 5 2 4 3 2 2 3 2 3" xfId="35349"/>
    <cellStyle name="Comma 5 2 4 3 2 2 3 3" xfId="17901"/>
    <cellStyle name="Comma 5 2 4 3 2 2 3 3 2" xfId="42775"/>
    <cellStyle name="Comma 5 2 4 3 2 2 3 4" xfId="30342"/>
    <cellStyle name="Comma 5 2 4 3 2 2 4" xfId="8524"/>
    <cellStyle name="Comma 5 2 4 3 2 2 4 2" xfId="20968"/>
    <cellStyle name="Comma 5 2 4 3 2 2 4 2 2" xfId="45842"/>
    <cellStyle name="Comma 5 2 4 3 2 2 4 3" xfId="33409"/>
    <cellStyle name="Comma 5 2 4 3 2 2 5" xfId="11919"/>
    <cellStyle name="Comma 5 2 4 3 2 2 5 2" xfId="24353"/>
    <cellStyle name="Comma 5 2 4 3 2 2 5 2 2" xfId="49227"/>
    <cellStyle name="Comma 5 2 4 3 2 2 5 3" xfId="36794"/>
    <cellStyle name="Comma 5 2 4 3 2 2 6" xfId="7001"/>
    <cellStyle name="Comma 5 2 4 3 2 2 6 2" xfId="19450"/>
    <cellStyle name="Comma 5 2 4 3 2 2 6 2 2" xfId="44324"/>
    <cellStyle name="Comma 5 2 4 3 2 2 6 3" xfId="31891"/>
    <cellStyle name="Comma 5 2 4 3 2 2 7" xfId="3455"/>
    <cellStyle name="Comma 5 2 4 3 2 2 7 2" xfId="15961"/>
    <cellStyle name="Comma 5 2 4 3 2 2 7 2 2" xfId="40835"/>
    <cellStyle name="Comma 5 2 4 3 2 2 7 3" xfId="28394"/>
    <cellStyle name="Comma 5 2 4 3 2 2 8" xfId="13653"/>
    <cellStyle name="Comma 5 2 4 3 2 2 8 2" xfId="38527"/>
    <cellStyle name="Comma 5 2 4 3 2 2 9" xfId="26086"/>
    <cellStyle name="Comma 5 2 4 3 2 3" xfId="1652"/>
    <cellStyle name="Comma 5 2 4 3 2 3 2" xfId="5035"/>
    <cellStyle name="Comma 5 2 4 3 2 3 2 2" xfId="10052"/>
    <cellStyle name="Comma 5 2 4 3 2 3 2 2 2" xfId="22495"/>
    <cellStyle name="Comma 5 2 4 3 2 3 2 2 2 2" xfId="47369"/>
    <cellStyle name="Comma 5 2 4 3 2 3 2 2 3" xfId="34936"/>
    <cellStyle name="Comma 5 2 4 3 2 3 2 3" xfId="17488"/>
    <cellStyle name="Comma 5 2 4 3 2 3 2 3 2" xfId="42362"/>
    <cellStyle name="Comma 5 2 4 3 2 3 2 4" xfId="29929"/>
    <cellStyle name="Comma 5 2 4 3 2 3 3" xfId="5798"/>
    <cellStyle name="Comma 5 2 4 3 2 3 3 2" xfId="10813"/>
    <cellStyle name="Comma 5 2 4 3 2 3 3 2 2" xfId="23256"/>
    <cellStyle name="Comma 5 2 4 3 2 3 3 2 2 2" xfId="48130"/>
    <cellStyle name="Comma 5 2 4 3 2 3 3 2 3" xfId="35697"/>
    <cellStyle name="Comma 5 2 4 3 2 3 3 3" xfId="18249"/>
    <cellStyle name="Comma 5 2 4 3 2 3 3 3 2" xfId="43123"/>
    <cellStyle name="Comma 5 2 4 3 2 3 3 4" xfId="30690"/>
    <cellStyle name="Comma 5 2 4 3 2 3 4" xfId="8459"/>
    <cellStyle name="Comma 5 2 4 3 2 3 4 2" xfId="20903"/>
    <cellStyle name="Comma 5 2 4 3 2 3 4 2 2" xfId="45777"/>
    <cellStyle name="Comma 5 2 4 3 2 3 4 3" xfId="33344"/>
    <cellStyle name="Comma 5 2 4 3 2 3 5" xfId="12267"/>
    <cellStyle name="Comma 5 2 4 3 2 3 5 2" xfId="24701"/>
    <cellStyle name="Comma 5 2 4 3 2 3 5 2 2" xfId="49575"/>
    <cellStyle name="Comma 5 2 4 3 2 3 5 3" xfId="37142"/>
    <cellStyle name="Comma 5 2 4 3 2 3 6" xfId="7646"/>
    <cellStyle name="Comma 5 2 4 3 2 3 6 2" xfId="20094"/>
    <cellStyle name="Comma 5 2 4 3 2 3 6 2 2" xfId="44968"/>
    <cellStyle name="Comma 5 2 4 3 2 3 6 3" xfId="32535"/>
    <cellStyle name="Comma 5 2 4 3 2 3 7" xfId="3390"/>
    <cellStyle name="Comma 5 2 4 3 2 3 7 2" xfId="15896"/>
    <cellStyle name="Comma 5 2 4 3 2 3 7 2 2" xfId="40770"/>
    <cellStyle name="Comma 5 2 4 3 2 3 7 3" xfId="28329"/>
    <cellStyle name="Comma 5 2 4 3 2 3 8" xfId="14452"/>
    <cellStyle name="Comma 5 2 4 3 2 3 8 2" xfId="39326"/>
    <cellStyle name="Comma 5 2 4 3 2 3 9" xfId="26885"/>
    <cellStyle name="Comma 5 2 4 3 2 4" xfId="2411"/>
    <cellStyle name="Comma 5 2 4 3 2 4 2" xfId="6433"/>
    <cellStyle name="Comma 5 2 4 3 2 4 2 2" xfId="11448"/>
    <cellStyle name="Comma 5 2 4 3 2 4 2 2 2" xfId="23891"/>
    <cellStyle name="Comma 5 2 4 3 2 4 2 2 2 2" xfId="48765"/>
    <cellStyle name="Comma 5 2 4 3 2 4 2 2 3" xfId="36332"/>
    <cellStyle name="Comma 5 2 4 3 2 4 2 3" xfId="18884"/>
    <cellStyle name="Comma 5 2 4 3 2 4 2 3 2" xfId="43758"/>
    <cellStyle name="Comma 5 2 4 3 2 4 2 4" xfId="31325"/>
    <cellStyle name="Comma 5 2 4 3 2 4 3" xfId="12902"/>
    <cellStyle name="Comma 5 2 4 3 2 4 3 2" xfId="25336"/>
    <cellStyle name="Comma 5 2 4 3 2 4 3 2 2" xfId="50210"/>
    <cellStyle name="Comma 5 2 4 3 2 4 3 3" xfId="37777"/>
    <cellStyle name="Comma 5 2 4 3 2 4 4" xfId="9343"/>
    <cellStyle name="Comma 5 2 4 3 2 4 4 2" xfId="21786"/>
    <cellStyle name="Comma 5 2 4 3 2 4 4 2 2" xfId="46660"/>
    <cellStyle name="Comma 5 2 4 3 2 4 4 3" xfId="34227"/>
    <cellStyle name="Comma 5 2 4 3 2 4 5" xfId="4325"/>
    <cellStyle name="Comma 5 2 4 3 2 4 5 2" xfId="16779"/>
    <cellStyle name="Comma 5 2 4 3 2 4 5 2 2" xfId="41653"/>
    <cellStyle name="Comma 5 2 4 3 2 4 5 3" xfId="29220"/>
    <cellStyle name="Comma 5 2 4 3 2 4 6" xfId="15087"/>
    <cellStyle name="Comma 5 2 4 3 2 4 6 2" xfId="39961"/>
    <cellStyle name="Comma 5 2 4 3 2 4 7" xfId="27520"/>
    <cellStyle name="Comma 5 2 4 3 2 5" xfId="1244"/>
    <cellStyle name="Comma 5 2 4 3 2 5 2" xfId="10405"/>
    <cellStyle name="Comma 5 2 4 3 2 5 2 2" xfId="22848"/>
    <cellStyle name="Comma 5 2 4 3 2 5 2 2 2" xfId="47722"/>
    <cellStyle name="Comma 5 2 4 3 2 5 2 3" xfId="35289"/>
    <cellStyle name="Comma 5 2 4 3 2 5 3" xfId="5389"/>
    <cellStyle name="Comma 5 2 4 3 2 5 3 2" xfId="17841"/>
    <cellStyle name="Comma 5 2 4 3 2 5 3 2 2" xfId="42715"/>
    <cellStyle name="Comma 5 2 4 3 2 5 3 3" xfId="30282"/>
    <cellStyle name="Comma 5 2 4 3 2 5 4" xfId="14044"/>
    <cellStyle name="Comma 5 2 4 3 2 5 4 2" xfId="38918"/>
    <cellStyle name="Comma 5 2 4 3 2 5 5" xfId="26477"/>
    <cellStyle name="Comma 5 2 4 3 2 6" xfId="7966"/>
    <cellStyle name="Comma 5 2 4 3 2 6 2" xfId="20412"/>
    <cellStyle name="Comma 5 2 4 3 2 6 2 2" xfId="45286"/>
    <cellStyle name="Comma 5 2 4 3 2 6 3" xfId="32853"/>
    <cellStyle name="Comma 5 2 4 3 2 7" xfId="11859"/>
    <cellStyle name="Comma 5 2 4 3 2 7 2" xfId="24293"/>
    <cellStyle name="Comma 5 2 4 3 2 7 2 2" xfId="49167"/>
    <cellStyle name="Comma 5 2 4 3 2 7 3" xfId="36734"/>
    <cellStyle name="Comma 5 2 4 3 2 8" xfId="6936"/>
    <cellStyle name="Comma 5 2 4 3 2 8 2" xfId="19385"/>
    <cellStyle name="Comma 5 2 4 3 2 8 2 2" xfId="44259"/>
    <cellStyle name="Comma 5 2 4 3 2 8 3" xfId="31826"/>
    <cellStyle name="Comma 5 2 4 3 2 9" xfId="2887"/>
    <cellStyle name="Comma 5 2 4 3 2 9 2" xfId="15405"/>
    <cellStyle name="Comma 5 2 4 3 2 9 2 2" xfId="40279"/>
    <cellStyle name="Comma 5 2 4 3 2 9 3" xfId="27838"/>
    <cellStyle name="Comma 5 2 4 3 3" xfId="644"/>
    <cellStyle name="Comma 5 2 4 3 3 2" xfId="1303"/>
    <cellStyle name="Comma 5 2 4 3 3 2 2" xfId="9138"/>
    <cellStyle name="Comma 5 2 4 3 3 2 2 2" xfId="21581"/>
    <cellStyle name="Comma 5 2 4 3 3 2 2 2 2" xfId="46455"/>
    <cellStyle name="Comma 5 2 4 3 3 2 2 3" xfId="34022"/>
    <cellStyle name="Comma 5 2 4 3 3 2 3" xfId="4120"/>
    <cellStyle name="Comma 5 2 4 3 3 2 3 2" xfId="16574"/>
    <cellStyle name="Comma 5 2 4 3 3 2 3 2 2" xfId="41448"/>
    <cellStyle name="Comma 5 2 4 3 3 2 3 3" xfId="29015"/>
    <cellStyle name="Comma 5 2 4 3 3 2 4" xfId="14103"/>
    <cellStyle name="Comma 5 2 4 3 3 2 4 2" xfId="38977"/>
    <cellStyle name="Comma 5 2 4 3 3 2 5" xfId="26536"/>
    <cellStyle name="Comma 5 2 4 3 3 3" xfId="5448"/>
    <cellStyle name="Comma 5 2 4 3 3 3 2" xfId="10464"/>
    <cellStyle name="Comma 5 2 4 3 3 3 2 2" xfId="22907"/>
    <cellStyle name="Comma 5 2 4 3 3 3 2 2 2" xfId="47781"/>
    <cellStyle name="Comma 5 2 4 3 3 3 2 3" xfId="35348"/>
    <cellStyle name="Comma 5 2 4 3 3 3 3" xfId="17900"/>
    <cellStyle name="Comma 5 2 4 3 3 3 3 2" xfId="42774"/>
    <cellStyle name="Comma 5 2 4 3 3 3 4" xfId="30341"/>
    <cellStyle name="Comma 5 2 4 3 3 4" xfId="8254"/>
    <cellStyle name="Comma 5 2 4 3 3 4 2" xfId="20698"/>
    <cellStyle name="Comma 5 2 4 3 3 4 2 2" xfId="45572"/>
    <cellStyle name="Comma 5 2 4 3 3 4 3" xfId="33139"/>
    <cellStyle name="Comma 5 2 4 3 3 5" xfId="11918"/>
    <cellStyle name="Comma 5 2 4 3 3 5 2" xfId="24352"/>
    <cellStyle name="Comma 5 2 4 3 3 5 2 2" xfId="49226"/>
    <cellStyle name="Comma 5 2 4 3 3 5 3" xfId="36793"/>
    <cellStyle name="Comma 5 2 4 3 3 6" xfId="6731"/>
    <cellStyle name="Comma 5 2 4 3 3 6 2" xfId="19180"/>
    <cellStyle name="Comma 5 2 4 3 3 6 2 2" xfId="44054"/>
    <cellStyle name="Comma 5 2 4 3 3 6 3" xfId="31621"/>
    <cellStyle name="Comma 5 2 4 3 3 7" xfId="3185"/>
    <cellStyle name="Comma 5 2 4 3 3 7 2" xfId="15691"/>
    <cellStyle name="Comma 5 2 4 3 3 7 2 2" xfId="40565"/>
    <cellStyle name="Comma 5 2 4 3 3 7 3" xfId="28124"/>
    <cellStyle name="Comma 5 2 4 3 3 8" xfId="13448"/>
    <cellStyle name="Comma 5 2 4 3 3 8 2" xfId="38322"/>
    <cellStyle name="Comma 5 2 4 3 3 9" xfId="25881"/>
    <cellStyle name="Comma 5 2 4 3 4" xfId="1651"/>
    <cellStyle name="Comma 5 2 4 3 4 2" xfId="4389"/>
    <cellStyle name="Comma 5 2 4 3 4 2 2" xfId="9407"/>
    <cellStyle name="Comma 5 2 4 3 4 2 2 2" xfId="21850"/>
    <cellStyle name="Comma 5 2 4 3 4 2 2 2 2" xfId="46724"/>
    <cellStyle name="Comma 5 2 4 3 4 2 2 3" xfId="34291"/>
    <cellStyle name="Comma 5 2 4 3 4 2 3" xfId="16843"/>
    <cellStyle name="Comma 5 2 4 3 4 2 3 2" xfId="41717"/>
    <cellStyle name="Comma 5 2 4 3 4 2 4" xfId="29284"/>
    <cellStyle name="Comma 5 2 4 3 4 3" xfId="5797"/>
    <cellStyle name="Comma 5 2 4 3 4 3 2" xfId="10812"/>
    <cellStyle name="Comma 5 2 4 3 4 3 2 2" xfId="23255"/>
    <cellStyle name="Comma 5 2 4 3 4 3 2 2 2" xfId="48129"/>
    <cellStyle name="Comma 5 2 4 3 4 3 2 3" xfId="35696"/>
    <cellStyle name="Comma 5 2 4 3 4 3 3" xfId="18248"/>
    <cellStyle name="Comma 5 2 4 3 4 3 3 2" xfId="43122"/>
    <cellStyle name="Comma 5 2 4 3 4 3 4" xfId="30689"/>
    <cellStyle name="Comma 5 2 4 3 4 4" xfId="8523"/>
    <cellStyle name="Comma 5 2 4 3 4 4 2" xfId="20967"/>
    <cellStyle name="Comma 5 2 4 3 4 4 2 2" xfId="45841"/>
    <cellStyle name="Comma 5 2 4 3 4 4 3" xfId="33408"/>
    <cellStyle name="Comma 5 2 4 3 4 5" xfId="12266"/>
    <cellStyle name="Comma 5 2 4 3 4 5 2" xfId="24700"/>
    <cellStyle name="Comma 5 2 4 3 4 5 2 2" xfId="49574"/>
    <cellStyle name="Comma 5 2 4 3 4 5 3" xfId="37141"/>
    <cellStyle name="Comma 5 2 4 3 4 6" xfId="7000"/>
    <cellStyle name="Comma 5 2 4 3 4 6 2" xfId="19449"/>
    <cellStyle name="Comma 5 2 4 3 4 6 2 2" xfId="44323"/>
    <cellStyle name="Comma 5 2 4 3 4 6 3" xfId="31890"/>
    <cellStyle name="Comma 5 2 4 3 4 7" xfId="3454"/>
    <cellStyle name="Comma 5 2 4 3 4 7 2" xfId="15960"/>
    <cellStyle name="Comma 5 2 4 3 4 7 2 2" xfId="40834"/>
    <cellStyle name="Comma 5 2 4 3 4 7 3" xfId="28393"/>
    <cellStyle name="Comma 5 2 4 3 4 8" xfId="14451"/>
    <cellStyle name="Comma 5 2 4 3 4 8 2" xfId="39325"/>
    <cellStyle name="Comma 5 2 4 3 4 9" xfId="26884"/>
    <cellStyle name="Comma 5 2 4 3 5" xfId="2200"/>
    <cellStyle name="Comma 5 2 4 3 5 2" xfId="4830"/>
    <cellStyle name="Comma 5 2 4 3 5 2 2" xfId="9847"/>
    <cellStyle name="Comma 5 2 4 3 5 2 2 2" xfId="22290"/>
    <cellStyle name="Comma 5 2 4 3 5 2 2 2 2" xfId="47164"/>
    <cellStyle name="Comma 5 2 4 3 5 2 2 3" xfId="34731"/>
    <cellStyle name="Comma 5 2 4 3 5 2 3" xfId="17283"/>
    <cellStyle name="Comma 5 2 4 3 5 2 3 2" xfId="42157"/>
    <cellStyle name="Comma 5 2 4 3 5 2 4" xfId="29724"/>
    <cellStyle name="Comma 5 2 4 3 5 3" xfId="6228"/>
    <cellStyle name="Comma 5 2 4 3 5 3 2" xfId="11243"/>
    <cellStyle name="Comma 5 2 4 3 5 3 2 2" xfId="23686"/>
    <cellStyle name="Comma 5 2 4 3 5 3 2 2 2" xfId="48560"/>
    <cellStyle name="Comma 5 2 4 3 5 3 2 3" xfId="36127"/>
    <cellStyle name="Comma 5 2 4 3 5 3 3" xfId="18679"/>
    <cellStyle name="Comma 5 2 4 3 5 3 3 2" xfId="43553"/>
    <cellStyle name="Comma 5 2 4 3 5 3 4" xfId="31120"/>
    <cellStyle name="Comma 5 2 4 3 5 4" xfId="8140"/>
    <cellStyle name="Comma 5 2 4 3 5 4 2" xfId="20586"/>
    <cellStyle name="Comma 5 2 4 3 5 4 2 2" xfId="45460"/>
    <cellStyle name="Comma 5 2 4 3 5 4 3" xfId="33027"/>
    <cellStyle name="Comma 5 2 4 3 5 5" xfId="12697"/>
    <cellStyle name="Comma 5 2 4 3 5 5 2" xfId="25131"/>
    <cellStyle name="Comma 5 2 4 3 5 5 2 2" xfId="50005"/>
    <cellStyle name="Comma 5 2 4 3 5 5 3" xfId="37572"/>
    <cellStyle name="Comma 5 2 4 3 5 6" xfId="7441"/>
    <cellStyle name="Comma 5 2 4 3 5 6 2" xfId="19889"/>
    <cellStyle name="Comma 5 2 4 3 5 6 2 2" xfId="44763"/>
    <cellStyle name="Comma 5 2 4 3 5 6 3" xfId="32330"/>
    <cellStyle name="Comma 5 2 4 3 5 7" xfId="3070"/>
    <cellStyle name="Comma 5 2 4 3 5 7 2" xfId="15579"/>
    <cellStyle name="Comma 5 2 4 3 5 7 2 2" xfId="40453"/>
    <cellStyle name="Comma 5 2 4 3 5 7 3" xfId="28012"/>
    <cellStyle name="Comma 5 2 4 3 5 8" xfId="14882"/>
    <cellStyle name="Comma 5 2 4 3 5 8 2" xfId="39756"/>
    <cellStyle name="Comma 5 2 4 3 5 9" xfId="27315"/>
    <cellStyle name="Comma 5 2 4 3 6" xfId="1039"/>
    <cellStyle name="Comma 5 2 4 3 6 2" xfId="9026"/>
    <cellStyle name="Comma 5 2 4 3 6 2 2" xfId="21469"/>
    <cellStyle name="Comma 5 2 4 3 6 2 2 2" xfId="46343"/>
    <cellStyle name="Comma 5 2 4 3 6 2 3" xfId="33910"/>
    <cellStyle name="Comma 5 2 4 3 6 3" xfId="4008"/>
    <cellStyle name="Comma 5 2 4 3 6 3 2" xfId="16462"/>
    <cellStyle name="Comma 5 2 4 3 6 3 2 2" xfId="41336"/>
    <cellStyle name="Comma 5 2 4 3 6 3 3" xfId="28903"/>
    <cellStyle name="Comma 5 2 4 3 6 4" xfId="13839"/>
    <cellStyle name="Comma 5 2 4 3 6 4 2" xfId="38713"/>
    <cellStyle name="Comma 5 2 4 3 6 5" xfId="26272"/>
    <cellStyle name="Comma 5 2 4 3 7" xfId="5184"/>
    <cellStyle name="Comma 5 2 4 3 7 2" xfId="10200"/>
    <cellStyle name="Comma 5 2 4 3 7 2 2" xfId="22643"/>
    <cellStyle name="Comma 5 2 4 3 7 2 2 2" xfId="47517"/>
    <cellStyle name="Comma 5 2 4 3 7 2 3" xfId="35084"/>
    <cellStyle name="Comma 5 2 4 3 7 3" xfId="17636"/>
    <cellStyle name="Comma 5 2 4 3 7 3 2" xfId="42510"/>
    <cellStyle name="Comma 5 2 4 3 7 4" xfId="30077"/>
    <cellStyle name="Comma 5 2 4 3 8" xfId="7761"/>
    <cellStyle name="Comma 5 2 4 3 8 2" xfId="20207"/>
    <cellStyle name="Comma 5 2 4 3 8 2 2" xfId="45081"/>
    <cellStyle name="Comma 5 2 4 3 8 3" xfId="32648"/>
    <cellStyle name="Comma 5 2 4 3 9" xfId="11654"/>
    <cellStyle name="Comma 5 2 4 3 9 2" xfId="24088"/>
    <cellStyle name="Comma 5 2 4 3 9 2 2" xfId="48962"/>
    <cellStyle name="Comma 5 2 4 3 9 3" xfId="36529"/>
    <cellStyle name="Comma 5 2 4 4" xfId="385"/>
    <cellStyle name="Comma 5 2 4 4 10" xfId="13201"/>
    <cellStyle name="Comma 5 2 4 4 10 2" xfId="38075"/>
    <cellStyle name="Comma 5 2 4 4 11" xfId="25634"/>
    <cellStyle name="Comma 5 2 4 4 2" xfId="745"/>
    <cellStyle name="Comma 5 2 4 4 2 2" xfId="1305"/>
    <cellStyle name="Comma 5 2 4 4 2 2 2" xfId="9409"/>
    <cellStyle name="Comma 5 2 4 4 2 2 2 2" xfId="21852"/>
    <cellStyle name="Comma 5 2 4 4 2 2 2 2 2" xfId="46726"/>
    <cellStyle name="Comma 5 2 4 4 2 2 2 3" xfId="34293"/>
    <cellStyle name="Comma 5 2 4 4 2 2 3" xfId="4391"/>
    <cellStyle name="Comma 5 2 4 4 2 2 3 2" xfId="16845"/>
    <cellStyle name="Comma 5 2 4 4 2 2 3 2 2" xfId="41719"/>
    <cellStyle name="Comma 5 2 4 4 2 2 3 3" xfId="29286"/>
    <cellStyle name="Comma 5 2 4 4 2 2 4" xfId="14105"/>
    <cellStyle name="Comma 5 2 4 4 2 2 4 2" xfId="38979"/>
    <cellStyle name="Comma 5 2 4 4 2 2 5" xfId="26538"/>
    <cellStyle name="Comma 5 2 4 4 2 3" xfId="5450"/>
    <cellStyle name="Comma 5 2 4 4 2 3 2" xfId="10466"/>
    <cellStyle name="Comma 5 2 4 4 2 3 2 2" xfId="22909"/>
    <cellStyle name="Comma 5 2 4 4 2 3 2 2 2" xfId="47783"/>
    <cellStyle name="Comma 5 2 4 4 2 3 2 3" xfId="35350"/>
    <cellStyle name="Comma 5 2 4 4 2 3 3" xfId="17902"/>
    <cellStyle name="Comma 5 2 4 4 2 3 3 2" xfId="42776"/>
    <cellStyle name="Comma 5 2 4 4 2 3 4" xfId="30343"/>
    <cellStyle name="Comma 5 2 4 4 2 4" xfId="8525"/>
    <cellStyle name="Comma 5 2 4 4 2 4 2" xfId="20969"/>
    <cellStyle name="Comma 5 2 4 4 2 4 2 2" xfId="45843"/>
    <cellStyle name="Comma 5 2 4 4 2 4 3" xfId="33410"/>
    <cellStyle name="Comma 5 2 4 4 2 5" xfId="11920"/>
    <cellStyle name="Comma 5 2 4 4 2 5 2" xfId="24354"/>
    <cellStyle name="Comma 5 2 4 4 2 5 2 2" xfId="49228"/>
    <cellStyle name="Comma 5 2 4 4 2 5 3" xfId="36795"/>
    <cellStyle name="Comma 5 2 4 4 2 6" xfId="7002"/>
    <cellStyle name="Comma 5 2 4 4 2 6 2" xfId="19451"/>
    <cellStyle name="Comma 5 2 4 4 2 6 2 2" xfId="44325"/>
    <cellStyle name="Comma 5 2 4 4 2 6 3" xfId="31892"/>
    <cellStyle name="Comma 5 2 4 4 2 7" xfId="3456"/>
    <cellStyle name="Comma 5 2 4 4 2 7 2" xfId="15962"/>
    <cellStyle name="Comma 5 2 4 4 2 7 2 2" xfId="40836"/>
    <cellStyle name="Comma 5 2 4 4 2 7 3" xfId="28395"/>
    <cellStyle name="Comma 5 2 4 4 2 8" xfId="13548"/>
    <cellStyle name="Comma 5 2 4 4 2 8 2" xfId="38422"/>
    <cellStyle name="Comma 5 2 4 4 2 9" xfId="25981"/>
    <cellStyle name="Comma 5 2 4 4 3" xfId="1653"/>
    <cellStyle name="Comma 5 2 4 4 3 2" xfId="4930"/>
    <cellStyle name="Comma 5 2 4 4 3 2 2" xfId="9947"/>
    <cellStyle name="Comma 5 2 4 4 3 2 2 2" xfId="22390"/>
    <cellStyle name="Comma 5 2 4 4 3 2 2 2 2" xfId="47264"/>
    <cellStyle name="Comma 5 2 4 4 3 2 2 3" xfId="34831"/>
    <cellStyle name="Comma 5 2 4 4 3 2 3" xfId="17383"/>
    <cellStyle name="Comma 5 2 4 4 3 2 3 2" xfId="42257"/>
    <cellStyle name="Comma 5 2 4 4 3 2 4" xfId="29824"/>
    <cellStyle name="Comma 5 2 4 4 3 3" xfId="5799"/>
    <cellStyle name="Comma 5 2 4 4 3 3 2" xfId="10814"/>
    <cellStyle name="Comma 5 2 4 4 3 3 2 2" xfId="23257"/>
    <cellStyle name="Comma 5 2 4 4 3 3 2 2 2" xfId="48131"/>
    <cellStyle name="Comma 5 2 4 4 3 3 2 3" xfId="35698"/>
    <cellStyle name="Comma 5 2 4 4 3 3 3" xfId="18250"/>
    <cellStyle name="Comma 5 2 4 4 3 3 3 2" xfId="43124"/>
    <cellStyle name="Comma 5 2 4 4 3 3 4" xfId="30691"/>
    <cellStyle name="Comma 5 2 4 4 3 4" xfId="8354"/>
    <cellStyle name="Comma 5 2 4 4 3 4 2" xfId="20798"/>
    <cellStyle name="Comma 5 2 4 4 3 4 2 2" xfId="45672"/>
    <cellStyle name="Comma 5 2 4 4 3 4 3" xfId="33239"/>
    <cellStyle name="Comma 5 2 4 4 3 5" xfId="12268"/>
    <cellStyle name="Comma 5 2 4 4 3 5 2" xfId="24702"/>
    <cellStyle name="Comma 5 2 4 4 3 5 2 2" xfId="49576"/>
    <cellStyle name="Comma 5 2 4 4 3 5 3" xfId="37143"/>
    <cellStyle name="Comma 5 2 4 4 3 6" xfId="7541"/>
    <cellStyle name="Comma 5 2 4 4 3 6 2" xfId="19989"/>
    <cellStyle name="Comma 5 2 4 4 3 6 2 2" xfId="44863"/>
    <cellStyle name="Comma 5 2 4 4 3 6 3" xfId="32430"/>
    <cellStyle name="Comma 5 2 4 4 3 7" xfId="3285"/>
    <cellStyle name="Comma 5 2 4 4 3 7 2" xfId="15791"/>
    <cellStyle name="Comma 5 2 4 4 3 7 2 2" xfId="40665"/>
    <cellStyle name="Comma 5 2 4 4 3 7 3" xfId="28224"/>
    <cellStyle name="Comma 5 2 4 4 3 8" xfId="14453"/>
    <cellStyle name="Comma 5 2 4 4 3 8 2" xfId="39327"/>
    <cellStyle name="Comma 5 2 4 4 3 9" xfId="26886"/>
    <cellStyle name="Comma 5 2 4 4 4" xfId="2303"/>
    <cellStyle name="Comma 5 2 4 4 4 2" xfId="6328"/>
    <cellStyle name="Comma 5 2 4 4 4 2 2" xfId="11343"/>
    <cellStyle name="Comma 5 2 4 4 4 2 2 2" xfId="23786"/>
    <cellStyle name="Comma 5 2 4 4 4 2 2 2 2" xfId="48660"/>
    <cellStyle name="Comma 5 2 4 4 4 2 2 3" xfId="36227"/>
    <cellStyle name="Comma 5 2 4 4 4 2 3" xfId="18779"/>
    <cellStyle name="Comma 5 2 4 4 4 2 3 2" xfId="43653"/>
    <cellStyle name="Comma 5 2 4 4 4 2 4" xfId="31220"/>
    <cellStyle name="Comma 5 2 4 4 4 3" xfId="12797"/>
    <cellStyle name="Comma 5 2 4 4 4 3 2" xfId="25231"/>
    <cellStyle name="Comma 5 2 4 4 4 3 2 2" xfId="50105"/>
    <cellStyle name="Comma 5 2 4 4 4 3 3" xfId="37672"/>
    <cellStyle name="Comma 5 2 4 4 4 4" xfId="9238"/>
    <cellStyle name="Comma 5 2 4 4 4 4 2" xfId="21681"/>
    <cellStyle name="Comma 5 2 4 4 4 4 2 2" xfId="46555"/>
    <cellStyle name="Comma 5 2 4 4 4 4 3" xfId="34122"/>
    <cellStyle name="Comma 5 2 4 4 4 5" xfId="4220"/>
    <cellStyle name="Comma 5 2 4 4 4 5 2" xfId="16674"/>
    <cellStyle name="Comma 5 2 4 4 4 5 2 2" xfId="41548"/>
    <cellStyle name="Comma 5 2 4 4 4 5 3" xfId="29115"/>
    <cellStyle name="Comma 5 2 4 4 4 6" xfId="14982"/>
    <cellStyle name="Comma 5 2 4 4 4 6 2" xfId="39856"/>
    <cellStyle name="Comma 5 2 4 4 4 7" xfId="27415"/>
    <cellStyle name="Comma 5 2 4 4 5" xfId="1139"/>
    <cellStyle name="Comma 5 2 4 4 5 2" xfId="10300"/>
    <cellStyle name="Comma 5 2 4 4 5 2 2" xfId="22743"/>
    <cellStyle name="Comma 5 2 4 4 5 2 2 2" xfId="47617"/>
    <cellStyle name="Comma 5 2 4 4 5 2 3" xfId="35184"/>
    <cellStyle name="Comma 5 2 4 4 5 3" xfId="5284"/>
    <cellStyle name="Comma 5 2 4 4 5 3 2" xfId="17736"/>
    <cellStyle name="Comma 5 2 4 4 5 3 2 2" xfId="42610"/>
    <cellStyle name="Comma 5 2 4 4 5 3 3" xfId="30177"/>
    <cellStyle name="Comma 5 2 4 4 5 4" xfId="13939"/>
    <cellStyle name="Comma 5 2 4 4 5 4 2" xfId="38813"/>
    <cellStyle name="Comma 5 2 4 4 5 5" xfId="26372"/>
    <cellStyle name="Comma 5 2 4 4 6" xfId="7861"/>
    <cellStyle name="Comma 5 2 4 4 6 2" xfId="20307"/>
    <cellStyle name="Comma 5 2 4 4 6 2 2" xfId="45181"/>
    <cellStyle name="Comma 5 2 4 4 6 3" xfId="32748"/>
    <cellStyle name="Comma 5 2 4 4 7" xfId="11754"/>
    <cellStyle name="Comma 5 2 4 4 7 2" xfId="24188"/>
    <cellStyle name="Comma 5 2 4 4 7 2 2" xfId="49062"/>
    <cellStyle name="Comma 5 2 4 4 7 3" xfId="36629"/>
    <cellStyle name="Comma 5 2 4 4 8" xfId="6831"/>
    <cellStyle name="Comma 5 2 4 4 8 2" xfId="19280"/>
    <cellStyle name="Comma 5 2 4 4 8 2 2" xfId="44154"/>
    <cellStyle name="Comma 5 2 4 4 8 3" xfId="31721"/>
    <cellStyle name="Comma 5 2 4 4 9" xfId="2782"/>
    <cellStyle name="Comma 5 2 4 4 9 2" xfId="15300"/>
    <cellStyle name="Comma 5 2 4 4 9 2 2" xfId="40174"/>
    <cellStyle name="Comma 5 2 4 4 9 3" xfId="27733"/>
    <cellStyle name="Comma 5 2 4 5" xfId="214"/>
    <cellStyle name="Comma 5 2 4 5 2" xfId="1300"/>
    <cellStyle name="Comma 5 2 4 5 2 2" xfId="9079"/>
    <cellStyle name="Comma 5 2 4 5 2 2 2" xfId="21522"/>
    <cellStyle name="Comma 5 2 4 5 2 2 2 2" xfId="46396"/>
    <cellStyle name="Comma 5 2 4 5 2 2 3" xfId="33963"/>
    <cellStyle name="Comma 5 2 4 5 2 3" xfId="4061"/>
    <cellStyle name="Comma 5 2 4 5 2 3 2" xfId="16515"/>
    <cellStyle name="Comma 5 2 4 5 2 3 2 2" xfId="41389"/>
    <cellStyle name="Comma 5 2 4 5 2 3 3" xfId="28956"/>
    <cellStyle name="Comma 5 2 4 5 2 4" xfId="14100"/>
    <cellStyle name="Comma 5 2 4 5 2 4 2" xfId="38974"/>
    <cellStyle name="Comma 5 2 4 5 2 5" xfId="26533"/>
    <cellStyle name="Comma 5 2 4 5 3" xfId="5445"/>
    <cellStyle name="Comma 5 2 4 5 3 2" xfId="10461"/>
    <cellStyle name="Comma 5 2 4 5 3 2 2" xfId="22904"/>
    <cellStyle name="Comma 5 2 4 5 3 2 2 2" xfId="47778"/>
    <cellStyle name="Comma 5 2 4 5 3 2 3" xfId="35345"/>
    <cellStyle name="Comma 5 2 4 5 3 3" xfId="17897"/>
    <cellStyle name="Comma 5 2 4 5 3 3 2" xfId="42771"/>
    <cellStyle name="Comma 5 2 4 5 3 4" xfId="30338"/>
    <cellStyle name="Comma 5 2 4 5 4" xfId="8195"/>
    <cellStyle name="Comma 5 2 4 5 4 2" xfId="20639"/>
    <cellStyle name="Comma 5 2 4 5 4 2 2" xfId="45513"/>
    <cellStyle name="Comma 5 2 4 5 4 3" xfId="33080"/>
    <cellStyle name="Comma 5 2 4 5 5" xfId="11915"/>
    <cellStyle name="Comma 5 2 4 5 5 2" xfId="24349"/>
    <cellStyle name="Comma 5 2 4 5 5 2 2" xfId="49223"/>
    <cellStyle name="Comma 5 2 4 5 5 3" xfId="36790"/>
    <cellStyle name="Comma 5 2 4 5 6" xfId="6672"/>
    <cellStyle name="Comma 5 2 4 5 6 2" xfId="19121"/>
    <cellStyle name="Comma 5 2 4 5 6 2 2" xfId="43995"/>
    <cellStyle name="Comma 5 2 4 5 6 3" xfId="31562"/>
    <cellStyle name="Comma 5 2 4 5 7" xfId="3126"/>
    <cellStyle name="Comma 5 2 4 5 7 2" xfId="15632"/>
    <cellStyle name="Comma 5 2 4 5 7 2 2" xfId="40506"/>
    <cellStyle name="Comma 5 2 4 5 7 3" xfId="28065"/>
    <cellStyle name="Comma 5 2 4 5 8" xfId="13042"/>
    <cellStyle name="Comma 5 2 4 5 8 2" xfId="37916"/>
    <cellStyle name="Comma 5 2 4 5 9" xfId="25475"/>
    <cellStyle name="Comma 5 2 4 6" xfId="580"/>
    <cellStyle name="Comma 5 2 4 6 2" xfId="1648"/>
    <cellStyle name="Comma 5 2 4 6 2 2" xfId="9404"/>
    <cellStyle name="Comma 5 2 4 6 2 2 2" xfId="21847"/>
    <cellStyle name="Comma 5 2 4 6 2 2 2 2" xfId="46721"/>
    <cellStyle name="Comma 5 2 4 6 2 2 3" xfId="34288"/>
    <cellStyle name="Comma 5 2 4 6 2 3" xfId="4386"/>
    <cellStyle name="Comma 5 2 4 6 2 3 2" xfId="16840"/>
    <cellStyle name="Comma 5 2 4 6 2 3 2 2" xfId="41714"/>
    <cellStyle name="Comma 5 2 4 6 2 3 3" xfId="29281"/>
    <cellStyle name="Comma 5 2 4 6 2 4" xfId="14448"/>
    <cellStyle name="Comma 5 2 4 6 2 4 2" xfId="39322"/>
    <cellStyle name="Comma 5 2 4 6 2 5" xfId="26881"/>
    <cellStyle name="Comma 5 2 4 6 3" xfId="5794"/>
    <cellStyle name="Comma 5 2 4 6 3 2" xfId="10809"/>
    <cellStyle name="Comma 5 2 4 6 3 2 2" xfId="23252"/>
    <cellStyle name="Comma 5 2 4 6 3 2 2 2" xfId="48126"/>
    <cellStyle name="Comma 5 2 4 6 3 2 3" xfId="35693"/>
    <cellStyle name="Comma 5 2 4 6 3 3" xfId="18245"/>
    <cellStyle name="Comma 5 2 4 6 3 3 2" xfId="43119"/>
    <cellStyle name="Comma 5 2 4 6 3 4" xfId="30686"/>
    <cellStyle name="Comma 5 2 4 6 4" xfId="8520"/>
    <cellStyle name="Comma 5 2 4 6 4 2" xfId="20964"/>
    <cellStyle name="Comma 5 2 4 6 4 2 2" xfId="45838"/>
    <cellStyle name="Comma 5 2 4 6 4 3" xfId="33405"/>
    <cellStyle name="Comma 5 2 4 6 5" xfId="12263"/>
    <cellStyle name="Comma 5 2 4 6 5 2" xfId="24697"/>
    <cellStyle name="Comma 5 2 4 6 5 2 2" xfId="49571"/>
    <cellStyle name="Comma 5 2 4 6 5 3" xfId="37138"/>
    <cellStyle name="Comma 5 2 4 6 6" xfId="6997"/>
    <cellStyle name="Comma 5 2 4 6 6 2" xfId="19446"/>
    <cellStyle name="Comma 5 2 4 6 6 2 2" xfId="44320"/>
    <cellStyle name="Comma 5 2 4 6 6 3" xfId="31887"/>
    <cellStyle name="Comma 5 2 4 6 7" xfId="3451"/>
    <cellStyle name="Comma 5 2 4 6 7 2" xfId="15957"/>
    <cellStyle name="Comma 5 2 4 6 7 2 2" xfId="40831"/>
    <cellStyle name="Comma 5 2 4 6 7 3" xfId="28390"/>
    <cellStyle name="Comma 5 2 4 6 8" xfId="13389"/>
    <cellStyle name="Comma 5 2 4 6 8 2" xfId="38263"/>
    <cellStyle name="Comma 5 2 4 6 9" xfId="25822"/>
    <cellStyle name="Comma 5 2 4 7" xfId="2132"/>
    <cellStyle name="Comma 5 2 4 7 2" xfId="4771"/>
    <cellStyle name="Comma 5 2 4 7 2 2" xfId="9788"/>
    <cellStyle name="Comma 5 2 4 7 2 2 2" xfId="22231"/>
    <cellStyle name="Comma 5 2 4 7 2 2 2 2" xfId="47105"/>
    <cellStyle name="Comma 5 2 4 7 2 2 3" xfId="34672"/>
    <cellStyle name="Comma 5 2 4 7 2 3" xfId="17224"/>
    <cellStyle name="Comma 5 2 4 7 2 3 2" xfId="42098"/>
    <cellStyle name="Comma 5 2 4 7 2 4" xfId="29665"/>
    <cellStyle name="Comma 5 2 4 7 3" xfId="6169"/>
    <cellStyle name="Comma 5 2 4 7 3 2" xfId="11184"/>
    <cellStyle name="Comma 5 2 4 7 3 2 2" xfId="23627"/>
    <cellStyle name="Comma 5 2 4 7 3 2 2 2" xfId="48501"/>
    <cellStyle name="Comma 5 2 4 7 3 2 3" xfId="36068"/>
    <cellStyle name="Comma 5 2 4 7 3 3" xfId="18620"/>
    <cellStyle name="Comma 5 2 4 7 3 3 2" xfId="43494"/>
    <cellStyle name="Comma 5 2 4 7 3 4" xfId="31061"/>
    <cellStyle name="Comma 5 2 4 7 4" xfId="8034"/>
    <cellStyle name="Comma 5 2 4 7 4 2" xfId="20480"/>
    <cellStyle name="Comma 5 2 4 7 4 2 2" xfId="45354"/>
    <cellStyle name="Comma 5 2 4 7 4 3" xfId="32921"/>
    <cellStyle name="Comma 5 2 4 7 5" xfId="12638"/>
    <cellStyle name="Comma 5 2 4 7 5 2" xfId="25072"/>
    <cellStyle name="Comma 5 2 4 7 5 2 2" xfId="49946"/>
    <cellStyle name="Comma 5 2 4 7 5 3" xfId="37513"/>
    <cellStyle name="Comma 5 2 4 7 6" xfId="7382"/>
    <cellStyle name="Comma 5 2 4 7 6 2" xfId="19830"/>
    <cellStyle name="Comma 5 2 4 7 6 2 2" xfId="44704"/>
    <cellStyle name="Comma 5 2 4 7 6 3" xfId="32271"/>
    <cellStyle name="Comma 5 2 4 7 7" xfId="2961"/>
    <cellStyle name="Comma 5 2 4 7 7 2" xfId="15473"/>
    <cellStyle name="Comma 5 2 4 7 7 2 2" xfId="40347"/>
    <cellStyle name="Comma 5 2 4 7 7 3" xfId="27906"/>
    <cellStyle name="Comma 5 2 4 7 8" xfId="14823"/>
    <cellStyle name="Comma 5 2 4 7 8 2" xfId="39697"/>
    <cellStyle name="Comma 5 2 4 7 9" xfId="27256"/>
    <cellStyle name="Comma 5 2 4 8" xfId="980"/>
    <cellStyle name="Comma 5 2 4 8 2" xfId="11595"/>
    <cellStyle name="Comma 5 2 4 8 2 2" xfId="24029"/>
    <cellStyle name="Comma 5 2 4 8 2 2 2" xfId="48903"/>
    <cellStyle name="Comma 5 2 4 8 2 3" xfId="36470"/>
    <cellStyle name="Comma 5 2 4 8 3" xfId="8921"/>
    <cellStyle name="Comma 5 2 4 8 3 2" xfId="21364"/>
    <cellStyle name="Comma 5 2 4 8 3 2 2" xfId="46238"/>
    <cellStyle name="Comma 5 2 4 8 3 3" xfId="33805"/>
    <cellStyle name="Comma 5 2 4 8 4" xfId="3903"/>
    <cellStyle name="Comma 5 2 4 8 4 2" xfId="16357"/>
    <cellStyle name="Comma 5 2 4 8 4 2 2" xfId="41231"/>
    <cellStyle name="Comma 5 2 4 8 4 3" xfId="28798"/>
    <cellStyle name="Comma 5 2 4 8 5" xfId="13780"/>
    <cellStyle name="Comma 5 2 4 8 5 2" xfId="38654"/>
    <cellStyle name="Comma 5 2 4 8 6" xfId="26213"/>
    <cellStyle name="Comma 5 2 4 9" xfId="907"/>
    <cellStyle name="Comma 5 2 4 9 2" xfId="10139"/>
    <cellStyle name="Comma 5 2 4 9 2 2" xfId="22582"/>
    <cellStyle name="Comma 5 2 4 9 2 2 2" xfId="47456"/>
    <cellStyle name="Comma 5 2 4 9 2 3" xfId="35023"/>
    <cellStyle name="Comma 5 2 4 9 3" xfId="5123"/>
    <cellStyle name="Comma 5 2 4 9 3 2" xfId="17575"/>
    <cellStyle name="Comma 5 2 4 9 3 2 2" xfId="42449"/>
    <cellStyle name="Comma 5 2 4 9 3 3" xfId="30016"/>
    <cellStyle name="Comma 5 2 4 9 4" xfId="13707"/>
    <cellStyle name="Comma 5 2 4 9 4 2" xfId="38581"/>
    <cellStyle name="Comma 5 2 4 9 5" xfId="26140"/>
    <cellStyle name="Comma 5 2 5" xfId="169"/>
    <cellStyle name="Comma 5 2 5 10" xfId="6540"/>
    <cellStyle name="Comma 5 2 5 10 2" xfId="18989"/>
    <cellStyle name="Comma 5 2 5 10 2 2" xfId="43863"/>
    <cellStyle name="Comma 5 2 5 10 3" xfId="31430"/>
    <cellStyle name="Comma 5 2 5 11" xfId="2708"/>
    <cellStyle name="Comma 5 2 5 11 2" xfId="15226"/>
    <cellStyle name="Comma 5 2 5 11 2 2" xfId="40100"/>
    <cellStyle name="Comma 5 2 5 11 3" xfId="27659"/>
    <cellStyle name="Comma 5 2 5 12" xfId="12999"/>
    <cellStyle name="Comma 5 2 5 12 2" xfId="37873"/>
    <cellStyle name="Comma 5 2 5 13" xfId="25432"/>
    <cellStyle name="Comma 5 2 5 2" xfId="412"/>
    <cellStyle name="Comma 5 2 5 2 10" xfId="13227"/>
    <cellStyle name="Comma 5 2 5 2 10 2" xfId="38101"/>
    <cellStyle name="Comma 5 2 5 2 11" xfId="25660"/>
    <cellStyle name="Comma 5 2 5 2 2" xfId="772"/>
    <cellStyle name="Comma 5 2 5 2 2 2" xfId="1307"/>
    <cellStyle name="Comma 5 2 5 2 2 2 2" xfId="9411"/>
    <cellStyle name="Comma 5 2 5 2 2 2 2 2" xfId="21854"/>
    <cellStyle name="Comma 5 2 5 2 2 2 2 2 2" xfId="46728"/>
    <cellStyle name="Comma 5 2 5 2 2 2 2 3" xfId="34295"/>
    <cellStyle name="Comma 5 2 5 2 2 2 3" xfId="4393"/>
    <cellStyle name="Comma 5 2 5 2 2 2 3 2" xfId="16847"/>
    <cellStyle name="Comma 5 2 5 2 2 2 3 2 2" xfId="41721"/>
    <cellStyle name="Comma 5 2 5 2 2 2 3 3" xfId="29288"/>
    <cellStyle name="Comma 5 2 5 2 2 2 4" xfId="14107"/>
    <cellStyle name="Comma 5 2 5 2 2 2 4 2" xfId="38981"/>
    <cellStyle name="Comma 5 2 5 2 2 2 5" xfId="26540"/>
    <cellStyle name="Comma 5 2 5 2 2 3" xfId="5452"/>
    <cellStyle name="Comma 5 2 5 2 2 3 2" xfId="10468"/>
    <cellStyle name="Comma 5 2 5 2 2 3 2 2" xfId="22911"/>
    <cellStyle name="Comma 5 2 5 2 2 3 2 2 2" xfId="47785"/>
    <cellStyle name="Comma 5 2 5 2 2 3 2 3" xfId="35352"/>
    <cellStyle name="Comma 5 2 5 2 2 3 3" xfId="17904"/>
    <cellStyle name="Comma 5 2 5 2 2 3 3 2" xfId="42778"/>
    <cellStyle name="Comma 5 2 5 2 2 3 4" xfId="30345"/>
    <cellStyle name="Comma 5 2 5 2 2 4" xfId="8527"/>
    <cellStyle name="Comma 5 2 5 2 2 4 2" xfId="20971"/>
    <cellStyle name="Comma 5 2 5 2 2 4 2 2" xfId="45845"/>
    <cellStyle name="Comma 5 2 5 2 2 4 3" xfId="33412"/>
    <cellStyle name="Comma 5 2 5 2 2 5" xfId="11922"/>
    <cellStyle name="Comma 5 2 5 2 2 5 2" xfId="24356"/>
    <cellStyle name="Comma 5 2 5 2 2 5 2 2" xfId="49230"/>
    <cellStyle name="Comma 5 2 5 2 2 5 3" xfId="36797"/>
    <cellStyle name="Comma 5 2 5 2 2 6" xfId="7004"/>
    <cellStyle name="Comma 5 2 5 2 2 6 2" xfId="19453"/>
    <cellStyle name="Comma 5 2 5 2 2 6 2 2" xfId="44327"/>
    <cellStyle name="Comma 5 2 5 2 2 6 3" xfId="31894"/>
    <cellStyle name="Comma 5 2 5 2 2 7" xfId="3458"/>
    <cellStyle name="Comma 5 2 5 2 2 7 2" xfId="15964"/>
    <cellStyle name="Comma 5 2 5 2 2 7 2 2" xfId="40838"/>
    <cellStyle name="Comma 5 2 5 2 2 7 3" xfId="28397"/>
    <cellStyle name="Comma 5 2 5 2 2 8" xfId="13574"/>
    <cellStyle name="Comma 5 2 5 2 2 8 2" xfId="38448"/>
    <cellStyle name="Comma 5 2 5 2 2 9" xfId="26007"/>
    <cellStyle name="Comma 5 2 5 2 3" xfId="1655"/>
    <cellStyle name="Comma 5 2 5 2 3 2" xfId="4956"/>
    <cellStyle name="Comma 5 2 5 2 3 2 2" xfId="9973"/>
    <cellStyle name="Comma 5 2 5 2 3 2 2 2" xfId="22416"/>
    <cellStyle name="Comma 5 2 5 2 3 2 2 2 2" xfId="47290"/>
    <cellStyle name="Comma 5 2 5 2 3 2 2 3" xfId="34857"/>
    <cellStyle name="Comma 5 2 5 2 3 2 3" xfId="17409"/>
    <cellStyle name="Comma 5 2 5 2 3 2 3 2" xfId="42283"/>
    <cellStyle name="Comma 5 2 5 2 3 2 4" xfId="29850"/>
    <cellStyle name="Comma 5 2 5 2 3 3" xfId="5801"/>
    <cellStyle name="Comma 5 2 5 2 3 3 2" xfId="10816"/>
    <cellStyle name="Comma 5 2 5 2 3 3 2 2" xfId="23259"/>
    <cellStyle name="Comma 5 2 5 2 3 3 2 2 2" xfId="48133"/>
    <cellStyle name="Comma 5 2 5 2 3 3 2 3" xfId="35700"/>
    <cellStyle name="Comma 5 2 5 2 3 3 3" xfId="18252"/>
    <cellStyle name="Comma 5 2 5 2 3 3 3 2" xfId="43126"/>
    <cellStyle name="Comma 5 2 5 2 3 3 4" xfId="30693"/>
    <cellStyle name="Comma 5 2 5 2 3 4" xfId="8380"/>
    <cellStyle name="Comma 5 2 5 2 3 4 2" xfId="20824"/>
    <cellStyle name="Comma 5 2 5 2 3 4 2 2" xfId="45698"/>
    <cellStyle name="Comma 5 2 5 2 3 4 3" xfId="33265"/>
    <cellStyle name="Comma 5 2 5 2 3 5" xfId="12270"/>
    <cellStyle name="Comma 5 2 5 2 3 5 2" xfId="24704"/>
    <cellStyle name="Comma 5 2 5 2 3 5 2 2" xfId="49578"/>
    <cellStyle name="Comma 5 2 5 2 3 5 3" xfId="37145"/>
    <cellStyle name="Comma 5 2 5 2 3 6" xfId="7567"/>
    <cellStyle name="Comma 5 2 5 2 3 6 2" xfId="20015"/>
    <cellStyle name="Comma 5 2 5 2 3 6 2 2" xfId="44889"/>
    <cellStyle name="Comma 5 2 5 2 3 6 3" xfId="32456"/>
    <cellStyle name="Comma 5 2 5 2 3 7" xfId="3311"/>
    <cellStyle name="Comma 5 2 5 2 3 7 2" xfId="15817"/>
    <cellStyle name="Comma 5 2 5 2 3 7 2 2" xfId="40691"/>
    <cellStyle name="Comma 5 2 5 2 3 7 3" xfId="28250"/>
    <cellStyle name="Comma 5 2 5 2 3 8" xfId="14455"/>
    <cellStyle name="Comma 5 2 5 2 3 8 2" xfId="39329"/>
    <cellStyle name="Comma 5 2 5 2 3 9" xfId="26888"/>
    <cellStyle name="Comma 5 2 5 2 4" xfId="2330"/>
    <cellStyle name="Comma 5 2 5 2 4 2" xfId="6354"/>
    <cellStyle name="Comma 5 2 5 2 4 2 2" xfId="11369"/>
    <cellStyle name="Comma 5 2 5 2 4 2 2 2" xfId="23812"/>
    <cellStyle name="Comma 5 2 5 2 4 2 2 2 2" xfId="48686"/>
    <cellStyle name="Comma 5 2 5 2 4 2 2 3" xfId="36253"/>
    <cellStyle name="Comma 5 2 5 2 4 2 3" xfId="18805"/>
    <cellStyle name="Comma 5 2 5 2 4 2 3 2" xfId="43679"/>
    <cellStyle name="Comma 5 2 5 2 4 2 4" xfId="31246"/>
    <cellStyle name="Comma 5 2 5 2 4 3" xfId="12823"/>
    <cellStyle name="Comma 5 2 5 2 4 3 2" xfId="25257"/>
    <cellStyle name="Comma 5 2 5 2 4 3 2 2" xfId="50131"/>
    <cellStyle name="Comma 5 2 5 2 4 3 3" xfId="37698"/>
    <cellStyle name="Comma 5 2 5 2 4 4" xfId="9264"/>
    <cellStyle name="Comma 5 2 5 2 4 4 2" xfId="21707"/>
    <cellStyle name="Comma 5 2 5 2 4 4 2 2" xfId="46581"/>
    <cellStyle name="Comma 5 2 5 2 4 4 3" xfId="34148"/>
    <cellStyle name="Comma 5 2 5 2 4 5" xfId="4246"/>
    <cellStyle name="Comma 5 2 5 2 4 5 2" xfId="16700"/>
    <cellStyle name="Comma 5 2 5 2 4 5 2 2" xfId="41574"/>
    <cellStyle name="Comma 5 2 5 2 4 5 3" xfId="29141"/>
    <cellStyle name="Comma 5 2 5 2 4 6" xfId="15008"/>
    <cellStyle name="Comma 5 2 5 2 4 6 2" xfId="39882"/>
    <cellStyle name="Comma 5 2 5 2 4 7" xfId="27441"/>
    <cellStyle name="Comma 5 2 5 2 5" xfId="1165"/>
    <cellStyle name="Comma 5 2 5 2 5 2" xfId="10326"/>
    <cellStyle name="Comma 5 2 5 2 5 2 2" xfId="22769"/>
    <cellStyle name="Comma 5 2 5 2 5 2 2 2" xfId="47643"/>
    <cellStyle name="Comma 5 2 5 2 5 2 3" xfId="35210"/>
    <cellStyle name="Comma 5 2 5 2 5 3" xfId="5310"/>
    <cellStyle name="Comma 5 2 5 2 5 3 2" xfId="17762"/>
    <cellStyle name="Comma 5 2 5 2 5 3 2 2" xfId="42636"/>
    <cellStyle name="Comma 5 2 5 2 5 3 3" xfId="30203"/>
    <cellStyle name="Comma 5 2 5 2 5 4" xfId="13965"/>
    <cellStyle name="Comma 5 2 5 2 5 4 2" xfId="38839"/>
    <cellStyle name="Comma 5 2 5 2 5 5" xfId="26398"/>
    <cellStyle name="Comma 5 2 5 2 6" xfId="7887"/>
    <cellStyle name="Comma 5 2 5 2 6 2" xfId="20333"/>
    <cellStyle name="Comma 5 2 5 2 6 2 2" xfId="45207"/>
    <cellStyle name="Comma 5 2 5 2 6 3" xfId="32774"/>
    <cellStyle name="Comma 5 2 5 2 7" xfId="11780"/>
    <cellStyle name="Comma 5 2 5 2 7 2" xfId="24214"/>
    <cellStyle name="Comma 5 2 5 2 7 2 2" xfId="49088"/>
    <cellStyle name="Comma 5 2 5 2 7 3" xfId="36655"/>
    <cellStyle name="Comma 5 2 5 2 8" xfId="6857"/>
    <cellStyle name="Comma 5 2 5 2 8 2" xfId="19306"/>
    <cellStyle name="Comma 5 2 5 2 8 2 2" xfId="44180"/>
    <cellStyle name="Comma 5 2 5 2 8 3" xfId="31747"/>
    <cellStyle name="Comma 5 2 5 2 9" xfId="2808"/>
    <cellStyle name="Comma 5 2 5 2 9 2" xfId="15326"/>
    <cellStyle name="Comma 5 2 5 2 9 2 2" xfId="40200"/>
    <cellStyle name="Comma 5 2 5 2 9 3" xfId="27759"/>
    <cellStyle name="Comma 5 2 5 3" xfId="310"/>
    <cellStyle name="Comma 5 2 5 3 2" xfId="1306"/>
    <cellStyle name="Comma 5 2 5 3 2 2" xfId="9164"/>
    <cellStyle name="Comma 5 2 5 3 2 2 2" xfId="21607"/>
    <cellStyle name="Comma 5 2 5 3 2 2 2 2" xfId="46481"/>
    <cellStyle name="Comma 5 2 5 3 2 2 3" xfId="34048"/>
    <cellStyle name="Comma 5 2 5 3 2 3" xfId="4146"/>
    <cellStyle name="Comma 5 2 5 3 2 3 2" xfId="16600"/>
    <cellStyle name="Comma 5 2 5 3 2 3 2 2" xfId="41474"/>
    <cellStyle name="Comma 5 2 5 3 2 3 3" xfId="29041"/>
    <cellStyle name="Comma 5 2 5 3 2 4" xfId="14106"/>
    <cellStyle name="Comma 5 2 5 3 2 4 2" xfId="38980"/>
    <cellStyle name="Comma 5 2 5 3 2 5" xfId="26539"/>
    <cellStyle name="Comma 5 2 5 3 3" xfId="5451"/>
    <cellStyle name="Comma 5 2 5 3 3 2" xfId="10467"/>
    <cellStyle name="Comma 5 2 5 3 3 2 2" xfId="22910"/>
    <cellStyle name="Comma 5 2 5 3 3 2 2 2" xfId="47784"/>
    <cellStyle name="Comma 5 2 5 3 3 2 3" xfId="35351"/>
    <cellStyle name="Comma 5 2 5 3 3 3" xfId="17903"/>
    <cellStyle name="Comma 5 2 5 3 3 3 2" xfId="42777"/>
    <cellStyle name="Comma 5 2 5 3 3 4" xfId="30344"/>
    <cellStyle name="Comma 5 2 5 3 4" xfId="8280"/>
    <cellStyle name="Comma 5 2 5 3 4 2" xfId="20724"/>
    <cellStyle name="Comma 5 2 5 3 4 2 2" xfId="45598"/>
    <cellStyle name="Comma 5 2 5 3 4 3" xfId="33165"/>
    <cellStyle name="Comma 5 2 5 3 5" xfId="11921"/>
    <cellStyle name="Comma 5 2 5 3 5 2" xfId="24355"/>
    <cellStyle name="Comma 5 2 5 3 5 2 2" xfId="49229"/>
    <cellStyle name="Comma 5 2 5 3 5 3" xfId="36796"/>
    <cellStyle name="Comma 5 2 5 3 6" xfId="6757"/>
    <cellStyle name="Comma 5 2 5 3 6 2" xfId="19206"/>
    <cellStyle name="Comma 5 2 5 3 6 2 2" xfId="44080"/>
    <cellStyle name="Comma 5 2 5 3 6 3" xfId="31647"/>
    <cellStyle name="Comma 5 2 5 3 7" xfId="3211"/>
    <cellStyle name="Comma 5 2 5 3 7 2" xfId="15717"/>
    <cellStyle name="Comma 5 2 5 3 7 2 2" xfId="40591"/>
    <cellStyle name="Comma 5 2 5 3 7 3" xfId="28150"/>
    <cellStyle name="Comma 5 2 5 3 8" xfId="13127"/>
    <cellStyle name="Comma 5 2 5 3 8 2" xfId="38001"/>
    <cellStyle name="Comma 5 2 5 3 9" xfId="25560"/>
    <cellStyle name="Comma 5 2 5 4" xfId="671"/>
    <cellStyle name="Comma 5 2 5 4 2" xfId="1654"/>
    <cellStyle name="Comma 5 2 5 4 2 2" xfId="9410"/>
    <cellStyle name="Comma 5 2 5 4 2 2 2" xfId="21853"/>
    <cellStyle name="Comma 5 2 5 4 2 2 2 2" xfId="46727"/>
    <cellStyle name="Comma 5 2 5 4 2 2 3" xfId="34294"/>
    <cellStyle name="Comma 5 2 5 4 2 3" xfId="4392"/>
    <cellStyle name="Comma 5 2 5 4 2 3 2" xfId="16846"/>
    <cellStyle name="Comma 5 2 5 4 2 3 2 2" xfId="41720"/>
    <cellStyle name="Comma 5 2 5 4 2 3 3" xfId="29287"/>
    <cellStyle name="Comma 5 2 5 4 2 4" xfId="14454"/>
    <cellStyle name="Comma 5 2 5 4 2 4 2" xfId="39328"/>
    <cellStyle name="Comma 5 2 5 4 2 5" xfId="26887"/>
    <cellStyle name="Comma 5 2 5 4 3" xfId="5800"/>
    <cellStyle name="Comma 5 2 5 4 3 2" xfId="10815"/>
    <cellStyle name="Comma 5 2 5 4 3 2 2" xfId="23258"/>
    <cellStyle name="Comma 5 2 5 4 3 2 2 2" xfId="48132"/>
    <cellStyle name="Comma 5 2 5 4 3 2 3" xfId="35699"/>
    <cellStyle name="Comma 5 2 5 4 3 3" xfId="18251"/>
    <cellStyle name="Comma 5 2 5 4 3 3 2" xfId="43125"/>
    <cellStyle name="Comma 5 2 5 4 3 4" xfId="30692"/>
    <cellStyle name="Comma 5 2 5 4 4" xfId="8526"/>
    <cellStyle name="Comma 5 2 5 4 4 2" xfId="20970"/>
    <cellStyle name="Comma 5 2 5 4 4 2 2" xfId="45844"/>
    <cellStyle name="Comma 5 2 5 4 4 3" xfId="33411"/>
    <cellStyle name="Comma 5 2 5 4 5" xfId="12269"/>
    <cellStyle name="Comma 5 2 5 4 5 2" xfId="24703"/>
    <cellStyle name="Comma 5 2 5 4 5 2 2" xfId="49577"/>
    <cellStyle name="Comma 5 2 5 4 5 3" xfId="37144"/>
    <cellStyle name="Comma 5 2 5 4 6" xfId="7003"/>
    <cellStyle name="Comma 5 2 5 4 6 2" xfId="19452"/>
    <cellStyle name="Comma 5 2 5 4 6 2 2" xfId="44326"/>
    <cellStyle name="Comma 5 2 5 4 6 3" xfId="31893"/>
    <cellStyle name="Comma 5 2 5 4 7" xfId="3457"/>
    <cellStyle name="Comma 5 2 5 4 7 2" xfId="15963"/>
    <cellStyle name="Comma 5 2 5 4 7 2 2" xfId="40837"/>
    <cellStyle name="Comma 5 2 5 4 7 3" xfId="28396"/>
    <cellStyle name="Comma 5 2 5 4 8" xfId="13474"/>
    <cellStyle name="Comma 5 2 5 4 8 2" xfId="38348"/>
    <cellStyle name="Comma 5 2 5 4 9" xfId="25907"/>
    <cellStyle name="Comma 5 2 5 5" xfId="2228"/>
    <cellStyle name="Comma 5 2 5 5 2" xfId="4856"/>
    <cellStyle name="Comma 5 2 5 5 2 2" xfId="9873"/>
    <cellStyle name="Comma 5 2 5 5 2 2 2" xfId="22316"/>
    <cellStyle name="Comma 5 2 5 5 2 2 2 2" xfId="47190"/>
    <cellStyle name="Comma 5 2 5 5 2 2 3" xfId="34757"/>
    <cellStyle name="Comma 5 2 5 5 2 3" xfId="17309"/>
    <cellStyle name="Comma 5 2 5 5 2 3 2" xfId="42183"/>
    <cellStyle name="Comma 5 2 5 5 2 4" xfId="29750"/>
    <cellStyle name="Comma 5 2 5 5 3" xfId="6254"/>
    <cellStyle name="Comma 5 2 5 5 3 2" xfId="11269"/>
    <cellStyle name="Comma 5 2 5 5 3 2 2" xfId="23712"/>
    <cellStyle name="Comma 5 2 5 5 3 2 2 2" xfId="48586"/>
    <cellStyle name="Comma 5 2 5 5 3 2 3" xfId="36153"/>
    <cellStyle name="Comma 5 2 5 5 3 3" xfId="18705"/>
    <cellStyle name="Comma 5 2 5 5 3 3 2" xfId="43579"/>
    <cellStyle name="Comma 5 2 5 5 3 4" xfId="31146"/>
    <cellStyle name="Comma 5 2 5 5 4" xfId="8061"/>
    <cellStyle name="Comma 5 2 5 5 4 2" xfId="20507"/>
    <cellStyle name="Comma 5 2 5 5 4 2 2" xfId="45381"/>
    <cellStyle name="Comma 5 2 5 5 4 3" xfId="32948"/>
    <cellStyle name="Comma 5 2 5 5 5" xfId="12723"/>
    <cellStyle name="Comma 5 2 5 5 5 2" xfId="25157"/>
    <cellStyle name="Comma 5 2 5 5 5 2 2" xfId="50031"/>
    <cellStyle name="Comma 5 2 5 5 5 3" xfId="37598"/>
    <cellStyle name="Comma 5 2 5 5 6" xfId="7467"/>
    <cellStyle name="Comma 5 2 5 5 6 2" xfId="19915"/>
    <cellStyle name="Comma 5 2 5 5 6 2 2" xfId="44789"/>
    <cellStyle name="Comma 5 2 5 5 6 3" xfId="32356"/>
    <cellStyle name="Comma 5 2 5 5 7" xfId="2990"/>
    <cellStyle name="Comma 5 2 5 5 7 2" xfId="15500"/>
    <cellStyle name="Comma 5 2 5 5 7 2 2" xfId="40374"/>
    <cellStyle name="Comma 5 2 5 5 7 3" xfId="27933"/>
    <cellStyle name="Comma 5 2 5 5 8" xfId="14908"/>
    <cellStyle name="Comma 5 2 5 5 8 2" xfId="39782"/>
    <cellStyle name="Comma 5 2 5 5 9" xfId="27341"/>
    <cellStyle name="Comma 5 2 5 6" xfId="1065"/>
    <cellStyle name="Comma 5 2 5 6 2" xfId="8947"/>
    <cellStyle name="Comma 5 2 5 6 2 2" xfId="21390"/>
    <cellStyle name="Comma 5 2 5 6 2 2 2" xfId="46264"/>
    <cellStyle name="Comma 5 2 5 6 2 3" xfId="33831"/>
    <cellStyle name="Comma 5 2 5 6 3" xfId="3929"/>
    <cellStyle name="Comma 5 2 5 6 3 2" xfId="16383"/>
    <cellStyle name="Comma 5 2 5 6 3 2 2" xfId="41257"/>
    <cellStyle name="Comma 5 2 5 6 3 3" xfId="28824"/>
    <cellStyle name="Comma 5 2 5 6 4" xfId="13865"/>
    <cellStyle name="Comma 5 2 5 6 4 2" xfId="38739"/>
    <cellStyle name="Comma 5 2 5 6 5" xfId="26298"/>
    <cellStyle name="Comma 5 2 5 7" xfId="5210"/>
    <cellStyle name="Comma 5 2 5 7 2" xfId="10226"/>
    <cellStyle name="Comma 5 2 5 7 2 2" xfId="22669"/>
    <cellStyle name="Comma 5 2 5 7 2 2 2" xfId="47543"/>
    <cellStyle name="Comma 5 2 5 7 2 3" xfId="35110"/>
    <cellStyle name="Comma 5 2 5 7 3" xfId="17662"/>
    <cellStyle name="Comma 5 2 5 7 3 2" xfId="42536"/>
    <cellStyle name="Comma 5 2 5 7 4" xfId="30103"/>
    <cellStyle name="Comma 5 2 5 8" xfId="7787"/>
    <cellStyle name="Comma 5 2 5 8 2" xfId="20233"/>
    <cellStyle name="Comma 5 2 5 8 2 2" xfId="45107"/>
    <cellStyle name="Comma 5 2 5 8 3" xfId="32674"/>
    <cellStyle name="Comma 5 2 5 9" xfId="11680"/>
    <cellStyle name="Comma 5 2 5 9 2" xfId="24114"/>
    <cellStyle name="Comma 5 2 5 9 2 2" xfId="48988"/>
    <cellStyle name="Comma 5 2 5 9 3" xfId="36555"/>
    <cellStyle name="Comma 5 2 6" xfId="248"/>
    <cellStyle name="Comma 5 2 6 10" xfId="6588"/>
    <cellStyle name="Comma 5 2 6 10 2" xfId="19037"/>
    <cellStyle name="Comma 5 2 6 10 2 2" xfId="43911"/>
    <cellStyle name="Comma 5 2 6 10 3" xfId="31478"/>
    <cellStyle name="Comma 5 2 6 11" xfId="2651"/>
    <cellStyle name="Comma 5 2 6 11 2" xfId="15169"/>
    <cellStyle name="Comma 5 2 6 11 2 2" xfId="40043"/>
    <cellStyle name="Comma 5 2 6 11 3" xfId="27602"/>
    <cellStyle name="Comma 5 2 6 12" xfId="13070"/>
    <cellStyle name="Comma 5 2 6 12 2" xfId="37944"/>
    <cellStyle name="Comma 5 2 6 13" xfId="25503"/>
    <cellStyle name="Comma 5 2 6 2" xfId="462"/>
    <cellStyle name="Comma 5 2 6 2 10" xfId="13275"/>
    <cellStyle name="Comma 5 2 6 2 10 2" xfId="38149"/>
    <cellStyle name="Comma 5 2 6 2 11" xfId="25708"/>
    <cellStyle name="Comma 5 2 6 2 2" xfId="821"/>
    <cellStyle name="Comma 5 2 6 2 2 2" xfId="1309"/>
    <cellStyle name="Comma 5 2 6 2 2 2 2" xfId="9413"/>
    <cellStyle name="Comma 5 2 6 2 2 2 2 2" xfId="21856"/>
    <cellStyle name="Comma 5 2 6 2 2 2 2 2 2" xfId="46730"/>
    <cellStyle name="Comma 5 2 6 2 2 2 2 3" xfId="34297"/>
    <cellStyle name="Comma 5 2 6 2 2 2 3" xfId="4395"/>
    <cellStyle name="Comma 5 2 6 2 2 2 3 2" xfId="16849"/>
    <cellStyle name="Comma 5 2 6 2 2 2 3 2 2" xfId="41723"/>
    <cellStyle name="Comma 5 2 6 2 2 2 3 3" xfId="29290"/>
    <cellStyle name="Comma 5 2 6 2 2 2 4" xfId="14109"/>
    <cellStyle name="Comma 5 2 6 2 2 2 4 2" xfId="38983"/>
    <cellStyle name="Comma 5 2 6 2 2 2 5" xfId="26542"/>
    <cellStyle name="Comma 5 2 6 2 2 3" xfId="5454"/>
    <cellStyle name="Comma 5 2 6 2 2 3 2" xfId="10470"/>
    <cellStyle name="Comma 5 2 6 2 2 3 2 2" xfId="22913"/>
    <cellStyle name="Comma 5 2 6 2 2 3 2 2 2" xfId="47787"/>
    <cellStyle name="Comma 5 2 6 2 2 3 2 3" xfId="35354"/>
    <cellStyle name="Comma 5 2 6 2 2 3 3" xfId="17906"/>
    <cellStyle name="Comma 5 2 6 2 2 3 3 2" xfId="42780"/>
    <cellStyle name="Comma 5 2 6 2 2 3 4" xfId="30347"/>
    <cellStyle name="Comma 5 2 6 2 2 4" xfId="8529"/>
    <cellStyle name="Comma 5 2 6 2 2 4 2" xfId="20973"/>
    <cellStyle name="Comma 5 2 6 2 2 4 2 2" xfId="45847"/>
    <cellStyle name="Comma 5 2 6 2 2 4 3" xfId="33414"/>
    <cellStyle name="Comma 5 2 6 2 2 5" xfId="11924"/>
    <cellStyle name="Comma 5 2 6 2 2 5 2" xfId="24358"/>
    <cellStyle name="Comma 5 2 6 2 2 5 2 2" xfId="49232"/>
    <cellStyle name="Comma 5 2 6 2 2 5 3" xfId="36799"/>
    <cellStyle name="Comma 5 2 6 2 2 6" xfId="7006"/>
    <cellStyle name="Comma 5 2 6 2 2 6 2" xfId="19455"/>
    <cellStyle name="Comma 5 2 6 2 2 6 2 2" xfId="44329"/>
    <cellStyle name="Comma 5 2 6 2 2 6 3" xfId="31896"/>
    <cellStyle name="Comma 5 2 6 2 2 7" xfId="3460"/>
    <cellStyle name="Comma 5 2 6 2 2 7 2" xfId="15966"/>
    <cellStyle name="Comma 5 2 6 2 2 7 2 2" xfId="40840"/>
    <cellStyle name="Comma 5 2 6 2 2 7 3" xfId="28399"/>
    <cellStyle name="Comma 5 2 6 2 2 8" xfId="13622"/>
    <cellStyle name="Comma 5 2 6 2 2 8 2" xfId="38496"/>
    <cellStyle name="Comma 5 2 6 2 2 9" xfId="26055"/>
    <cellStyle name="Comma 5 2 6 2 3" xfId="1657"/>
    <cellStyle name="Comma 5 2 6 2 3 2" xfId="5004"/>
    <cellStyle name="Comma 5 2 6 2 3 2 2" xfId="10021"/>
    <cellStyle name="Comma 5 2 6 2 3 2 2 2" xfId="22464"/>
    <cellStyle name="Comma 5 2 6 2 3 2 2 2 2" xfId="47338"/>
    <cellStyle name="Comma 5 2 6 2 3 2 2 3" xfId="34905"/>
    <cellStyle name="Comma 5 2 6 2 3 2 3" xfId="17457"/>
    <cellStyle name="Comma 5 2 6 2 3 2 3 2" xfId="42331"/>
    <cellStyle name="Comma 5 2 6 2 3 2 4" xfId="29898"/>
    <cellStyle name="Comma 5 2 6 2 3 3" xfId="5803"/>
    <cellStyle name="Comma 5 2 6 2 3 3 2" xfId="10818"/>
    <cellStyle name="Comma 5 2 6 2 3 3 2 2" xfId="23261"/>
    <cellStyle name="Comma 5 2 6 2 3 3 2 2 2" xfId="48135"/>
    <cellStyle name="Comma 5 2 6 2 3 3 2 3" xfId="35702"/>
    <cellStyle name="Comma 5 2 6 2 3 3 3" xfId="18254"/>
    <cellStyle name="Comma 5 2 6 2 3 3 3 2" xfId="43128"/>
    <cellStyle name="Comma 5 2 6 2 3 3 4" xfId="30695"/>
    <cellStyle name="Comma 5 2 6 2 3 4" xfId="8428"/>
    <cellStyle name="Comma 5 2 6 2 3 4 2" xfId="20872"/>
    <cellStyle name="Comma 5 2 6 2 3 4 2 2" xfId="45746"/>
    <cellStyle name="Comma 5 2 6 2 3 4 3" xfId="33313"/>
    <cellStyle name="Comma 5 2 6 2 3 5" xfId="12272"/>
    <cellStyle name="Comma 5 2 6 2 3 5 2" xfId="24706"/>
    <cellStyle name="Comma 5 2 6 2 3 5 2 2" xfId="49580"/>
    <cellStyle name="Comma 5 2 6 2 3 5 3" xfId="37147"/>
    <cellStyle name="Comma 5 2 6 2 3 6" xfId="7615"/>
    <cellStyle name="Comma 5 2 6 2 3 6 2" xfId="20063"/>
    <cellStyle name="Comma 5 2 6 2 3 6 2 2" xfId="44937"/>
    <cellStyle name="Comma 5 2 6 2 3 6 3" xfId="32504"/>
    <cellStyle name="Comma 5 2 6 2 3 7" xfId="3359"/>
    <cellStyle name="Comma 5 2 6 2 3 7 2" xfId="15865"/>
    <cellStyle name="Comma 5 2 6 2 3 7 2 2" xfId="40739"/>
    <cellStyle name="Comma 5 2 6 2 3 7 3" xfId="28298"/>
    <cellStyle name="Comma 5 2 6 2 3 8" xfId="14457"/>
    <cellStyle name="Comma 5 2 6 2 3 8 2" xfId="39331"/>
    <cellStyle name="Comma 5 2 6 2 3 9" xfId="26890"/>
    <cellStyle name="Comma 5 2 6 2 4" xfId="2380"/>
    <cellStyle name="Comma 5 2 6 2 4 2" xfId="6402"/>
    <cellStyle name="Comma 5 2 6 2 4 2 2" xfId="11417"/>
    <cellStyle name="Comma 5 2 6 2 4 2 2 2" xfId="23860"/>
    <cellStyle name="Comma 5 2 6 2 4 2 2 2 2" xfId="48734"/>
    <cellStyle name="Comma 5 2 6 2 4 2 2 3" xfId="36301"/>
    <cellStyle name="Comma 5 2 6 2 4 2 3" xfId="18853"/>
    <cellStyle name="Comma 5 2 6 2 4 2 3 2" xfId="43727"/>
    <cellStyle name="Comma 5 2 6 2 4 2 4" xfId="31294"/>
    <cellStyle name="Comma 5 2 6 2 4 3" xfId="12871"/>
    <cellStyle name="Comma 5 2 6 2 4 3 2" xfId="25305"/>
    <cellStyle name="Comma 5 2 6 2 4 3 2 2" xfId="50179"/>
    <cellStyle name="Comma 5 2 6 2 4 3 3" xfId="37746"/>
    <cellStyle name="Comma 5 2 6 2 4 4" xfId="9312"/>
    <cellStyle name="Comma 5 2 6 2 4 4 2" xfId="21755"/>
    <cellStyle name="Comma 5 2 6 2 4 4 2 2" xfId="46629"/>
    <cellStyle name="Comma 5 2 6 2 4 4 3" xfId="34196"/>
    <cellStyle name="Comma 5 2 6 2 4 5" xfId="4294"/>
    <cellStyle name="Comma 5 2 6 2 4 5 2" xfId="16748"/>
    <cellStyle name="Comma 5 2 6 2 4 5 2 2" xfId="41622"/>
    <cellStyle name="Comma 5 2 6 2 4 5 3" xfId="29189"/>
    <cellStyle name="Comma 5 2 6 2 4 6" xfId="15056"/>
    <cellStyle name="Comma 5 2 6 2 4 6 2" xfId="39930"/>
    <cellStyle name="Comma 5 2 6 2 4 7" xfId="27489"/>
    <cellStyle name="Comma 5 2 6 2 5" xfId="1213"/>
    <cellStyle name="Comma 5 2 6 2 5 2" xfId="10374"/>
    <cellStyle name="Comma 5 2 6 2 5 2 2" xfId="22817"/>
    <cellStyle name="Comma 5 2 6 2 5 2 2 2" xfId="47691"/>
    <cellStyle name="Comma 5 2 6 2 5 2 3" xfId="35258"/>
    <cellStyle name="Comma 5 2 6 2 5 3" xfId="5358"/>
    <cellStyle name="Comma 5 2 6 2 5 3 2" xfId="17810"/>
    <cellStyle name="Comma 5 2 6 2 5 3 2 2" xfId="42684"/>
    <cellStyle name="Comma 5 2 6 2 5 3 3" xfId="30251"/>
    <cellStyle name="Comma 5 2 6 2 5 4" xfId="14013"/>
    <cellStyle name="Comma 5 2 6 2 5 4 2" xfId="38887"/>
    <cellStyle name="Comma 5 2 6 2 5 5" xfId="26446"/>
    <cellStyle name="Comma 5 2 6 2 6" xfId="7935"/>
    <cellStyle name="Comma 5 2 6 2 6 2" xfId="20381"/>
    <cellStyle name="Comma 5 2 6 2 6 2 2" xfId="45255"/>
    <cellStyle name="Comma 5 2 6 2 6 3" xfId="32822"/>
    <cellStyle name="Comma 5 2 6 2 7" xfId="11828"/>
    <cellStyle name="Comma 5 2 6 2 7 2" xfId="24262"/>
    <cellStyle name="Comma 5 2 6 2 7 2 2" xfId="49136"/>
    <cellStyle name="Comma 5 2 6 2 7 3" xfId="36703"/>
    <cellStyle name="Comma 5 2 6 2 8" xfId="6905"/>
    <cellStyle name="Comma 5 2 6 2 8 2" xfId="19354"/>
    <cellStyle name="Comma 5 2 6 2 8 2 2" xfId="44228"/>
    <cellStyle name="Comma 5 2 6 2 8 3" xfId="31795"/>
    <cellStyle name="Comma 5 2 6 2 9" xfId="2856"/>
    <cellStyle name="Comma 5 2 6 2 9 2" xfId="15374"/>
    <cellStyle name="Comma 5 2 6 2 9 2 2" xfId="40248"/>
    <cellStyle name="Comma 5 2 6 2 9 3" xfId="27807"/>
    <cellStyle name="Comma 5 2 6 3" xfId="610"/>
    <cellStyle name="Comma 5 2 6 3 2" xfId="1308"/>
    <cellStyle name="Comma 5 2 6 3 2 2" xfId="9107"/>
    <cellStyle name="Comma 5 2 6 3 2 2 2" xfId="21550"/>
    <cellStyle name="Comma 5 2 6 3 2 2 2 2" xfId="46424"/>
    <cellStyle name="Comma 5 2 6 3 2 2 3" xfId="33991"/>
    <cellStyle name="Comma 5 2 6 3 2 3" xfId="4089"/>
    <cellStyle name="Comma 5 2 6 3 2 3 2" xfId="16543"/>
    <cellStyle name="Comma 5 2 6 3 2 3 2 2" xfId="41417"/>
    <cellStyle name="Comma 5 2 6 3 2 3 3" xfId="28984"/>
    <cellStyle name="Comma 5 2 6 3 2 4" xfId="14108"/>
    <cellStyle name="Comma 5 2 6 3 2 4 2" xfId="38982"/>
    <cellStyle name="Comma 5 2 6 3 2 5" xfId="26541"/>
    <cellStyle name="Comma 5 2 6 3 3" xfId="5453"/>
    <cellStyle name="Comma 5 2 6 3 3 2" xfId="10469"/>
    <cellStyle name="Comma 5 2 6 3 3 2 2" xfId="22912"/>
    <cellStyle name="Comma 5 2 6 3 3 2 2 2" xfId="47786"/>
    <cellStyle name="Comma 5 2 6 3 3 2 3" xfId="35353"/>
    <cellStyle name="Comma 5 2 6 3 3 3" xfId="17905"/>
    <cellStyle name="Comma 5 2 6 3 3 3 2" xfId="42779"/>
    <cellStyle name="Comma 5 2 6 3 3 4" xfId="30346"/>
    <cellStyle name="Comma 5 2 6 3 4" xfId="8223"/>
    <cellStyle name="Comma 5 2 6 3 4 2" xfId="20667"/>
    <cellStyle name="Comma 5 2 6 3 4 2 2" xfId="45541"/>
    <cellStyle name="Comma 5 2 6 3 4 3" xfId="33108"/>
    <cellStyle name="Comma 5 2 6 3 5" xfId="11923"/>
    <cellStyle name="Comma 5 2 6 3 5 2" xfId="24357"/>
    <cellStyle name="Comma 5 2 6 3 5 2 2" xfId="49231"/>
    <cellStyle name="Comma 5 2 6 3 5 3" xfId="36798"/>
    <cellStyle name="Comma 5 2 6 3 6" xfId="6700"/>
    <cellStyle name="Comma 5 2 6 3 6 2" xfId="19149"/>
    <cellStyle name="Comma 5 2 6 3 6 2 2" xfId="44023"/>
    <cellStyle name="Comma 5 2 6 3 6 3" xfId="31590"/>
    <cellStyle name="Comma 5 2 6 3 7" xfId="3154"/>
    <cellStyle name="Comma 5 2 6 3 7 2" xfId="15660"/>
    <cellStyle name="Comma 5 2 6 3 7 2 2" xfId="40534"/>
    <cellStyle name="Comma 5 2 6 3 7 3" xfId="28093"/>
    <cellStyle name="Comma 5 2 6 3 8" xfId="13417"/>
    <cellStyle name="Comma 5 2 6 3 8 2" xfId="38291"/>
    <cellStyle name="Comma 5 2 6 3 9" xfId="25850"/>
    <cellStyle name="Comma 5 2 6 4" xfId="1656"/>
    <cellStyle name="Comma 5 2 6 4 2" xfId="4394"/>
    <cellStyle name="Comma 5 2 6 4 2 2" xfId="9412"/>
    <cellStyle name="Comma 5 2 6 4 2 2 2" xfId="21855"/>
    <cellStyle name="Comma 5 2 6 4 2 2 2 2" xfId="46729"/>
    <cellStyle name="Comma 5 2 6 4 2 2 3" xfId="34296"/>
    <cellStyle name="Comma 5 2 6 4 2 3" xfId="16848"/>
    <cellStyle name="Comma 5 2 6 4 2 3 2" xfId="41722"/>
    <cellStyle name="Comma 5 2 6 4 2 4" xfId="29289"/>
    <cellStyle name="Comma 5 2 6 4 3" xfId="5802"/>
    <cellStyle name="Comma 5 2 6 4 3 2" xfId="10817"/>
    <cellStyle name="Comma 5 2 6 4 3 2 2" xfId="23260"/>
    <cellStyle name="Comma 5 2 6 4 3 2 2 2" xfId="48134"/>
    <cellStyle name="Comma 5 2 6 4 3 2 3" xfId="35701"/>
    <cellStyle name="Comma 5 2 6 4 3 3" xfId="18253"/>
    <cellStyle name="Comma 5 2 6 4 3 3 2" xfId="43127"/>
    <cellStyle name="Comma 5 2 6 4 3 4" xfId="30694"/>
    <cellStyle name="Comma 5 2 6 4 4" xfId="8528"/>
    <cellStyle name="Comma 5 2 6 4 4 2" xfId="20972"/>
    <cellStyle name="Comma 5 2 6 4 4 2 2" xfId="45846"/>
    <cellStyle name="Comma 5 2 6 4 4 3" xfId="33413"/>
    <cellStyle name="Comma 5 2 6 4 5" xfId="12271"/>
    <cellStyle name="Comma 5 2 6 4 5 2" xfId="24705"/>
    <cellStyle name="Comma 5 2 6 4 5 2 2" xfId="49579"/>
    <cellStyle name="Comma 5 2 6 4 5 3" xfId="37146"/>
    <cellStyle name="Comma 5 2 6 4 6" xfId="7005"/>
    <cellStyle name="Comma 5 2 6 4 6 2" xfId="19454"/>
    <cellStyle name="Comma 5 2 6 4 6 2 2" xfId="44328"/>
    <cellStyle name="Comma 5 2 6 4 6 3" xfId="31895"/>
    <cellStyle name="Comma 5 2 6 4 7" xfId="3459"/>
    <cellStyle name="Comma 5 2 6 4 7 2" xfId="15965"/>
    <cellStyle name="Comma 5 2 6 4 7 2 2" xfId="40839"/>
    <cellStyle name="Comma 5 2 6 4 7 3" xfId="28398"/>
    <cellStyle name="Comma 5 2 6 4 8" xfId="14456"/>
    <cellStyle name="Comma 5 2 6 4 8 2" xfId="39330"/>
    <cellStyle name="Comma 5 2 6 4 9" xfId="26889"/>
    <cellStyle name="Comma 5 2 6 5" xfId="2166"/>
    <cellStyle name="Comma 5 2 6 5 2" xfId="4799"/>
    <cellStyle name="Comma 5 2 6 5 2 2" xfId="9816"/>
    <cellStyle name="Comma 5 2 6 5 2 2 2" xfId="22259"/>
    <cellStyle name="Comma 5 2 6 5 2 2 2 2" xfId="47133"/>
    <cellStyle name="Comma 5 2 6 5 2 2 3" xfId="34700"/>
    <cellStyle name="Comma 5 2 6 5 2 3" xfId="17252"/>
    <cellStyle name="Comma 5 2 6 5 2 3 2" xfId="42126"/>
    <cellStyle name="Comma 5 2 6 5 2 4" xfId="29693"/>
    <cellStyle name="Comma 5 2 6 5 3" xfId="6197"/>
    <cellStyle name="Comma 5 2 6 5 3 2" xfId="11212"/>
    <cellStyle name="Comma 5 2 6 5 3 2 2" xfId="23655"/>
    <cellStyle name="Comma 5 2 6 5 3 2 2 2" xfId="48529"/>
    <cellStyle name="Comma 5 2 6 5 3 2 3" xfId="36096"/>
    <cellStyle name="Comma 5 2 6 5 3 3" xfId="18648"/>
    <cellStyle name="Comma 5 2 6 5 3 3 2" xfId="43522"/>
    <cellStyle name="Comma 5 2 6 5 3 4" xfId="31089"/>
    <cellStyle name="Comma 5 2 6 5 4" xfId="8109"/>
    <cellStyle name="Comma 5 2 6 5 4 2" xfId="20555"/>
    <cellStyle name="Comma 5 2 6 5 4 2 2" xfId="45429"/>
    <cellStyle name="Comma 5 2 6 5 4 3" xfId="32996"/>
    <cellStyle name="Comma 5 2 6 5 5" xfId="12666"/>
    <cellStyle name="Comma 5 2 6 5 5 2" xfId="25100"/>
    <cellStyle name="Comma 5 2 6 5 5 2 2" xfId="49974"/>
    <cellStyle name="Comma 5 2 6 5 5 3" xfId="37541"/>
    <cellStyle name="Comma 5 2 6 5 6" xfId="7410"/>
    <cellStyle name="Comma 5 2 6 5 6 2" xfId="19858"/>
    <cellStyle name="Comma 5 2 6 5 6 2 2" xfId="44732"/>
    <cellStyle name="Comma 5 2 6 5 6 3" xfId="32299"/>
    <cellStyle name="Comma 5 2 6 5 7" xfId="3039"/>
    <cellStyle name="Comma 5 2 6 5 7 2" xfId="15548"/>
    <cellStyle name="Comma 5 2 6 5 7 2 2" xfId="40422"/>
    <cellStyle name="Comma 5 2 6 5 7 3" xfId="27981"/>
    <cellStyle name="Comma 5 2 6 5 8" xfId="14851"/>
    <cellStyle name="Comma 5 2 6 5 8 2" xfId="39725"/>
    <cellStyle name="Comma 5 2 6 5 9" xfId="27284"/>
    <cellStyle name="Comma 5 2 6 6" xfId="1008"/>
    <cellStyle name="Comma 5 2 6 6 2" xfId="8995"/>
    <cellStyle name="Comma 5 2 6 6 2 2" xfId="21438"/>
    <cellStyle name="Comma 5 2 6 6 2 2 2" xfId="46312"/>
    <cellStyle name="Comma 5 2 6 6 2 3" xfId="33879"/>
    <cellStyle name="Comma 5 2 6 6 3" xfId="3977"/>
    <cellStyle name="Comma 5 2 6 6 3 2" xfId="16431"/>
    <cellStyle name="Comma 5 2 6 6 3 2 2" xfId="41305"/>
    <cellStyle name="Comma 5 2 6 6 3 3" xfId="28872"/>
    <cellStyle name="Comma 5 2 6 6 4" xfId="13808"/>
    <cellStyle name="Comma 5 2 6 6 4 2" xfId="38682"/>
    <cellStyle name="Comma 5 2 6 6 5" xfId="26241"/>
    <cellStyle name="Comma 5 2 6 7" xfId="5153"/>
    <cellStyle name="Comma 5 2 6 7 2" xfId="10169"/>
    <cellStyle name="Comma 5 2 6 7 2 2" xfId="22612"/>
    <cellStyle name="Comma 5 2 6 7 2 2 2" xfId="47486"/>
    <cellStyle name="Comma 5 2 6 7 2 3" xfId="35053"/>
    <cellStyle name="Comma 5 2 6 7 3" xfId="17605"/>
    <cellStyle name="Comma 5 2 6 7 3 2" xfId="42479"/>
    <cellStyle name="Comma 5 2 6 7 4" xfId="30046"/>
    <cellStyle name="Comma 5 2 6 8" xfId="7730"/>
    <cellStyle name="Comma 5 2 6 8 2" xfId="20176"/>
    <cellStyle name="Comma 5 2 6 8 2 2" xfId="45050"/>
    <cellStyle name="Comma 5 2 6 8 3" xfId="32617"/>
    <cellStyle name="Comma 5 2 6 9" xfId="11623"/>
    <cellStyle name="Comma 5 2 6 9 2" xfId="24057"/>
    <cellStyle name="Comma 5 2 6 9 2 2" xfId="48931"/>
    <cellStyle name="Comma 5 2 6 9 3" xfId="36498"/>
    <cellStyle name="Comma 5 2 7" xfId="518"/>
    <cellStyle name="Comma 5 2 7 10" xfId="2912"/>
    <cellStyle name="Comma 5 2 7 10 2" xfId="15430"/>
    <cellStyle name="Comma 5 2 7 10 2 2" xfId="40304"/>
    <cellStyle name="Comma 5 2 7 10 3" xfId="27863"/>
    <cellStyle name="Comma 5 2 7 11" xfId="13331"/>
    <cellStyle name="Comma 5 2 7 11 2" xfId="38205"/>
    <cellStyle name="Comma 5 2 7 12" xfId="25764"/>
    <cellStyle name="Comma 5 2 7 2" xfId="877"/>
    <cellStyle name="Comma 5 2 7 2 2" xfId="1310"/>
    <cellStyle name="Comma 5 2 7 2 2 2" xfId="9368"/>
    <cellStyle name="Comma 5 2 7 2 2 2 2" xfId="21811"/>
    <cellStyle name="Comma 5 2 7 2 2 2 2 2" xfId="46685"/>
    <cellStyle name="Comma 5 2 7 2 2 2 3" xfId="34252"/>
    <cellStyle name="Comma 5 2 7 2 2 3" xfId="4350"/>
    <cellStyle name="Comma 5 2 7 2 2 3 2" xfId="16804"/>
    <cellStyle name="Comma 5 2 7 2 2 3 2 2" xfId="41678"/>
    <cellStyle name="Comma 5 2 7 2 2 3 3" xfId="29245"/>
    <cellStyle name="Comma 5 2 7 2 2 4" xfId="14110"/>
    <cellStyle name="Comma 5 2 7 2 2 4 2" xfId="38984"/>
    <cellStyle name="Comma 5 2 7 2 2 5" xfId="26543"/>
    <cellStyle name="Comma 5 2 7 2 3" xfId="5455"/>
    <cellStyle name="Comma 5 2 7 2 3 2" xfId="10471"/>
    <cellStyle name="Comma 5 2 7 2 3 2 2" xfId="22914"/>
    <cellStyle name="Comma 5 2 7 2 3 2 2 2" xfId="47788"/>
    <cellStyle name="Comma 5 2 7 2 3 2 3" xfId="35355"/>
    <cellStyle name="Comma 5 2 7 2 3 3" xfId="17907"/>
    <cellStyle name="Comma 5 2 7 2 3 3 2" xfId="42781"/>
    <cellStyle name="Comma 5 2 7 2 3 4" xfId="30348"/>
    <cellStyle name="Comma 5 2 7 2 4" xfId="8484"/>
    <cellStyle name="Comma 5 2 7 2 4 2" xfId="20928"/>
    <cellStyle name="Comma 5 2 7 2 4 2 2" xfId="45802"/>
    <cellStyle name="Comma 5 2 7 2 4 3" xfId="33369"/>
    <cellStyle name="Comma 5 2 7 2 5" xfId="11925"/>
    <cellStyle name="Comma 5 2 7 2 5 2" xfId="24359"/>
    <cellStyle name="Comma 5 2 7 2 5 2 2" xfId="49233"/>
    <cellStyle name="Comma 5 2 7 2 5 3" xfId="36800"/>
    <cellStyle name="Comma 5 2 7 2 6" xfId="6961"/>
    <cellStyle name="Comma 5 2 7 2 6 2" xfId="19410"/>
    <cellStyle name="Comma 5 2 7 2 6 2 2" xfId="44284"/>
    <cellStyle name="Comma 5 2 7 2 6 3" xfId="31851"/>
    <cellStyle name="Comma 5 2 7 2 7" xfId="3415"/>
    <cellStyle name="Comma 5 2 7 2 7 2" xfId="15921"/>
    <cellStyle name="Comma 5 2 7 2 7 2 2" xfId="40795"/>
    <cellStyle name="Comma 5 2 7 2 7 3" xfId="28354"/>
    <cellStyle name="Comma 5 2 7 2 8" xfId="13678"/>
    <cellStyle name="Comma 5 2 7 2 8 2" xfId="38552"/>
    <cellStyle name="Comma 5 2 7 2 9" xfId="26111"/>
    <cellStyle name="Comma 5 2 7 3" xfId="1658"/>
    <cellStyle name="Comma 5 2 7 3 2" xfId="4396"/>
    <cellStyle name="Comma 5 2 7 3 2 2" xfId="9414"/>
    <cellStyle name="Comma 5 2 7 3 2 2 2" xfId="21857"/>
    <cellStyle name="Comma 5 2 7 3 2 2 2 2" xfId="46731"/>
    <cellStyle name="Comma 5 2 7 3 2 2 3" xfId="34298"/>
    <cellStyle name="Comma 5 2 7 3 2 3" xfId="16850"/>
    <cellStyle name="Comma 5 2 7 3 2 3 2" xfId="41724"/>
    <cellStyle name="Comma 5 2 7 3 2 4" xfId="29291"/>
    <cellStyle name="Comma 5 2 7 3 3" xfId="5804"/>
    <cellStyle name="Comma 5 2 7 3 3 2" xfId="10819"/>
    <cellStyle name="Comma 5 2 7 3 3 2 2" xfId="23262"/>
    <cellStyle name="Comma 5 2 7 3 3 2 2 2" xfId="48136"/>
    <cellStyle name="Comma 5 2 7 3 3 2 3" xfId="35703"/>
    <cellStyle name="Comma 5 2 7 3 3 3" xfId="18255"/>
    <cellStyle name="Comma 5 2 7 3 3 3 2" xfId="43129"/>
    <cellStyle name="Comma 5 2 7 3 3 4" xfId="30696"/>
    <cellStyle name="Comma 5 2 7 3 4" xfId="8530"/>
    <cellStyle name="Comma 5 2 7 3 4 2" xfId="20974"/>
    <cellStyle name="Comma 5 2 7 3 4 2 2" xfId="45848"/>
    <cellStyle name="Comma 5 2 7 3 4 3" xfId="33415"/>
    <cellStyle name="Comma 5 2 7 3 5" xfId="12273"/>
    <cellStyle name="Comma 5 2 7 3 5 2" xfId="24707"/>
    <cellStyle name="Comma 5 2 7 3 5 2 2" xfId="49581"/>
    <cellStyle name="Comma 5 2 7 3 5 3" xfId="37148"/>
    <cellStyle name="Comma 5 2 7 3 6" xfId="7007"/>
    <cellStyle name="Comma 5 2 7 3 6 2" xfId="19456"/>
    <cellStyle name="Comma 5 2 7 3 6 2 2" xfId="44330"/>
    <cellStyle name="Comma 5 2 7 3 6 3" xfId="31897"/>
    <cellStyle name="Comma 5 2 7 3 7" xfId="3461"/>
    <cellStyle name="Comma 5 2 7 3 7 2" xfId="15967"/>
    <cellStyle name="Comma 5 2 7 3 7 2 2" xfId="40841"/>
    <cellStyle name="Comma 5 2 7 3 7 3" xfId="28400"/>
    <cellStyle name="Comma 5 2 7 3 8" xfId="14458"/>
    <cellStyle name="Comma 5 2 7 3 8 2" xfId="39332"/>
    <cellStyle name="Comma 5 2 7 3 9" xfId="26891"/>
    <cellStyle name="Comma 5 2 7 4" xfId="2436"/>
    <cellStyle name="Comma 5 2 7 4 2" xfId="5060"/>
    <cellStyle name="Comma 5 2 7 4 2 2" xfId="10077"/>
    <cellStyle name="Comma 5 2 7 4 2 2 2" xfId="22520"/>
    <cellStyle name="Comma 5 2 7 4 2 2 2 2" xfId="47394"/>
    <cellStyle name="Comma 5 2 7 4 2 2 3" xfId="34961"/>
    <cellStyle name="Comma 5 2 7 4 2 3" xfId="17513"/>
    <cellStyle name="Comma 5 2 7 4 2 3 2" xfId="42387"/>
    <cellStyle name="Comma 5 2 7 4 2 4" xfId="29954"/>
    <cellStyle name="Comma 5 2 7 4 3" xfId="6458"/>
    <cellStyle name="Comma 5 2 7 4 3 2" xfId="11473"/>
    <cellStyle name="Comma 5 2 7 4 3 2 2" xfId="23916"/>
    <cellStyle name="Comma 5 2 7 4 3 2 2 2" xfId="48790"/>
    <cellStyle name="Comma 5 2 7 4 3 2 3" xfId="36357"/>
    <cellStyle name="Comma 5 2 7 4 3 3" xfId="18909"/>
    <cellStyle name="Comma 5 2 7 4 3 3 2" xfId="43783"/>
    <cellStyle name="Comma 5 2 7 4 3 4" xfId="31350"/>
    <cellStyle name="Comma 5 2 7 4 4" xfId="8165"/>
    <cellStyle name="Comma 5 2 7 4 4 2" xfId="20611"/>
    <cellStyle name="Comma 5 2 7 4 4 2 2" xfId="45485"/>
    <cellStyle name="Comma 5 2 7 4 4 3" xfId="33052"/>
    <cellStyle name="Comma 5 2 7 4 5" xfId="12927"/>
    <cellStyle name="Comma 5 2 7 4 5 2" xfId="25361"/>
    <cellStyle name="Comma 5 2 7 4 5 2 2" xfId="50235"/>
    <cellStyle name="Comma 5 2 7 4 5 3" xfId="37802"/>
    <cellStyle name="Comma 5 2 7 4 6" xfId="7671"/>
    <cellStyle name="Comma 5 2 7 4 6 2" xfId="20119"/>
    <cellStyle name="Comma 5 2 7 4 6 2 2" xfId="44993"/>
    <cellStyle name="Comma 5 2 7 4 6 3" xfId="32560"/>
    <cellStyle name="Comma 5 2 7 4 7" xfId="3095"/>
    <cellStyle name="Comma 5 2 7 4 7 2" xfId="15604"/>
    <cellStyle name="Comma 5 2 7 4 7 2 2" xfId="40478"/>
    <cellStyle name="Comma 5 2 7 4 7 3" xfId="28037"/>
    <cellStyle name="Comma 5 2 7 4 8" xfId="15112"/>
    <cellStyle name="Comma 5 2 7 4 8 2" xfId="39986"/>
    <cellStyle name="Comma 5 2 7 4 9" xfId="27545"/>
    <cellStyle name="Comma 5 2 7 5" xfId="1269"/>
    <cellStyle name="Comma 5 2 7 5 2" xfId="9051"/>
    <cellStyle name="Comma 5 2 7 5 2 2" xfId="21494"/>
    <cellStyle name="Comma 5 2 7 5 2 2 2" xfId="46368"/>
    <cellStyle name="Comma 5 2 7 5 2 3" xfId="33935"/>
    <cellStyle name="Comma 5 2 7 5 3" xfId="4033"/>
    <cellStyle name="Comma 5 2 7 5 3 2" xfId="16487"/>
    <cellStyle name="Comma 5 2 7 5 3 2 2" xfId="41361"/>
    <cellStyle name="Comma 5 2 7 5 3 3" xfId="28928"/>
    <cellStyle name="Comma 5 2 7 5 4" xfId="14069"/>
    <cellStyle name="Comma 5 2 7 5 4 2" xfId="38943"/>
    <cellStyle name="Comma 5 2 7 5 5" xfId="26502"/>
    <cellStyle name="Comma 5 2 7 6" xfId="5414"/>
    <cellStyle name="Comma 5 2 7 6 2" xfId="10430"/>
    <cellStyle name="Comma 5 2 7 6 2 2" xfId="22873"/>
    <cellStyle name="Comma 5 2 7 6 2 2 2" xfId="47747"/>
    <cellStyle name="Comma 5 2 7 6 2 3" xfId="35314"/>
    <cellStyle name="Comma 5 2 7 6 3" xfId="17866"/>
    <cellStyle name="Comma 5 2 7 6 3 2" xfId="42740"/>
    <cellStyle name="Comma 5 2 7 6 4" xfId="30307"/>
    <cellStyle name="Comma 5 2 7 7" xfId="7991"/>
    <cellStyle name="Comma 5 2 7 7 2" xfId="20437"/>
    <cellStyle name="Comma 5 2 7 7 2 2" xfId="45311"/>
    <cellStyle name="Comma 5 2 7 7 3" xfId="32878"/>
    <cellStyle name="Comma 5 2 7 8" xfId="11884"/>
    <cellStyle name="Comma 5 2 7 8 2" xfId="24318"/>
    <cellStyle name="Comma 5 2 7 8 2 2" xfId="49192"/>
    <cellStyle name="Comma 5 2 7 8 3" xfId="36759"/>
    <cellStyle name="Comma 5 2 7 9" xfId="6644"/>
    <cellStyle name="Comma 5 2 7 9 2" xfId="19093"/>
    <cellStyle name="Comma 5 2 7 9 2 2" xfId="43967"/>
    <cellStyle name="Comma 5 2 7 9 3" xfId="31534"/>
    <cellStyle name="Comma 5 2 8" xfId="354"/>
    <cellStyle name="Comma 5 2 8 10" xfId="13170"/>
    <cellStyle name="Comma 5 2 8 10 2" xfId="38044"/>
    <cellStyle name="Comma 5 2 8 11" xfId="25603"/>
    <cellStyle name="Comma 5 2 8 2" xfId="714"/>
    <cellStyle name="Comma 5 2 8 2 2" xfId="1311"/>
    <cellStyle name="Comma 5 2 8 2 2 2" xfId="9415"/>
    <cellStyle name="Comma 5 2 8 2 2 2 2" xfId="21858"/>
    <cellStyle name="Comma 5 2 8 2 2 2 2 2" xfId="46732"/>
    <cellStyle name="Comma 5 2 8 2 2 2 3" xfId="34299"/>
    <cellStyle name="Comma 5 2 8 2 2 3" xfId="4397"/>
    <cellStyle name="Comma 5 2 8 2 2 3 2" xfId="16851"/>
    <cellStyle name="Comma 5 2 8 2 2 3 2 2" xfId="41725"/>
    <cellStyle name="Comma 5 2 8 2 2 3 3" xfId="29292"/>
    <cellStyle name="Comma 5 2 8 2 2 4" xfId="14111"/>
    <cellStyle name="Comma 5 2 8 2 2 4 2" xfId="38985"/>
    <cellStyle name="Comma 5 2 8 2 2 5" xfId="26544"/>
    <cellStyle name="Comma 5 2 8 2 3" xfId="5456"/>
    <cellStyle name="Comma 5 2 8 2 3 2" xfId="10472"/>
    <cellStyle name="Comma 5 2 8 2 3 2 2" xfId="22915"/>
    <cellStyle name="Comma 5 2 8 2 3 2 2 2" xfId="47789"/>
    <cellStyle name="Comma 5 2 8 2 3 2 3" xfId="35356"/>
    <cellStyle name="Comma 5 2 8 2 3 3" xfId="17908"/>
    <cellStyle name="Comma 5 2 8 2 3 3 2" xfId="42782"/>
    <cellStyle name="Comma 5 2 8 2 3 4" xfId="30349"/>
    <cellStyle name="Comma 5 2 8 2 4" xfId="8531"/>
    <cellStyle name="Comma 5 2 8 2 4 2" xfId="20975"/>
    <cellStyle name="Comma 5 2 8 2 4 2 2" xfId="45849"/>
    <cellStyle name="Comma 5 2 8 2 4 3" xfId="33416"/>
    <cellStyle name="Comma 5 2 8 2 5" xfId="11926"/>
    <cellStyle name="Comma 5 2 8 2 5 2" xfId="24360"/>
    <cellStyle name="Comma 5 2 8 2 5 2 2" xfId="49234"/>
    <cellStyle name="Comma 5 2 8 2 5 3" xfId="36801"/>
    <cellStyle name="Comma 5 2 8 2 6" xfId="7008"/>
    <cellStyle name="Comma 5 2 8 2 6 2" xfId="19457"/>
    <cellStyle name="Comma 5 2 8 2 6 2 2" xfId="44331"/>
    <cellStyle name="Comma 5 2 8 2 6 3" xfId="31898"/>
    <cellStyle name="Comma 5 2 8 2 7" xfId="3462"/>
    <cellStyle name="Comma 5 2 8 2 7 2" xfId="15968"/>
    <cellStyle name="Comma 5 2 8 2 7 2 2" xfId="40842"/>
    <cellStyle name="Comma 5 2 8 2 7 3" xfId="28401"/>
    <cellStyle name="Comma 5 2 8 2 8" xfId="13517"/>
    <cellStyle name="Comma 5 2 8 2 8 2" xfId="38391"/>
    <cellStyle name="Comma 5 2 8 2 9" xfId="25950"/>
    <cellStyle name="Comma 5 2 8 3" xfId="1659"/>
    <cellStyle name="Comma 5 2 8 3 2" xfId="4899"/>
    <cellStyle name="Comma 5 2 8 3 2 2" xfId="9916"/>
    <cellStyle name="Comma 5 2 8 3 2 2 2" xfId="22359"/>
    <cellStyle name="Comma 5 2 8 3 2 2 2 2" xfId="47233"/>
    <cellStyle name="Comma 5 2 8 3 2 2 3" xfId="34800"/>
    <cellStyle name="Comma 5 2 8 3 2 3" xfId="17352"/>
    <cellStyle name="Comma 5 2 8 3 2 3 2" xfId="42226"/>
    <cellStyle name="Comma 5 2 8 3 2 4" xfId="29793"/>
    <cellStyle name="Comma 5 2 8 3 3" xfId="5805"/>
    <cellStyle name="Comma 5 2 8 3 3 2" xfId="10820"/>
    <cellStyle name="Comma 5 2 8 3 3 2 2" xfId="23263"/>
    <cellStyle name="Comma 5 2 8 3 3 2 2 2" xfId="48137"/>
    <cellStyle name="Comma 5 2 8 3 3 2 3" xfId="35704"/>
    <cellStyle name="Comma 5 2 8 3 3 3" xfId="18256"/>
    <cellStyle name="Comma 5 2 8 3 3 3 2" xfId="43130"/>
    <cellStyle name="Comma 5 2 8 3 3 4" xfId="30697"/>
    <cellStyle name="Comma 5 2 8 3 4" xfId="8323"/>
    <cellStyle name="Comma 5 2 8 3 4 2" xfId="20767"/>
    <cellStyle name="Comma 5 2 8 3 4 2 2" xfId="45641"/>
    <cellStyle name="Comma 5 2 8 3 4 3" xfId="33208"/>
    <cellStyle name="Comma 5 2 8 3 5" xfId="12274"/>
    <cellStyle name="Comma 5 2 8 3 5 2" xfId="24708"/>
    <cellStyle name="Comma 5 2 8 3 5 2 2" xfId="49582"/>
    <cellStyle name="Comma 5 2 8 3 5 3" xfId="37149"/>
    <cellStyle name="Comma 5 2 8 3 6" xfId="7510"/>
    <cellStyle name="Comma 5 2 8 3 6 2" xfId="19958"/>
    <cellStyle name="Comma 5 2 8 3 6 2 2" xfId="44832"/>
    <cellStyle name="Comma 5 2 8 3 6 3" xfId="32399"/>
    <cellStyle name="Comma 5 2 8 3 7" xfId="3254"/>
    <cellStyle name="Comma 5 2 8 3 7 2" xfId="15760"/>
    <cellStyle name="Comma 5 2 8 3 7 2 2" xfId="40634"/>
    <cellStyle name="Comma 5 2 8 3 7 3" xfId="28193"/>
    <cellStyle name="Comma 5 2 8 3 8" xfId="14459"/>
    <cellStyle name="Comma 5 2 8 3 8 2" xfId="39333"/>
    <cellStyle name="Comma 5 2 8 3 9" xfId="26892"/>
    <cellStyle name="Comma 5 2 8 4" xfId="2272"/>
    <cellStyle name="Comma 5 2 8 4 2" xfId="6297"/>
    <cellStyle name="Comma 5 2 8 4 2 2" xfId="11312"/>
    <cellStyle name="Comma 5 2 8 4 2 2 2" xfId="23755"/>
    <cellStyle name="Comma 5 2 8 4 2 2 2 2" xfId="48629"/>
    <cellStyle name="Comma 5 2 8 4 2 2 3" xfId="36196"/>
    <cellStyle name="Comma 5 2 8 4 2 3" xfId="18748"/>
    <cellStyle name="Comma 5 2 8 4 2 3 2" xfId="43622"/>
    <cellStyle name="Comma 5 2 8 4 2 4" xfId="31189"/>
    <cellStyle name="Comma 5 2 8 4 3" xfId="12766"/>
    <cellStyle name="Comma 5 2 8 4 3 2" xfId="25200"/>
    <cellStyle name="Comma 5 2 8 4 3 2 2" xfId="50074"/>
    <cellStyle name="Comma 5 2 8 4 3 3" xfId="37641"/>
    <cellStyle name="Comma 5 2 8 4 4" xfId="9207"/>
    <cellStyle name="Comma 5 2 8 4 4 2" xfId="21650"/>
    <cellStyle name="Comma 5 2 8 4 4 2 2" xfId="46524"/>
    <cellStyle name="Comma 5 2 8 4 4 3" xfId="34091"/>
    <cellStyle name="Comma 5 2 8 4 5" xfId="4189"/>
    <cellStyle name="Comma 5 2 8 4 5 2" xfId="16643"/>
    <cellStyle name="Comma 5 2 8 4 5 2 2" xfId="41517"/>
    <cellStyle name="Comma 5 2 8 4 5 3" xfId="29084"/>
    <cellStyle name="Comma 5 2 8 4 6" xfId="14951"/>
    <cellStyle name="Comma 5 2 8 4 6 2" xfId="39825"/>
    <cellStyle name="Comma 5 2 8 4 7" xfId="27384"/>
    <cellStyle name="Comma 5 2 8 5" xfId="1108"/>
    <cellStyle name="Comma 5 2 8 5 2" xfId="10269"/>
    <cellStyle name="Comma 5 2 8 5 2 2" xfId="22712"/>
    <cellStyle name="Comma 5 2 8 5 2 2 2" xfId="47586"/>
    <cellStyle name="Comma 5 2 8 5 2 3" xfId="35153"/>
    <cellStyle name="Comma 5 2 8 5 3" xfId="5253"/>
    <cellStyle name="Comma 5 2 8 5 3 2" xfId="17705"/>
    <cellStyle name="Comma 5 2 8 5 3 2 2" xfId="42579"/>
    <cellStyle name="Comma 5 2 8 5 3 3" xfId="30146"/>
    <cellStyle name="Comma 5 2 8 5 4" xfId="13908"/>
    <cellStyle name="Comma 5 2 8 5 4 2" xfId="38782"/>
    <cellStyle name="Comma 5 2 8 5 5" xfId="26341"/>
    <cellStyle name="Comma 5 2 8 6" xfId="7830"/>
    <cellStyle name="Comma 5 2 8 6 2" xfId="20276"/>
    <cellStyle name="Comma 5 2 8 6 2 2" xfId="45150"/>
    <cellStyle name="Comma 5 2 8 6 3" xfId="32717"/>
    <cellStyle name="Comma 5 2 8 7" xfId="11723"/>
    <cellStyle name="Comma 5 2 8 7 2" xfId="24157"/>
    <cellStyle name="Comma 5 2 8 7 2 2" xfId="49031"/>
    <cellStyle name="Comma 5 2 8 7 3" xfId="36598"/>
    <cellStyle name="Comma 5 2 8 8" xfId="6800"/>
    <cellStyle name="Comma 5 2 8 8 2" xfId="19249"/>
    <cellStyle name="Comma 5 2 8 8 2 2" xfId="44123"/>
    <cellStyle name="Comma 5 2 8 8 3" xfId="31690"/>
    <cellStyle name="Comma 5 2 8 9" xfId="2751"/>
    <cellStyle name="Comma 5 2 8 9 2" xfId="15269"/>
    <cellStyle name="Comma 5 2 8 9 2 2" xfId="40143"/>
    <cellStyle name="Comma 5 2 8 9 3" xfId="27702"/>
    <cellStyle name="Comma 5 2 9" xfId="201"/>
    <cellStyle name="Comma 5 2 9 10" xfId="13031"/>
    <cellStyle name="Comma 5 2 9 10 2" xfId="37905"/>
    <cellStyle name="Comma 5 2 9 11" xfId="25464"/>
    <cellStyle name="Comma 5 2 9 2" xfId="568"/>
    <cellStyle name="Comma 5 2 9 2 2" xfId="1312"/>
    <cellStyle name="Comma 5 2 9 2 2 2" xfId="9416"/>
    <cellStyle name="Comma 5 2 9 2 2 2 2" xfId="21859"/>
    <cellStyle name="Comma 5 2 9 2 2 2 2 2" xfId="46733"/>
    <cellStyle name="Comma 5 2 9 2 2 2 3" xfId="34300"/>
    <cellStyle name="Comma 5 2 9 2 2 3" xfId="4398"/>
    <cellStyle name="Comma 5 2 9 2 2 3 2" xfId="16852"/>
    <cellStyle name="Comma 5 2 9 2 2 3 2 2" xfId="41726"/>
    <cellStyle name="Comma 5 2 9 2 2 3 3" xfId="29293"/>
    <cellStyle name="Comma 5 2 9 2 2 4" xfId="14112"/>
    <cellStyle name="Comma 5 2 9 2 2 4 2" xfId="38986"/>
    <cellStyle name="Comma 5 2 9 2 2 5" xfId="26545"/>
    <cellStyle name="Comma 5 2 9 2 3" xfId="5457"/>
    <cellStyle name="Comma 5 2 9 2 3 2" xfId="10473"/>
    <cellStyle name="Comma 5 2 9 2 3 2 2" xfId="22916"/>
    <cellStyle name="Comma 5 2 9 2 3 2 2 2" xfId="47790"/>
    <cellStyle name="Comma 5 2 9 2 3 2 3" xfId="35357"/>
    <cellStyle name="Comma 5 2 9 2 3 3" xfId="17909"/>
    <cellStyle name="Comma 5 2 9 2 3 3 2" xfId="42783"/>
    <cellStyle name="Comma 5 2 9 2 3 4" xfId="30350"/>
    <cellStyle name="Comma 5 2 9 2 4" xfId="8532"/>
    <cellStyle name="Comma 5 2 9 2 4 2" xfId="20976"/>
    <cellStyle name="Comma 5 2 9 2 4 2 2" xfId="45850"/>
    <cellStyle name="Comma 5 2 9 2 4 3" xfId="33417"/>
    <cellStyle name="Comma 5 2 9 2 5" xfId="11927"/>
    <cellStyle name="Comma 5 2 9 2 5 2" xfId="24361"/>
    <cellStyle name="Comma 5 2 9 2 5 2 2" xfId="49235"/>
    <cellStyle name="Comma 5 2 9 2 5 3" xfId="36802"/>
    <cellStyle name="Comma 5 2 9 2 6" xfId="7009"/>
    <cellStyle name="Comma 5 2 9 2 6 2" xfId="19458"/>
    <cellStyle name="Comma 5 2 9 2 6 2 2" xfId="44332"/>
    <cellStyle name="Comma 5 2 9 2 6 3" xfId="31899"/>
    <cellStyle name="Comma 5 2 9 2 7" xfId="3463"/>
    <cellStyle name="Comma 5 2 9 2 7 2" xfId="15969"/>
    <cellStyle name="Comma 5 2 9 2 7 2 2" xfId="40843"/>
    <cellStyle name="Comma 5 2 9 2 7 3" xfId="28402"/>
    <cellStyle name="Comma 5 2 9 2 8" xfId="13378"/>
    <cellStyle name="Comma 5 2 9 2 8 2" xfId="38252"/>
    <cellStyle name="Comma 5 2 9 2 9" xfId="25811"/>
    <cellStyle name="Comma 5 2 9 3" xfId="1660"/>
    <cellStyle name="Comma 5 2 9 3 2" xfId="4760"/>
    <cellStyle name="Comma 5 2 9 3 2 2" xfId="9777"/>
    <cellStyle name="Comma 5 2 9 3 2 2 2" xfId="22220"/>
    <cellStyle name="Comma 5 2 9 3 2 2 2 2" xfId="47094"/>
    <cellStyle name="Comma 5 2 9 3 2 2 3" xfId="34661"/>
    <cellStyle name="Comma 5 2 9 3 2 3" xfId="17213"/>
    <cellStyle name="Comma 5 2 9 3 2 3 2" xfId="42087"/>
    <cellStyle name="Comma 5 2 9 3 2 4" xfId="29654"/>
    <cellStyle name="Comma 5 2 9 3 3" xfId="5806"/>
    <cellStyle name="Comma 5 2 9 3 3 2" xfId="10821"/>
    <cellStyle name="Comma 5 2 9 3 3 2 2" xfId="23264"/>
    <cellStyle name="Comma 5 2 9 3 3 2 2 2" xfId="48138"/>
    <cellStyle name="Comma 5 2 9 3 3 2 3" xfId="35705"/>
    <cellStyle name="Comma 5 2 9 3 3 3" xfId="18257"/>
    <cellStyle name="Comma 5 2 9 3 3 3 2" xfId="43131"/>
    <cellStyle name="Comma 5 2 9 3 3 4" xfId="30698"/>
    <cellStyle name="Comma 5 2 9 3 4" xfId="8863"/>
    <cellStyle name="Comma 5 2 9 3 4 2" xfId="21306"/>
    <cellStyle name="Comma 5 2 9 3 4 2 2" xfId="46180"/>
    <cellStyle name="Comma 5 2 9 3 4 3" xfId="33747"/>
    <cellStyle name="Comma 5 2 9 3 5" xfId="12275"/>
    <cellStyle name="Comma 5 2 9 3 5 2" xfId="24709"/>
    <cellStyle name="Comma 5 2 9 3 5 2 2" xfId="49583"/>
    <cellStyle name="Comma 5 2 9 3 5 3" xfId="37150"/>
    <cellStyle name="Comma 5 2 9 3 6" xfId="7371"/>
    <cellStyle name="Comma 5 2 9 3 6 2" xfId="19819"/>
    <cellStyle name="Comma 5 2 9 3 6 2 2" xfId="44693"/>
    <cellStyle name="Comma 5 2 9 3 6 3" xfId="32260"/>
    <cellStyle name="Comma 5 2 9 3 7" xfId="3845"/>
    <cellStyle name="Comma 5 2 9 3 7 2" xfId="16299"/>
    <cellStyle name="Comma 5 2 9 3 7 2 2" xfId="41173"/>
    <cellStyle name="Comma 5 2 9 3 7 3" xfId="28740"/>
    <cellStyle name="Comma 5 2 9 3 8" xfId="14460"/>
    <cellStyle name="Comma 5 2 9 3 8 2" xfId="39334"/>
    <cellStyle name="Comma 5 2 9 3 9" xfId="26893"/>
    <cellStyle name="Comma 5 2 9 4" xfId="2119"/>
    <cellStyle name="Comma 5 2 9 4 2" xfId="6158"/>
    <cellStyle name="Comma 5 2 9 4 2 2" xfId="11173"/>
    <cellStyle name="Comma 5 2 9 4 2 2 2" xfId="23616"/>
    <cellStyle name="Comma 5 2 9 4 2 2 2 2" xfId="48490"/>
    <cellStyle name="Comma 5 2 9 4 2 2 3" xfId="36057"/>
    <cellStyle name="Comma 5 2 9 4 2 3" xfId="18609"/>
    <cellStyle name="Comma 5 2 9 4 2 3 2" xfId="43483"/>
    <cellStyle name="Comma 5 2 9 4 2 4" xfId="31050"/>
    <cellStyle name="Comma 5 2 9 4 3" xfId="12627"/>
    <cellStyle name="Comma 5 2 9 4 3 2" xfId="25061"/>
    <cellStyle name="Comma 5 2 9 4 3 2 2" xfId="49935"/>
    <cellStyle name="Comma 5 2 9 4 3 3" xfId="37502"/>
    <cellStyle name="Comma 5 2 9 4 4" xfId="9068"/>
    <cellStyle name="Comma 5 2 9 4 4 2" xfId="21511"/>
    <cellStyle name="Comma 5 2 9 4 4 2 2" xfId="46385"/>
    <cellStyle name="Comma 5 2 9 4 4 3" xfId="33952"/>
    <cellStyle name="Comma 5 2 9 4 5" xfId="4050"/>
    <cellStyle name="Comma 5 2 9 4 5 2" xfId="16504"/>
    <cellStyle name="Comma 5 2 9 4 5 2 2" xfId="41378"/>
    <cellStyle name="Comma 5 2 9 4 5 3" xfId="28945"/>
    <cellStyle name="Comma 5 2 9 4 6" xfId="14812"/>
    <cellStyle name="Comma 5 2 9 4 6 2" xfId="39686"/>
    <cellStyle name="Comma 5 2 9 4 7" xfId="27245"/>
    <cellStyle name="Comma 5 2 9 5" xfId="969"/>
    <cellStyle name="Comma 5 2 9 5 2" xfId="10128"/>
    <cellStyle name="Comma 5 2 9 5 2 2" xfId="22571"/>
    <cellStyle name="Comma 5 2 9 5 2 2 2" xfId="47445"/>
    <cellStyle name="Comma 5 2 9 5 2 3" xfId="35012"/>
    <cellStyle name="Comma 5 2 9 5 3" xfId="5112"/>
    <cellStyle name="Comma 5 2 9 5 3 2" xfId="17564"/>
    <cellStyle name="Comma 5 2 9 5 3 2 2" xfId="42438"/>
    <cellStyle name="Comma 5 2 9 5 3 3" xfId="30005"/>
    <cellStyle name="Comma 5 2 9 5 4" xfId="13769"/>
    <cellStyle name="Comma 5 2 9 5 4 2" xfId="38643"/>
    <cellStyle name="Comma 5 2 9 5 5" xfId="26202"/>
    <cellStyle name="Comma 5 2 9 6" xfId="8184"/>
    <cellStyle name="Comma 5 2 9 6 2" xfId="20628"/>
    <cellStyle name="Comma 5 2 9 6 2 2" xfId="45502"/>
    <cellStyle name="Comma 5 2 9 6 3" xfId="33069"/>
    <cellStyle name="Comma 5 2 9 7" xfId="11584"/>
    <cellStyle name="Comma 5 2 9 7 2" xfId="24018"/>
    <cellStyle name="Comma 5 2 9 7 2 2" xfId="48892"/>
    <cellStyle name="Comma 5 2 9 7 3" xfId="36459"/>
    <cellStyle name="Comma 5 2 9 8" xfId="6661"/>
    <cellStyle name="Comma 5 2 9 8 2" xfId="19110"/>
    <cellStyle name="Comma 5 2 9 8 2 2" xfId="43984"/>
    <cellStyle name="Comma 5 2 9 8 3" xfId="31551"/>
    <cellStyle name="Comma 5 2 9 9" xfId="3115"/>
    <cellStyle name="Comma 5 2 9 9 2" xfId="15621"/>
    <cellStyle name="Comma 5 2 9 9 2 2" xfId="40495"/>
    <cellStyle name="Comma 5 2 9 9 3" xfId="28054"/>
    <cellStyle name="Comma 5 20" xfId="25377"/>
    <cellStyle name="Comma 5 3" xfId="124"/>
    <cellStyle name="Comma 5 3 10" xfId="948"/>
    <cellStyle name="Comma 5 3 10 2" xfId="11563"/>
    <cellStyle name="Comma 5 3 10 2 2" xfId="23997"/>
    <cellStyle name="Comma 5 3 10 2 2 2" xfId="48871"/>
    <cellStyle name="Comma 5 3 10 2 3" xfId="36438"/>
    <cellStyle name="Comma 5 3 10 3" xfId="10107"/>
    <cellStyle name="Comma 5 3 10 3 2" xfId="22550"/>
    <cellStyle name="Comma 5 3 10 3 2 2" xfId="47424"/>
    <cellStyle name="Comma 5 3 10 3 3" xfId="34991"/>
    <cellStyle name="Comma 5 3 10 4" xfId="5091"/>
    <cellStyle name="Comma 5 3 10 4 2" xfId="17543"/>
    <cellStyle name="Comma 5 3 10 4 2 2" xfId="42417"/>
    <cellStyle name="Comma 5 3 10 4 3" xfId="29984"/>
    <cellStyle name="Comma 5 3 10 5" xfId="13748"/>
    <cellStyle name="Comma 5 3 10 5 2" xfId="38622"/>
    <cellStyle name="Comma 5 3 10 6" xfId="26181"/>
    <cellStyle name="Comma 5 3 11" xfId="918"/>
    <cellStyle name="Comma 5 3 11 2" xfId="7715"/>
    <cellStyle name="Comma 5 3 11 2 2" xfId="20161"/>
    <cellStyle name="Comma 5 3 11 2 2 2" xfId="45035"/>
    <cellStyle name="Comma 5 3 11 2 3" xfId="32602"/>
    <cellStyle name="Comma 5 3 11 3" xfId="13718"/>
    <cellStyle name="Comma 5 3 11 3 2" xfId="38592"/>
    <cellStyle name="Comma 5 3 11 4" xfId="26151"/>
    <cellStyle name="Comma 5 3 12" xfId="11533"/>
    <cellStyle name="Comma 5 3 12 2" xfId="23967"/>
    <cellStyle name="Comma 5 3 12 2 2" xfId="48841"/>
    <cellStyle name="Comma 5 3 12 3" xfId="36408"/>
    <cellStyle name="Comma 5 3 13" xfId="6495"/>
    <cellStyle name="Comma 5 3 13 2" xfId="18944"/>
    <cellStyle name="Comma 5 3 13 2 2" xfId="43818"/>
    <cellStyle name="Comma 5 3 13 3" xfId="31385"/>
    <cellStyle name="Comma 5 3 14" xfId="2636"/>
    <cellStyle name="Comma 5 3 14 2" xfId="15154"/>
    <cellStyle name="Comma 5 3 14 2 2" xfId="40028"/>
    <cellStyle name="Comma 5 3 14 3" xfId="27587"/>
    <cellStyle name="Comma 5 3 15" xfId="12956"/>
    <cellStyle name="Comma 5 3 15 2" xfId="37830"/>
    <cellStyle name="Comma 5 3 16" xfId="25389"/>
    <cellStyle name="Comma 5 3 2" xfId="150"/>
    <cellStyle name="Comma 5 3 2 10" xfId="11665"/>
    <cellStyle name="Comma 5 3 2 10 2" xfId="24099"/>
    <cellStyle name="Comma 5 3 2 10 2 2" xfId="48973"/>
    <cellStyle name="Comma 5 3 2 10 3" xfId="36540"/>
    <cellStyle name="Comma 5 3 2 11" xfId="6525"/>
    <cellStyle name="Comma 5 3 2 11 2" xfId="18974"/>
    <cellStyle name="Comma 5 3 2 11 2 2" xfId="43848"/>
    <cellStyle name="Comma 5 3 2 11 3" xfId="31415"/>
    <cellStyle name="Comma 5 3 2 12" xfId="2693"/>
    <cellStyle name="Comma 5 3 2 12 2" xfId="15211"/>
    <cellStyle name="Comma 5 3 2 12 2 2" xfId="40085"/>
    <cellStyle name="Comma 5 3 2 12 3" xfId="27644"/>
    <cellStyle name="Comma 5 3 2 13" xfId="12980"/>
    <cellStyle name="Comma 5 3 2 13 2" xfId="37854"/>
    <cellStyle name="Comma 5 3 2 14" xfId="25413"/>
    <cellStyle name="Comma 5 3 2 2" xfId="503"/>
    <cellStyle name="Comma 5 3 2 2 10" xfId="2897"/>
    <cellStyle name="Comma 5 3 2 2 10 2" xfId="15415"/>
    <cellStyle name="Comma 5 3 2 2 10 2 2" xfId="40289"/>
    <cellStyle name="Comma 5 3 2 2 10 3" xfId="27848"/>
    <cellStyle name="Comma 5 3 2 2 11" xfId="13316"/>
    <cellStyle name="Comma 5 3 2 2 11 2" xfId="38190"/>
    <cellStyle name="Comma 5 3 2 2 12" xfId="25749"/>
    <cellStyle name="Comma 5 3 2 2 2" xfId="862"/>
    <cellStyle name="Comma 5 3 2 2 2 2" xfId="1315"/>
    <cellStyle name="Comma 5 3 2 2 2 2 2" xfId="9353"/>
    <cellStyle name="Comma 5 3 2 2 2 2 2 2" xfId="21796"/>
    <cellStyle name="Comma 5 3 2 2 2 2 2 2 2" xfId="46670"/>
    <cellStyle name="Comma 5 3 2 2 2 2 2 3" xfId="34237"/>
    <cellStyle name="Comma 5 3 2 2 2 2 3" xfId="4335"/>
    <cellStyle name="Comma 5 3 2 2 2 2 3 2" xfId="16789"/>
    <cellStyle name="Comma 5 3 2 2 2 2 3 2 2" xfId="41663"/>
    <cellStyle name="Comma 5 3 2 2 2 2 3 3" xfId="29230"/>
    <cellStyle name="Comma 5 3 2 2 2 2 4" xfId="14115"/>
    <cellStyle name="Comma 5 3 2 2 2 2 4 2" xfId="38989"/>
    <cellStyle name="Comma 5 3 2 2 2 2 5" xfId="26548"/>
    <cellStyle name="Comma 5 3 2 2 2 3" xfId="5460"/>
    <cellStyle name="Comma 5 3 2 2 2 3 2" xfId="10476"/>
    <cellStyle name="Comma 5 3 2 2 2 3 2 2" xfId="22919"/>
    <cellStyle name="Comma 5 3 2 2 2 3 2 2 2" xfId="47793"/>
    <cellStyle name="Comma 5 3 2 2 2 3 2 3" xfId="35360"/>
    <cellStyle name="Comma 5 3 2 2 2 3 3" xfId="17912"/>
    <cellStyle name="Comma 5 3 2 2 2 3 3 2" xfId="42786"/>
    <cellStyle name="Comma 5 3 2 2 2 3 4" xfId="30353"/>
    <cellStyle name="Comma 5 3 2 2 2 4" xfId="8469"/>
    <cellStyle name="Comma 5 3 2 2 2 4 2" xfId="20913"/>
    <cellStyle name="Comma 5 3 2 2 2 4 2 2" xfId="45787"/>
    <cellStyle name="Comma 5 3 2 2 2 4 3" xfId="33354"/>
    <cellStyle name="Comma 5 3 2 2 2 5" xfId="11930"/>
    <cellStyle name="Comma 5 3 2 2 2 5 2" xfId="24364"/>
    <cellStyle name="Comma 5 3 2 2 2 5 2 2" xfId="49238"/>
    <cellStyle name="Comma 5 3 2 2 2 5 3" xfId="36805"/>
    <cellStyle name="Comma 5 3 2 2 2 6" xfId="6946"/>
    <cellStyle name="Comma 5 3 2 2 2 6 2" xfId="19395"/>
    <cellStyle name="Comma 5 3 2 2 2 6 2 2" xfId="44269"/>
    <cellStyle name="Comma 5 3 2 2 2 6 3" xfId="31836"/>
    <cellStyle name="Comma 5 3 2 2 2 7" xfId="3400"/>
    <cellStyle name="Comma 5 3 2 2 2 7 2" xfId="15906"/>
    <cellStyle name="Comma 5 3 2 2 2 7 2 2" xfId="40780"/>
    <cellStyle name="Comma 5 3 2 2 2 7 3" xfId="28339"/>
    <cellStyle name="Comma 5 3 2 2 2 8" xfId="13663"/>
    <cellStyle name="Comma 5 3 2 2 2 8 2" xfId="38537"/>
    <cellStyle name="Comma 5 3 2 2 2 9" xfId="26096"/>
    <cellStyle name="Comma 5 3 2 2 3" xfId="1663"/>
    <cellStyle name="Comma 5 3 2 2 3 2" xfId="4401"/>
    <cellStyle name="Comma 5 3 2 2 3 2 2" xfId="9419"/>
    <cellStyle name="Comma 5 3 2 2 3 2 2 2" xfId="21862"/>
    <cellStyle name="Comma 5 3 2 2 3 2 2 2 2" xfId="46736"/>
    <cellStyle name="Comma 5 3 2 2 3 2 2 3" xfId="34303"/>
    <cellStyle name="Comma 5 3 2 2 3 2 3" xfId="16855"/>
    <cellStyle name="Comma 5 3 2 2 3 2 3 2" xfId="41729"/>
    <cellStyle name="Comma 5 3 2 2 3 2 4" xfId="29296"/>
    <cellStyle name="Comma 5 3 2 2 3 3" xfId="5809"/>
    <cellStyle name="Comma 5 3 2 2 3 3 2" xfId="10824"/>
    <cellStyle name="Comma 5 3 2 2 3 3 2 2" xfId="23267"/>
    <cellStyle name="Comma 5 3 2 2 3 3 2 2 2" xfId="48141"/>
    <cellStyle name="Comma 5 3 2 2 3 3 2 3" xfId="35708"/>
    <cellStyle name="Comma 5 3 2 2 3 3 3" xfId="18260"/>
    <cellStyle name="Comma 5 3 2 2 3 3 3 2" xfId="43134"/>
    <cellStyle name="Comma 5 3 2 2 3 3 4" xfId="30701"/>
    <cellStyle name="Comma 5 3 2 2 3 4" xfId="8535"/>
    <cellStyle name="Comma 5 3 2 2 3 4 2" xfId="20979"/>
    <cellStyle name="Comma 5 3 2 2 3 4 2 2" xfId="45853"/>
    <cellStyle name="Comma 5 3 2 2 3 4 3" xfId="33420"/>
    <cellStyle name="Comma 5 3 2 2 3 5" xfId="12278"/>
    <cellStyle name="Comma 5 3 2 2 3 5 2" xfId="24712"/>
    <cellStyle name="Comma 5 3 2 2 3 5 2 2" xfId="49586"/>
    <cellStyle name="Comma 5 3 2 2 3 5 3" xfId="37153"/>
    <cellStyle name="Comma 5 3 2 2 3 6" xfId="7012"/>
    <cellStyle name="Comma 5 3 2 2 3 6 2" xfId="19461"/>
    <cellStyle name="Comma 5 3 2 2 3 6 2 2" xfId="44335"/>
    <cellStyle name="Comma 5 3 2 2 3 6 3" xfId="31902"/>
    <cellStyle name="Comma 5 3 2 2 3 7" xfId="3466"/>
    <cellStyle name="Comma 5 3 2 2 3 7 2" xfId="15972"/>
    <cellStyle name="Comma 5 3 2 2 3 7 2 2" xfId="40846"/>
    <cellStyle name="Comma 5 3 2 2 3 7 3" xfId="28405"/>
    <cellStyle name="Comma 5 3 2 2 3 8" xfId="14463"/>
    <cellStyle name="Comma 5 3 2 2 3 8 2" xfId="39337"/>
    <cellStyle name="Comma 5 3 2 2 3 9" xfId="26896"/>
    <cellStyle name="Comma 5 3 2 2 4" xfId="2421"/>
    <cellStyle name="Comma 5 3 2 2 4 2" xfId="5045"/>
    <cellStyle name="Comma 5 3 2 2 4 2 2" xfId="10062"/>
    <cellStyle name="Comma 5 3 2 2 4 2 2 2" xfId="22505"/>
    <cellStyle name="Comma 5 3 2 2 4 2 2 2 2" xfId="47379"/>
    <cellStyle name="Comma 5 3 2 2 4 2 2 3" xfId="34946"/>
    <cellStyle name="Comma 5 3 2 2 4 2 3" xfId="17498"/>
    <cellStyle name="Comma 5 3 2 2 4 2 3 2" xfId="42372"/>
    <cellStyle name="Comma 5 3 2 2 4 2 4" xfId="29939"/>
    <cellStyle name="Comma 5 3 2 2 4 3" xfId="6443"/>
    <cellStyle name="Comma 5 3 2 2 4 3 2" xfId="11458"/>
    <cellStyle name="Comma 5 3 2 2 4 3 2 2" xfId="23901"/>
    <cellStyle name="Comma 5 3 2 2 4 3 2 2 2" xfId="48775"/>
    <cellStyle name="Comma 5 3 2 2 4 3 2 3" xfId="36342"/>
    <cellStyle name="Comma 5 3 2 2 4 3 3" xfId="18894"/>
    <cellStyle name="Comma 5 3 2 2 4 3 3 2" xfId="43768"/>
    <cellStyle name="Comma 5 3 2 2 4 3 4" xfId="31335"/>
    <cellStyle name="Comma 5 3 2 2 4 4" xfId="8150"/>
    <cellStyle name="Comma 5 3 2 2 4 4 2" xfId="20596"/>
    <cellStyle name="Comma 5 3 2 2 4 4 2 2" xfId="45470"/>
    <cellStyle name="Comma 5 3 2 2 4 4 3" xfId="33037"/>
    <cellStyle name="Comma 5 3 2 2 4 5" xfId="12912"/>
    <cellStyle name="Comma 5 3 2 2 4 5 2" xfId="25346"/>
    <cellStyle name="Comma 5 3 2 2 4 5 2 2" xfId="50220"/>
    <cellStyle name="Comma 5 3 2 2 4 5 3" xfId="37787"/>
    <cellStyle name="Comma 5 3 2 2 4 6" xfId="7656"/>
    <cellStyle name="Comma 5 3 2 2 4 6 2" xfId="20104"/>
    <cellStyle name="Comma 5 3 2 2 4 6 2 2" xfId="44978"/>
    <cellStyle name="Comma 5 3 2 2 4 6 3" xfId="32545"/>
    <cellStyle name="Comma 5 3 2 2 4 7" xfId="3080"/>
    <cellStyle name="Comma 5 3 2 2 4 7 2" xfId="15589"/>
    <cellStyle name="Comma 5 3 2 2 4 7 2 2" xfId="40463"/>
    <cellStyle name="Comma 5 3 2 2 4 7 3" xfId="28022"/>
    <cellStyle name="Comma 5 3 2 2 4 8" xfId="15097"/>
    <cellStyle name="Comma 5 3 2 2 4 8 2" xfId="39971"/>
    <cellStyle name="Comma 5 3 2 2 4 9" xfId="27530"/>
    <cellStyle name="Comma 5 3 2 2 5" xfId="1254"/>
    <cellStyle name="Comma 5 3 2 2 5 2" xfId="9036"/>
    <cellStyle name="Comma 5 3 2 2 5 2 2" xfId="21479"/>
    <cellStyle name="Comma 5 3 2 2 5 2 2 2" xfId="46353"/>
    <cellStyle name="Comma 5 3 2 2 5 2 3" xfId="33920"/>
    <cellStyle name="Comma 5 3 2 2 5 3" xfId="4018"/>
    <cellStyle name="Comma 5 3 2 2 5 3 2" xfId="16472"/>
    <cellStyle name="Comma 5 3 2 2 5 3 2 2" xfId="41346"/>
    <cellStyle name="Comma 5 3 2 2 5 3 3" xfId="28913"/>
    <cellStyle name="Comma 5 3 2 2 5 4" xfId="14054"/>
    <cellStyle name="Comma 5 3 2 2 5 4 2" xfId="38928"/>
    <cellStyle name="Comma 5 3 2 2 5 5" xfId="26487"/>
    <cellStyle name="Comma 5 3 2 2 6" xfId="5399"/>
    <cellStyle name="Comma 5 3 2 2 6 2" xfId="10415"/>
    <cellStyle name="Comma 5 3 2 2 6 2 2" xfId="22858"/>
    <cellStyle name="Comma 5 3 2 2 6 2 2 2" xfId="47732"/>
    <cellStyle name="Comma 5 3 2 2 6 2 3" xfId="35299"/>
    <cellStyle name="Comma 5 3 2 2 6 3" xfId="17851"/>
    <cellStyle name="Comma 5 3 2 2 6 3 2" xfId="42725"/>
    <cellStyle name="Comma 5 3 2 2 6 4" xfId="30292"/>
    <cellStyle name="Comma 5 3 2 2 7" xfId="7976"/>
    <cellStyle name="Comma 5 3 2 2 7 2" xfId="20422"/>
    <cellStyle name="Comma 5 3 2 2 7 2 2" xfId="45296"/>
    <cellStyle name="Comma 5 3 2 2 7 3" xfId="32863"/>
    <cellStyle name="Comma 5 3 2 2 8" xfId="11869"/>
    <cellStyle name="Comma 5 3 2 2 8 2" xfId="24303"/>
    <cellStyle name="Comma 5 3 2 2 8 2 2" xfId="49177"/>
    <cellStyle name="Comma 5 3 2 2 8 3" xfId="36744"/>
    <cellStyle name="Comma 5 3 2 2 9" xfId="6629"/>
    <cellStyle name="Comma 5 3 2 2 9 2" xfId="19078"/>
    <cellStyle name="Comma 5 3 2 2 9 2 2" xfId="43952"/>
    <cellStyle name="Comma 5 3 2 2 9 3" xfId="31519"/>
    <cellStyle name="Comma 5 3 2 3" xfId="396"/>
    <cellStyle name="Comma 5 3 2 3 10" xfId="13212"/>
    <cellStyle name="Comma 5 3 2 3 10 2" xfId="38086"/>
    <cellStyle name="Comma 5 3 2 3 11" xfId="25645"/>
    <cellStyle name="Comma 5 3 2 3 2" xfId="756"/>
    <cellStyle name="Comma 5 3 2 3 2 2" xfId="1316"/>
    <cellStyle name="Comma 5 3 2 3 2 2 2" xfId="9420"/>
    <cellStyle name="Comma 5 3 2 3 2 2 2 2" xfId="21863"/>
    <cellStyle name="Comma 5 3 2 3 2 2 2 2 2" xfId="46737"/>
    <cellStyle name="Comma 5 3 2 3 2 2 2 3" xfId="34304"/>
    <cellStyle name="Comma 5 3 2 3 2 2 3" xfId="4402"/>
    <cellStyle name="Comma 5 3 2 3 2 2 3 2" xfId="16856"/>
    <cellStyle name="Comma 5 3 2 3 2 2 3 2 2" xfId="41730"/>
    <cellStyle name="Comma 5 3 2 3 2 2 3 3" xfId="29297"/>
    <cellStyle name="Comma 5 3 2 3 2 2 4" xfId="14116"/>
    <cellStyle name="Comma 5 3 2 3 2 2 4 2" xfId="38990"/>
    <cellStyle name="Comma 5 3 2 3 2 2 5" xfId="26549"/>
    <cellStyle name="Comma 5 3 2 3 2 3" xfId="5461"/>
    <cellStyle name="Comma 5 3 2 3 2 3 2" xfId="10477"/>
    <cellStyle name="Comma 5 3 2 3 2 3 2 2" xfId="22920"/>
    <cellStyle name="Comma 5 3 2 3 2 3 2 2 2" xfId="47794"/>
    <cellStyle name="Comma 5 3 2 3 2 3 2 3" xfId="35361"/>
    <cellStyle name="Comma 5 3 2 3 2 3 3" xfId="17913"/>
    <cellStyle name="Comma 5 3 2 3 2 3 3 2" xfId="42787"/>
    <cellStyle name="Comma 5 3 2 3 2 3 4" xfId="30354"/>
    <cellStyle name="Comma 5 3 2 3 2 4" xfId="8536"/>
    <cellStyle name="Comma 5 3 2 3 2 4 2" xfId="20980"/>
    <cellStyle name="Comma 5 3 2 3 2 4 2 2" xfId="45854"/>
    <cellStyle name="Comma 5 3 2 3 2 4 3" xfId="33421"/>
    <cellStyle name="Comma 5 3 2 3 2 5" xfId="11931"/>
    <cellStyle name="Comma 5 3 2 3 2 5 2" xfId="24365"/>
    <cellStyle name="Comma 5 3 2 3 2 5 2 2" xfId="49239"/>
    <cellStyle name="Comma 5 3 2 3 2 5 3" xfId="36806"/>
    <cellStyle name="Comma 5 3 2 3 2 6" xfId="7013"/>
    <cellStyle name="Comma 5 3 2 3 2 6 2" xfId="19462"/>
    <cellStyle name="Comma 5 3 2 3 2 6 2 2" xfId="44336"/>
    <cellStyle name="Comma 5 3 2 3 2 6 3" xfId="31903"/>
    <cellStyle name="Comma 5 3 2 3 2 7" xfId="3467"/>
    <cellStyle name="Comma 5 3 2 3 2 7 2" xfId="15973"/>
    <cellStyle name="Comma 5 3 2 3 2 7 2 2" xfId="40847"/>
    <cellStyle name="Comma 5 3 2 3 2 7 3" xfId="28406"/>
    <cellStyle name="Comma 5 3 2 3 2 8" xfId="13559"/>
    <cellStyle name="Comma 5 3 2 3 2 8 2" xfId="38433"/>
    <cellStyle name="Comma 5 3 2 3 2 9" xfId="25992"/>
    <cellStyle name="Comma 5 3 2 3 3" xfId="1664"/>
    <cellStyle name="Comma 5 3 2 3 3 2" xfId="4941"/>
    <cellStyle name="Comma 5 3 2 3 3 2 2" xfId="9958"/>
    <cellStyle name="Comma 5 3 2 3 3 2 2 2" xfId="22401"/>
    <cellStyle name="Comma 5 3 2 3 3 2 2 2 2" xfId="47275"/>
    <cellStyle name="Comma 5 3 2 3 3 2 2 3" xfId="34842"/>
    <cellStyle name="Comma 5 3 2 3 3 2 3" xfId="17394"/>
    <cellStyle name="Comma 5 3 2 3 3 2 3 2" xfId="42268"/>
    <cellStyle name="Comma 5 3 2 3 3 2 4" xfId="29835"/>
    <cellStyle name="Comma 5 3 2 3 3 3" xfId="5810"/>
    <cellStyle name="Comma 5 3 2 3 3 3 2" xfId="10825"/>
    <cellStyle name="Comma 5 3 2 3 3 3 2 2" xfId="23268"/>
    <cellStyle name="Comma 5 3 2 3 3 3 2 2 2" xfId="48142"/>
    <cellStyle name="Comma 5 3 2 3 3 3 2 3" xfId="35709"/>
    <cellStyle name="Comma 5 3 2 3 3 3 3" xfId="18261"/>
    <cellStyle name="Comma 5 3 2 3 3 3 3 2" xfId="43135"/>
    <cellStyle name="Comma 5 3 2 3 3 3 4" xfId="30702"/>
    <cellStyle name="Comma 5 3 2 3 3 4" xfId="8365"/>
    <cellStyle name="Comma 5 3 2 3 3 4 2" xfId="20809"/>
    <cellStyle name="Comma 5 3 2 3 3 4 2 2" xfId="45683"/>
    <cellStyle name="Comma 5 3 2 3 3 4 3" xfId="33250"/>
    <cellStyle name="Comma 5 3 2 3 3 5" xfId="12279"/>
    <cellStyle name="Comma 5 3 2 3 3 5 2" xfId="24713"/>
    <cellStyle name="Comma 5 3 2 3 3 5 2 2" xfId="49587"/>
    <cellStyle name="Comma 5 3 2 3 3 5 3" xfId="37154"/>
    <cellStyle name="Comma 5 3 2 3 3 6" xfId="7552"/>
    <cellStyle name="Comma 5 3 2 3 3 6 2" xfId="20000"/>
    <cellStyle name="Comma 5 3 2 3 3 6 2 2" xfId="44874"/>
    <cellStyle name="Comma 5 3 2 3 3 6 3" xfId="32441"/>
    <cellStyle name="Comma 5 3 2 3 3 7" xfId="3296"/>
    <cellStyle name="Comma 5 3 2 3 3 7 2" xfId="15802"/>
    <cellStyle name="Comma 5 3 2 3 3 7 2 2" xfId="40676"/>
    <cellStyle name="Comma 5 3 2 3 3 7 3" xfId="28235"/>
    <cellStyle name="Comma 5 3 2 3 3 8" xfId="14464"/>
    <cellStyle name="Comma 5 3 2 3 3 8 2" xfId="39338"/>
    <cellStyle name="Comma 5 3 2 3 3 9" xfId="26897"/>
    <cellStyle name="Comma 5 3 2 3 4" xfId="2314"/>
    <cellStyle name="Comma 5 3 2 3 4 2" xfId="6339"/>
    <cellStyle name="Comma 5 3 2 3 4 2 2" xfId="11354"/>
    <cellStyle name="Comma 5 3 2 3 4 2 2 2" xfId="23797"/>
    <cellStyle name="Comma 5 3 2 3 4 2 2 2 2" xfId="48671"/>
    <cellStyle name="Comma 5 3 2 3 4 2 2 3" xfId="36238"/>
    <cellStyle name="Comma 5 3 2 3 4 2 3" xfId="18790"/>
    <cellStyle name="Comma 5 3 2 3 4 2 3 2" xfId="43664"/>
    <cellStyle name="Comma 5 3 2 3 4 2 4" xfId="31231"/>
    <cellStyle name="Comma 5 3 2 3 4 3" xfId="12808"/>
    <cellStyle name="Comma 5 3 2 3 4 3 2" xfId="25242"/>
    <cellStyle name="Comma 5 3 2 3 4 3 2 2" xfId="50116"/>
    <cellStyle name="Comma 5 3 2 3 4 3 3" xfId="37683"/>
    <cellStyle name="Comma 5 3 2 3 4 4" xfId="9249"/>
    <cellStyle name="Comma 5 3 2 3 4 4 2" xfId="21692"/>
    <cellStyle name="Comma 5 3 2 3 4 4 2 2" xfId="46566"/>
    <cellStyle name="Comma 5 3 2 3 4 4 3" xfId="34133"/>
    <cellStyle name="Comma 5 3 2 3 4 5" xfId="4231"/>
    <cellStyle name="Comma 5 3 2 3 4 5 2" xfId="16685"/>
    <cellStyle name="Comma 5 3 2 3 4 5 2 2" xfId="41559"/>
    <cellStyle name="Comma 5 3 2 3 4 5 3" xfId="29126"/>
    <cellStyle name="Comma 5 3 2 3 4 6" xfId="14993"/>
    <cellStyle name="Comma 5 3 2 3 4 6 2" xfId="39867"/>
    <cellStyle name="Comma 5 3 2 3 4 7" xfId="27426"/>
    <cellStyle name="Comma 5 3 2 3 5" xfId="1150"/>
    <cellStyle name="Comma 5 3 2 3 5 2" xfId="10311"/>
    <cellStyle name="Comma 5 3 2 3 5 2 2" xfId="22754"/>
    <cellStyle name="Comma 5 3 2 3 5 2 2 2" xfId="47628"/>
    <cellStyle name="Comma 5 3 2 3 5 2 3" xfId="35195"/>
    <cellStyle name="Comma 5 3 2 3 5 3" xfId="5295"/>
    <cellStyle name="Comma 5 3 2 3 5 3 2" xfId="17747"/>
    <cellStyle name="Comma 5 3 2 3 5 3 2 2" xfId="42621"/>
    <cellStyle name="Comma 5 3 2 3 5 3 3" xfId="30188"/>
    <cellStyle name="Comma 5 3 2 3 5 4" xfId="13950"/>
    <cellStyle name="Comma 5 3 2 3 5 4 2" xfId="38824"/>
    <cellStyle name="Comma 5 3 2 3 5 5" xfId="26383"/>
    <cellStyle name="Comma 5 3 2 3 6" xfId="7872"/>
    <cellStyle name="Comma 5 3 2 3 6 2" xfId="20318"/>
    <cellStyle name="Comma 5 3 2 3 6 2 2" xfId="45192"/>
    <cellStyle name="Comma 5 3 2 3 6 3" xfId="32759"/>
    <cellStyle name="Comma 5 3 2 3 7" xfId="11765"/>
    <cellStyle name="Comma 5 3 2 3 7 2" xfId="24199"/>
    <cellStyle name="Comma 5 3 2 3 7 2 2" xfId="49073"/>
    <cellStyle name="Comma 5 3 2 3 7 3" xfId="36640"/>
    <cellStyle name="Comma 5 3 2 3 8" xfId="6842"/>
    <cellStyle name="Comma 5 3 2 3 8 2" xfId="19291"/>
    <cellStyle name="Comma 5 3 2 3 8 2 2" xfId="44165"/>
    <cellStyle name="Comma 5 3 2 3 8 3" xfId="31732"/>
    <cellStyle name="Comma 5 3 2 3 9" xfId="2793"/>
    <cellStyle name="Comma 5 3 2 3 9 2" xfId="15311"/>
    <cellStyle name="Comma 5 3 2 3 9 2 2" xfId="40185"/>
    <cellStyle name="Comma 5 3 2 3 9 3" xfId="27744"/>
    <cellStyle name="Comma 5 3 2 4" xfId="294"/>
    <cellStyle name="Comma 5 3 2 4 2" xfId="1314"/>
    <cellStyle name="Comma 5 3 2 4 2 2" xfId="9149"/>
    <cellStyle name="Comma 5 3 2 4 2 2 2" xfId="21592"/>
    <cellStyle name="Comma 5 3 2 4 2 2 2 2" xfId="46466"/>
    <cellStyle name="Comma 5 3 2 4 2 2 3" xfId="34033"/>
    <cellStyle name="Comma 5 3 2 4 2 3" xfId="4131"/>
    <cellStyle name="Comma 5 3 2 4 2 3 2" xfId="16585"/>
    <cellStyle name="Comma 5 3 2 4 2 3 2 2" xfId="41459"/>
    <cellStyle name="Comma 5 3 2 4 2 3 3" xfId="29026"/>
    <cellStyle name="Comma 5 3 2 4 2 4" xfId="14114"/>
    <cellStyle name="Comma 5 3 2 4 2 4 2" xfId="38988"/>
    <cellStyle name="Comma 5 3 2 4 2 5" xfId="26547"/>
    <cellStyle name="Comma 5 3 2 4 3" xfId="5459"/>
    <cellStyle name="Comma 5 3 2 4 3 2" xfId="10475"/>
    <cellStyle name="Comma 5 3 2 4 3 2 2" xfId="22918"/>
    <cellStyle name="Comma 5 3 2 4 3 2 2 2" xfId="47792"/>
    <cellStyle name="Comma 5 3 2 4 3 2 3" xfId="35359"/>
    <cellStyle name="Comma 5 3 2 4 3 3" xfId="17911"/>
    <cellStyle name="Comma 5 3 2 4 3 3 2" xfId="42785"/>
    <cellStyle name="Comma 5 3 2 4 3 4" xfId="30352"/>
    <cellStyle name="Comma 5 3 2 4 4" xfId="8265"/>
    <cellStyle name="Comma 5 3 2 4 4 2" xfId="20709"/>
    <cellStyle name="Comma 5 3 2 4 4 2 2" xfId="45583"/>
    <cellStyle name="Comma 5 3 2 4 4 3" xfId="33150"/>
    <cellStyle name="Comma 5 3 2 4 5" xfId="11929"/>
    <cellStyle name="Comma 5 3 2 4 5 2" xfId="24363"/>
    <cellStyle name="Comma 5 3 2 4 5 2 2" xfId="49237"/>
    <cellStyle name="Comma 5 3 2 4 5 3" xfId="36804"/>
    <cellStyle name="Comma 5 3 2 4 6" xfId="6742"/>
    <cellStyle name="Comma 5 3 2 4 6 2" xfId="19191"/>
    <cellStyle name="Comma 5 3 2 4 6 2 2" xfId="44065"/>
    <cellStyle name="Comma 5 3 2 4 6 3" xfId="31632"/>
    <cellStyle name="Comma 5 3 2 4 7" xfId="3196"/>
    <cellStyle name="Comma 5 3 2 4 7 2" xfId="15702"/>
    <cellStyle name="Comma 5 3 2 4 7 2 2" xfId="40576"/>
    <cellStyle name="Comma 5 3 2 4 7 3" xfId="28135"/>
    <cellStyle name="Comma 5 3 2 4 8" xfId="13112"/>
    <cellStyle name="Comma 5 3 2 4 8 2" xfId="37986"/>
    <cellStyle name="Comma 5 3 2 4 9" xfId="25545"/>
    <cellStyle name="Comma 5 3 2 5" xfId="655"/>
    <cellStyle name="Comma 5 3 2 5 2" xfId="1662"/>
    <cellStyle name="Comma 5 3 2 5 2 2" xfId="9418"/>
    <cellStyle name="Comma 5 3 2 5 2 2 2" xfId="21861"/>
    <cellStyle name="Comma 5 3 2 5 2 2 2 2" xfId="46735"/>
    <cellStyle name="Comma 5 3 2 5 2 2 3" xfId="34302"/>
    <cellStyle name="Comma 5 3 2 5 2 3" xfId="4400"/>
    <cellStyle name="Comma 5 3 2 5 2 3 2" xfId="16854"/>
    <cellStyle name="Comma 5 3 2 5 2 3 2 2" xfId="41728"/>
    <cellStyle name="Comma 5 3 2 5 2 3 3" xfId="29295"/>
    <cellStyle name="Comma 5 3 2 5 2 4" xfId="14462"/>
    <cellStyle name="Comma 5 3 2 5 2 4 2" xfId="39336"/>
    <cellStyle name="Comma 5 3 2 5 2 5" xfId="26895"/>
    <cellStyle name="Comma 5 3 2 5 3" xfId="5808"/>
    <cellStyle name="Comma 5 3 2 5 3 2" xfId="10823"/>
    <cellStyle name="Comma 5 3 2 5 3 2 2" xfId="23266"/>
    <cellStyle name="Comma 5 3 2 5 3 2 2 2" xfId="48140"/>
    <cellStyle name="Comma 5 3 2 5 3 2 3" xfId="35707"/>
    <cellStyle name="Comma 5 3 2 5 3 3" xfId="18259"/>
    <cellStyle name="Comma 5 3 2 5 3 3 2" xfId="43133"/>
    <cellStyle name="Comma 5 3 2 5 3 4" xfId="30700"/>
    <cellStyle name="Comma 5 3 2 5 4" xfId="8534"/>
    <cellStyle name="Comma 5 3 2 5 4 2" xfId="20978"/>
    <cellStyle name="Comma 5 3 2 5 4 2 2" xfId="45852"/>
    <cellStyle name="Comma 5 3 2 5 4 3" xfId="33419"/>
    <cellStyle name="Comma 5 3 2 5 5" xfId="12277"/>
    <cellStyle name="Comma 5 3 2 5 5 2" xfId="24711"/>
    <cellStyle name="Comma 5 3 2 5 5 2 2" xfId="49585"/>
    <cellStyle name="Comma 5 3 2 5 5 3" xfId="37152"/>
    <cellStyle name="Comma 5 3 2 5 6" xfId="7011"/>
    <cellStyle name="Comma 5 3 2 5 6 2" xfId="19460"/>
    <cellStyle name="Comma 5 3 2 5 6 2 2" xfId="44334"/>
    <cellStyle name="Comma 5 3 2 5 6 3" xfId="31901"/>
    <cellStyle name="Comma 5 3 2 5 7" xfId="3465"/>
    <cellStyle name="Comma 5 3 2 5 7 2" xfId="15971"/>
    <cellStyle name="Comma 5 3 2 5 7 2 2" xfId="40845"/>
    <cellStyle name="Comma 5 3 2 5 7 3" xfId="28404"/>
    <cellStyle name="Comma 5 3 2 5 8" xfId="13459"/>
    <cellStyle name="Comma 5 3 2 5 8 2" xfId="38333"/>
    <cellStyle name="Comma 5 3 2 5 9" xfId="25892"/>
    <cellStyle name="Comma 5 3 2 6" xfId="2212"/>
    <cellStyle name="Comma 5 3 2 6 2" xfId="4841"/>
    <cellStyle name="Comma 5 3 2 6 2 2" xfId="9858"/>
    <cellStyle name="Comma 5 3 2 6 2 2 2" xfId="22301"/>
    <cellStyle name="Comma 5 3 2 6 2 2 2 2" xfId="47175"/>
    <cellStyle name="Comma 5 3 2 6 2 2 3" xfId="34742"/>
    <cellStyle name="Comma 5 3 2 6 2 3" xfId="17294"/>
    <cellStyle name="Comma 5 3 2 6 2 3 2" xfId="42168"/>
    <cellStyle name="Comma 5 3 2 6 2 4" xfId="29735"/>
    <cellStyle name="Comma 5 3 2 6 3" xfId="6239"/>
    <cellStyle name="Comma 5 3 2 6 3 2" xfId="11254"/>
    <cellStyle name="Comma 5 3 2 6 3 2 2" xfId="23697"/>
    <cellStyle name="Comma 5 3 2 6 3 2 2 2" xfId="48571"/>
    <cellStyle name="Comma 5 3 2 6 3 2 3" xfId="36138"/>
    <cellStyle name="Comma 5 3 2 6 3 3" xfId="18690"/>
    <cellStyle name="Comma 5 3 2 6 3 3 2" xfId="43564"/>
    <cellStyle name="Comma 5 3 2 6 3 4" xfId="31131"/>
    <cellStyle name="Comma 5 3 2 6 4" xfId="8046"/>
    <cellStyle name="Comma 5 3 2 6 4 2" xfId="20492"/>
    <cellStyle name="Comma 5 3 2 6 4 2 2" xfId="45366"/>
    <cellStyle name="Comma 5 3 2 6 4 3" xfId="32933"/>
    <cellStyle name="Comma 5 3 2 6 5" xfId="12708"/>
    <cellStyle name="Comma 5 3 2 6 5 2" xfId="25142"/>
    <cellStyle name="Comma 5 3 2 6 5 2 2" xfId="50016"/>
    <cellStyle name="Comma 5 3 2 6 5 3" xfId="37583"/>
    <cellStyle name="Comma 5 3 2 6 6" xfId="7452"/>
    <cellStyle name="Comma 5 3 2 6 6 2" xfId="19900"/>
    <cellStyle name="Comma 5 3 2 6 6 2 2" xfId="44774"/>
    <cellStyle name="Comma 5 3 2 6 6 3" xfId="32341"/>
    <cellStyle name="Comma 5 3 2 6 7" xfId="2973"/>
    <cellStyle name="Comma 5 3 2 6 7 2" xfId="15485"/>
    <cellStyle name="Comma 5 3 2 6 7 2 2" xfId="40359"/>
    <cellStyle name="Comma 5 3 2 6 7 3" xfId="27918"/>
    <cellStyle name="Comma 5 3 2 6 8" xfId="14893"/>
    <cellStyle name="Comma 5 3 2 6 8 2" xfId="39767"/>
    <cellStyle name="Comma 5 3 2 6 9" xfId="27326"/>
    <cellStyle name="Comma 5 3 2 7" xfId="1050"/>
    <cellStyle name="Comma 5 3 2 7 2" xfId="8932"/>
    <cellStyle name="Comma 5 3 2 7 2 2" xfId="21375"/>
    <cellStyle name="Comma 5 3 2 7 2 2 2" xfId="46249"/>
    <cellStyle name="Comma 5 3 2 7 2 3" xfId="33816"/>
    <cellStyle name="Comma 5 3 2 7 3" xfId="3914"/>
    <cellStyle name="Comma 5 3 2 7 3 2" xfId="16368"/>
    <cellStyle name="Comma 5 3 2 7 3 2 2" xfId="41242"/>
    <cellStyle name="Comma 5 3 2 7 3 3" xfId="28809"/>
    <cellStyle name="Comma 5 3 2 7 4" xfId="13850"/>
    <cellStyle name="Comma 5 3 2 7 4 2" xfId="38724"/>
    <cellStyle name="Comma 5 3 2 7 5" xfId="26283"/>
    <cellStyle name="Comma 5 3 2 8" xfId="5195"/>
    <cellStyle name="Comma 5 3 2 8 2" xfId="10211"/>
    <cellStyle name="Comma 5 3 2 8 2 2" xfId="22654"/>
    <cellStyle name="Comma 5 3 2 8 2 2 2" xfId="47528"/>
    <cellStyle name="Comma 5 3 2 8 2 3" xfId="35095"/>
    <cellStyle name="Comma 5 3 2 8 3" xfId="17647"/>
    <cellStyle name="Comma 5 3 2 8 3 2" xfId="42521"/>
    <cellStyle name="Comma 5 3 2 8 4" xfId="30088"/>
    <cellStyle name="Comma 5 3 2 9" xfId="7772"/>
    <cellStyle name="Comma 5 3 2 9 2" xfId="20218"/>
    <cellStyle name="Comma 5 3 2 9 2 2" xfId="45092"/>
    <cellStyle name="Comma 5 3 2 9 3" xfId="32659"/>
    <cellStyle name="Comma 5 3 3" xfId="180"/>
    <cellStyle name="Comma 5 3 3 10" xfId="6568"/>
    <cellStyle name="Comma 5 3 3 10 2" xfId="19017"/>
    <cellStyle name="Comma 5 3 3 10 2 2" xfId="43891"/>
    <cellStyle name="Comma 5 3 3 10 3" xfId="31458"/>
    <cellStyle name="Comma 5 3 3 11" xfId="2736"/>
    <cellStyle name="Comma 5 3 3 11 2" xfId="15254"/>
    <cellStyle name="Comma 5 3 3 11 2 2" xfId="40128"/>
    <cellStyle name="Comma 5 3 3 11 3" xfId="27687"/>
    <cellStyle name="Comma 5 3 3 12" xfId="13010"/>
    <cellStyle name="Comma 5 3 3 12 2" xfId="37884"/>
    <cellStyle name="Comma 5 3 3 13" xfId="25443"/>
    <cellStyle name="Comma 5 3 3 2" xfId="441"/>
    <cellStyle name="Comma 5 3 3 2 10" xfId="13255"/>
    <cellStyle name="Comma 5 3 3 2 10 2" xfId="38129"/>
    <cellStyle name="Comma 5 3 3 2 11" xfId="25688"/>
    <cellStyle name="Comma 5 3 3 2 2" xfId="801"/>
    <cellStyle name="Comma 5 3 3 2 2 2" xfId="1318"/>
    <cellStyle name="Comma 5 3 3 2 2 2 2" xfId="9422"/>
    <cellStyle name="Comma 5 3 3 2 2 2 2 2" xfId="21865"/>
    <cellStyle name="Comma 5 3 3 2 2 2 2 2 2" xfId="46739"/>
    <cellStyle name="Comma 5 3 3 2 2 2 2 3" xfId="34306"/>
    <cellStyle name="Comma 5 3 3 2 2 2 3" xfId="4404"/>
    <cellStyle name="Comma 5 3 3 2 2 2 3 2" xfId="16858"/>
    <cellStyle name="Comma 5 3 3 2 2 2 3 2 2" xfId="41732"/>
    <cellStyle name="Comma 5 3 3 2 2 2 3 3" xfId="29299"/>
    <cellStyle name="Comma 5 3 3 2 2 2 4" xfId="14118"/>
    <cellStyle name="Comma 5 3 3 2 2 2 4 2" xfId="38992"/>
    <cellStyle name="Comma 5 3 3 2 2 2 5" xfId="26551"/>
    <cellStyle name="Comma 5 3 3 2 2 3" xfId="5463"/>
    <cellStyle name="Comma 5 3 3 2 2 3 2" xfId="10479"/>
    <cellStyle name="Comma 5 3 3 2 2 3 2 2" xfId="22922"/>
    <cellStyle name="Comma 5 3 3 2 2 3 2 2 2" xfId="47796"/>
    <cellStyle name="Comma 5 3 3 2 2 3 2 3" xfId="35363"/>
    <cellStyle name="Comma 5 3 3 2 2 3 3" xfId="17915"/>
    <cellStyle name="Comma 5 3 3 2 2 3 3 2" xfId="42789"/>
    <cellStyle name="Comma 5 3 3 2 2 3 4" xfId="30356"/>
    <cellStyle name="Comma 5 3 3 2 2 4" xfId="8538"/>
    <cellStyle name="Comma 5 3 3 2 2 4 2" xfId="20982"/>
    <cellStyle name="Comma 5 3 3 2 2 4 2 2" xfId="45856"/>
    <cellStyle name="Comma 5 3 3 2 2 4 3" xfId="33423"/>
    <cellStyle name="Comma 5 3 3 2 2 5" xfId="11933"/>
    <cellStyle name="Comma 5 3 3 2 2 5 2" xfId="24367"/>
    <cellStyle name="Comma 5 3 3 2 2 5 2 2" xfId="49241"/>
    <cellStyle name="Comma 5 3 3 2 2 5 3" xfId="36808"/>
    <cellStyle name="Comma 5 3 3 2 2 6" xfId="7015"/>
    <cellStyle name="Comma 5 3 3 2 2 6 2" xfId="19464"/>
    <cellStyle name="Comma 5 3 3 2 2 6 2 2" xfId="44338"/>
    <cellStyle name="Comma 5 3 3 2 2 6 3" xfId="31905"/>
    <cellStyle name="Comma 5 3 3 2 2 7" xfId="3469"/>
    <cellStyle name="Comma 5 3 3 2 2 7 2" xfId="15975"/>
    <cellStyle name="Comma 5 3 3 2 2 7 2 2" xfId="40849"/>
    <cellStyle name="Comma 5 3 3 2 2 7 3" xfId="28408"/>
    <cellStyle name="Comma 5 3 3 2 2 8" xfId="13602"/>
    <cellStyle name="Comma 5 3 3 2 2 8 2" xfId="38476"/>
    <cellStyle name="Comma 5 3 3 2 2 9" xfId="26035"/>
    <cellStyle name="Comma 5 3 3 2 3" xfId="1666"/>
    <cellStyle name="Comma 5 3 3 2 3 2" xfId="4984"/>
    <cellStyle name="Comma 5 3 3 2 3 2 2" xfId="10001"/>
    <cellStyle name="Comma 5 3 3 2 3 2 2 2" xfId="22444"/>
    <cellStyle name="Comma 5 3 3 2 3 2 2 2 2" xfId="47318"/>
    <cellStyle name="Comma 5 3 3 2 3 2 2 3" xfId="34885"/>
    <cellStyle name="Comma 5 3 3 2 3 2 3" xfId="17437"/>
    <cellStyle name="Comma 5 3 3 2 3 2 3 2" xfId="42311"/>
    <cellStyle name="Comma 5 3 3 2 3 2 4" xfId="29878"/>
    <cellStyle name="Comma 5 3 3 2 3 3" xfId="5812"/>
    <cellStyle name="Comma 5 3 3 2 3 3 2" xfId="10827"/>
    <cellStyle name="Comma 5 3 3 2 3 3 2 2" xfId="23270"/>
    <cellStyle name="Comma 5 3 3 2 3 3 2 2 2" xfId="48144"/>
    <cellStyle name="Comma 5 3 3 2 3 3 2 3" xfId="35711"/>
    <cellStyle name="Comma 5 3 3 2 3 3 3" xfId="18263"/>
    <cellStyle name="Comma 5 3 3 2 3 3 3 2" xfId="43137"/>
    <cellStyle name="Comma 5 3 3 2 3 3 4" xfId="30704"/>
    <cellStyle name="Comma 5 3 3 2 3 4" xfId="8408"/>
    <cellStyle name="Comma 5 3 3 2 3 4 2" xfId="20852"/>
    <cellStyle name="Comma 5 3 3 2 3 4 2 2" xfId="45726"/>
    <cellStyle name="Comma 5 3 3 2 3 4 3" xfId="33293"/>
    <cellStyle name="Comma 5 3 3 2 3 5" xfId="12281"/>
    <cellStyle name="Comma 5 3 3 2 3 5 2" xfId="24715"/>
    <cellStyle name="Comma 5 3 3 2 3 5 2 2" xfId="49589"/>
    <cellStyle name="Comma 5 3 3 2 3 5 3" xfId="37156"/>
    <cellStyle name="Comma 5 3 3 2 3 6" xfId="7595"/>
    <cellStyle name="Comma 5 3 3 2 3 6 2" xfId="20043"/>
    <cellStyle name="Comma 5 3 3 2 3 6 2 2" xfId="44917"/>
    <cellStyle name="Comma 5 3 3 2 3 6 3" xfId="32484"/>
    <cellStyle name="Comma 5 3 3 2 3 7" xfId="3339"/>
    <cellStyle name="Comma 5 3 3 2 3 7 2" xfId="15845"/>
    <cellStyle name="Comma 5 3 3 2 3 7 2 2" xfId="40719"/>
    <cellStyle name="Comma 5 3 3 2 3 7 3" xfId="28278"/>
    <cellStyle name="Comma 5 3 3 2 3 8" xfId="14466"/>
    <cellStyle name="Comma 5 3 3 2 3 8 2" xfId="39340"/>
    <cellStyle name="Comma 5 3 3 2 3 9" xfId="26899"/>
    <cellStyle name="Comma 5 3 3 2 4" xfId="2359"/>
    <cellStyle name="Comma 5 3 3 2 4 2" xfId="6382"/>
    <cellStyle name="Comma 5 3 3 2 4 2 2" xfId="11397"/>
    <cellStyle name="Comma 5 3 3 2 4 2 2 2" xfId="23840"/>
    <cellStyle name="Comma 5 3 3 2 4 2 2 2 2" xfId="48714"/>
    <cellStyle name="Comma 5 3 3 2 4 2 2 3" xfId="36281"/>
    <cellStyle name="Comma 5 3 3 2 4 2 3" xfId="18833"/>
    <cellStyle name="Comma 5 3 3 2 4 2 3 2" xfId="43707"/>
    <cellStyle name="Comma 5 3 3 2 4 2 4" xfId="31274"/>
    <cellStyle name="Comma 5 3 3 2 4 3" xfId="12851"/>
    <cellStyle name="Comma 5 3 3 2 4 3 2" xfId="25285"/>
    <cellStyle name="Comma 5 3 3 2 4 3 2 2" xfId="50159"/>
    <cellStyle name="Comma 5 3 3 2 4 3 3" xfId="37726"/>
    <cellStyle name="Comma 5 3 3 2 4 4" xfId="9292"/>
    <cellStyle name="Comma 5 3 3 2 4 4 2" xfId="21735"/>
    <cellStyle name="Comma 5 3 3 2 4 4 2 2" xfId="46609"/>
    <cellStyle name="Comma 5 3 3 2 4 4 3" xfId="34176"/>
    <cellStyle name="Comma 5 3 3 2 4 5" xfId="4274"/>
    <cellStyle name="Comma 5 3 3 2 4 5 2" xfId="16728"/>
    <cellStyle name="Comma 5 3 3 2 4 5 2 2" xfId="41602"/>
    <cellStyle name="Comma 5 3 3 2 4 5 3" xfId="29169"/>
    <cellStyle name="Comma 5 3 3 2 4 6" xfId="15036"/>
    <cellStyle name="Comma 5 3 3 2 4 6 2" xfId="39910"/>
    <cellStyle name="Comma 5 3 3 2 4 7" xfId="27469"/>
    <cellStyle name="Comma 5 3 3 2 5" xfId="1193"/>
    <cellStyle name="Comma 5 3 3 2 5 2" xfId="10354"/>
    <cellStyle name="Comma 5 3 3 2 5 2 2" xfId="22797"/>
    <cellStyle name="Comma 5 3 3 2 5 2 2 2" xfId="47671"/>
    <cellStyle name="Comma 5 3 3 2 5 2 3" xfId="35238"/>
    <cellStyle name="Comma 5 3 3 2 5 3" xfId="5338"/>
    <cellStyle name="Comma 5 3 3 2 5 3 2" xfId="17790"/>
    <cellStyle name="Comma 5 3 3 2 5 3 2 2" xfId="42664"/>
    <cellStyle name="Comma 5 3 3 2 5 3 3" xfId="30231"/>
    <cellStyle name="Comma 5 3 3 2 5 4" xfId="13993"/>
    <cellStyle name="Comma 5 3 3 2 5 4 2" xfId="38867"/>
    <cellStyle name="Comma 5 3 3 2 5 5" xfId="26426"/>
    <cellStyle name="Comma 5 3 3 2 6" xfId="7915"/>
    <cellStyle name="Comma 5 3 3 2 6 2" xfId="20361"/>
    <cellStyle name="Comma 5 3 3 2 6 2 2" xfId="45235"/>
    <cellStyle name="Comma 5 3 3 2 6 3" xfId="32802"/>
    <cellStyle name="Comma 5 3 3 2 7" xfId="11808"/>
    <cellStyle name="Comma 5 3 3 2 7 2" xfId="24242"/>
    <cellStyle name="Comma 5 3 3 2 7 2 2" xfId="49116"/>
    <cellStyle name="Comma 5 3 3 2 7 3" xfId="36683"/>
    <cellStyle name="Comma 5 3 3 2 8" xfId="6885"/>
    <cellStyle name="Comma 5 3 3 2 8 2" xfId="19334"/>
    <cellStyle name="Comma 5 3 3 2 8 2 2" xfId="44208"/>
    <cellStyle name="Comma 5 3 3 2 8 3" xfId="31775"/>
    <cellStyle name="Comma 5 3 3 2 9" xfId="2836"/>
    <cellStyle name="Comma 5 3 3 2 9 2" xfId="15354"/>
    <cellStyle name="Comma 5 3 3 2 9 2 2" xfId="40228"/>
    <cellStyle name="Comma 5 3 3 2 9 3" xfId="27787"/>
    <cellStyle name="Comma 5 3 3 3" xfId="339"/>
    <cellStyle name="Comma 5 3 3 3 2" xfId="1317"/>
    <cellStyle name="Comma 5 3 3 3 2 2" xfId="9192"/>
    <cellStyle name="Comma 5 3 3 3 2 2 2" xfId="21635"/>
    <cellStyle name="Comma 5 3 3 3 2 2 2 2" xfId="46509"/>
    <cellStyle name="Comma 5 3 3 3 2 2 3" xfId="34076"/>
    <cellStyle name="Comma 5 3 3 3 2 3" xfId="4174"/>
    <cellStyle name="Comma 5 3 3 3 2 3 2" xfId="16628"/>
    <cellStyle name="Comma 5 3 3 3 2 3 2 2" xfId="41502"/>
    <cellStyle name="Comma 5 3 3 3 2 3 3" xfId="29069"/>
    <cellStyle name="Comma 5 3 3 3 2 4" xfId="14117"/>
    <cellStyle name="Comma 5 3 3 3 2 4 2" xfId="38991"/>
    <cellStyle name="Comma 5 3 3 3 2 5" xfId="26550"/>
    <cellStyle name="Comma 5 3 3 3 3" xfId="5462"/>
    <cellStyle name="Comma 5 3 3 3 3 2" xfId="10478"/>
    <cellStyle name="Comma 5 3 3 3 3 2 2" xfId="22921"/>
    <cellStyle name="Comma 5 3 3 3 3 2 2 2" xfId="47795"/>
    <cellStyle name="Comma 5 3 3 3 3 2 3" xfId="35362"/>
    <cellStyle name="Comma 5 3 3 3 3 3" xfId="17914"/>
    <cellStyle name="Comma 5 3 3 3 3 3 2" xfId="42788"/>
    <cellStyle name="Comma 5 3 3 3 3 4" xfId="30355"/>
    <cellStyle name="Comma 5 3 3 3 4" xfId="8308"/>
    <cellStyle name="Comma 5 3 3 3 4 2" xfId="20752"/>
    <cellStyle name="Comma 5 3 3 3 4 2 2" xfId="45626"/>
    <cellStyle name="Comma 5 3 3 3 4 3" xfId="33193"/>
    <cellStyle name="Comma 5 3 3 3 5" xfId="11932"/>
    <cellStyle name="Comma 5 3 3 3 5 2" xfId="24366"/>
    <cellStyle name="Comma 5 3 3 3 5 2 2" xfId="49240"/>
    <cellStyle name="Comma 5 3 3 3 5 3" xfId="36807"/>
    <cellStyle name="Comma 5 3 3 3 6" xfId="6785"/>
    <cellStyle name="Comma 5 3 3 3 6 2" xfId="19234"/>
    <cellStyle name="Comma 5 3 3 3 6 2 2" xfId="44108"/>
    <cellStyle name="Comma 5 3 3 3 6 3" xfId="31675"/>
    <cellStyle name="Comma 5 3 3 3 7" xfId="3239"/>
    <cellStyle name="Comma 5 3 3 3 7 2" xfId="15745"/>
    <cellStyle name="Comma 5 3 3 3 7 2 2" xfId="40619"/>
    <cellStyle name="Comma 5 3 3 3 7 3" xfId="28178"/>
    <cellStyle name="Comma 5 3 3 3 8" xfId="13155"/>
    <cellStyle name="Comma 5 3 3 3 8 2" xfId="38029"/>
    <cellStyle name="Comma 5 3 3 3 9" xfId="25588"/>
    <cellStyle name="Comma 5 3 3 4" xfId="699"/>
    <cellStyle name="Comma 5 3 3 4 2" xfId="1665"/>
    <cellStyle name="Comma 5 3 3 4 2 2" xfId="9421"/>
    <cellStyle name="Comma 5 3 3 4 2 2 2" xfId="21864"/>
    <cellStyle name="Comma 5 3 3 4 2 2 2 2" xfId="46738"/>
    <cellStyle name="Comma 5 3 3 4 2 2 3" xfId="34305"/>
    <cellStyle name="Comma 5 3 3 4 2 3" xfId="4403"/>
    <cellStyle name="Comma 5 3 3 4 2 3 2" xfId="16857"/>
    <cellStyle name="Comma 5 3 3 4 2 3 2 2" xfId="41731"/>
    <cellStyle name="Comma 5 3 3 4 2 3 3" xfId="29298"/>
    <cellStyle name="Comma 5 3 3 4 2 4" xfId="14465"/>
    <cellStyle name="Comma 5 3 3 4 2 4 2" xfId="39339"/>
    <cellStyle name="Comma 5 3 3 4 2 5" xfId="26898"/>
    <cellStyle name="Comma 5 3 3 4 3" xfId="5811"/>
    <cellStyle name="Comma 5 3 3 4 3 2" xfId="10826"/>
    <cellStyle name="Comma 5 3 3 4 3 2 2" xfId="23269"/>
    <cellStyle name="Comma 5 3 3 4 3 2 2 2" xfId="48143"/>
    <cellStyle name="Comma 5 3 3 4 3 2 3" xfId="35710"/>
    <cellStyle name="Comma 5 3 3 4 3 3" xfId="18262"/>
    <cellStyle name="Comma 5 3 3 4 3 3 2" xfId="43136"/>
    <cellStyle name="Comma 5 3 3 4 3 4" xfId="30703"/>
    <cellStyle name="Comma 5 3 3 4 4" xfId="8537"/>
    <cellStyle name="Comma 5 3 3 4 4 2" xfId="20981"/>
    <cellStyle name="Comma 5 3 3 4 4 2 2" xfId="45855"/>
    <cellStyle name="Comma 5 3 3 4 4 3" xfId="33422"/>
    <cellStyle name="Comma 5 3 3 4 5" xfId="12280"/>
    <cellStyle name="Comma 5 3 3 4 5 2" xfId="24714"/>
    <cellStyle name="Comma 5 3 3 4 5 2 2" xfId="49588"/>
    <cellStyle name="Comma 5 3 3 4 5 3" xfId="37155"/>
    <cellStyle name="Comma 5 3 3 4 6" xfId="7014"/>
    <cellStyle name="Comma 5 3 3 4 6 2" xfId="19463"/>
    <cellStyle name="Comma 5 3 3 4 6 2 2" xfId="44337"/>
    <cellStyle name="Comma 5 3 3 4 6 3" xfId="31904"/>
    <cellStyle name="Comma 5 3 3 4 7" xfId="3468"/>
    <cellStyle name="Comma 5 3 3 4 7 2" xfId="15974"/>
    <cellStyle name="Comma 5 3 3 4 7 2 2" xfId="40848"/>
    <cellStyle name="Comma 5 3 3 4 7 3" xfId="28407"/>
    <cellStyle name="Comma 5 3 3 4 8" xfId="13502"/>
    <cellStyle name="Comma 5 3 3 4 8 2" xfId="38376"/>
    <cellStyle name="Comma 5 3 3 4 9" xfId="25935"/>
    <cellStyle name="Comma 5 3 3 5" xfId="2257"/>
    <cellStyle name="Comma 5 3 3 5 2" xfId="4884"/>
    <cellStyle name="Comma 5 3 3 5 2 2" xfId="9901"/>
    <cellStyle name="Comma 5 3 3 5 2 2 2" xfId="22344"/>
    <cellStyle name="Comma 5 3 3 5 2 2 2 2" xfId="47218"/>
    <cellStyle name="Comma 5 3 3 5 2 2 3" xfId="34785"/>
    <cellStyle name="Comma 5 3 3 5 2 3" xfId="17337"/>
    <cellStyle name="Comma 5 3 3 5 2 3 2" xfId="42211"/>
    <cellStyle name="Comma 5 3 3 5 2 4" xfId="29778"/>
    <cellStyle name="Comma 5 3 3 5 3" xfId="6282"/>
    <cellStyle name="Comma 5 3 3 5 3 2" xfId="11297"/>
    <cellStyle name="Comma 5 3 3 5 3 2 2" xfId="23740"/>
    <cellStyle name="Comma 5 3 3 5 3 2 2 2" xfId="48614"/>
    <cellStyle name="Comma 5 3 3 5 3 2 3" xfId="36181"/>
    <cellStyle name="Comma 5 3 3 5 3 3" xfId="18733"/>
    <cellStyle name="Comma 5 3 3 5 3 3 2" xfId="43607"/>
    <cellStyle name="Comma 5 3 3 5 3 4" xfId="31174"/>
    <cellStyle name="Comma 5 3 3 5 4" xfId="8089"/>
    <cellStyle name="Comma 5 3 3 5 4 2" xfId="20535"/>
    <cellStyle name="Comma 5 3 3 5 4 2 2" xfId="45409"/>
    <cellStyle name="Comma 5 3 3 5 4 3" xfId="32976"/>
    <cellStyle name="Comma 5 3 3 5 5" xfId="12751"/>
    <cellStyle name="Comma 5 3 3 5 5 2" xfId="25185"/>
    <cellStyle name="Comma 5 3 3 5 5 2 2" xfId="50059"/>
    <cellStyle name="Comma 5 3 3 5 5 3" xfId="37626"/>
    <cellStyle name="Comma 5 3 3 5 6" xfId="7495"/>
    <cellStyle name="Comma 5 3 3 5 6 2" xfId="19943"/>
    <cellStyle name="Comma 5 3 3 5 6 2 2" xfId="44817"/>
    <cellStyle name="Comma 5 3 3 5 6 3" xfId="32384"/>
    <cellStyle name="Comma 5 3 3 5 7" xfId="3019"/>
    <cellStyle name="Comma 5 3 3 5 7 2" xfId="15528"/>
    <cellStyle name="Comma 5 3 3 5 7 2 2" xfId="40402"/>
    <cellStyle name="Comma 5 3 3 5 7 3" xfId="27961"/>
    <cellStyle name="Comma 5 3 3 5 8" xfId="14936"/>
    <cellStyle name="Comma 5 3 3 5 8 2" xfId="39810"/>
    <cellStyle name="Comma 5 3 3 5 9" xfId="27369"/>
    <cellStyle name="Comma 5 3 3 6" xfId="1093"/>
    <cellStyle name="Comma 5 3 3 6 2" xfId="8975"/>
    <cellStyle name="Comma 5 3 3 6 2 2" xfId="21418"/>
    <cellStyle name="Comma 5 3 3 6 2 2 2" xfId="46292"/>
    <cellStyle name="Comma 5 3 3 6 2 3" xfId="33859"/>
    <cellStyle name="Comma 5 3 3 6 3" xfId="3957"/>
    <cellStyle name="Comma 5 3 3 6 3 2" xfId="16411"/>
    <cellStyle name="Comma 5 3 3 6 3 2 2" xfId="41285"/>
    <cellStyle name="Comma 5 3 3 6 3 3" xfId="28852"/>
    <cellStyle name="Comma 5 3 3 6 4" xfId="13893"/>
    <cellStyle name="Comma 5 3 3 6 4 2" xfId="38767"/>
    <cellStyle name="Comma 5 3 3 6 5" xfId="26326"/>
    <cellStyle name="Comma 5 3 3 7" xfId="5238"/>
    <cellStyle name="Comma 5 3 3 7 2" xfId="10254"/>
    <cellStyle name="Comma 5 3 3 7 2 2" xfId="22697"/>
    <cellStyle name="Comma 5 3 3 7 2 2 2" xfId="47571"/>
    <cellStyle name="Comma 5 3 3 7 2 3" xfId="35138"/>
    <cellStyle name="Comma 5 3 3 7 3" xfId="17690"/>
    <cellStyle name="Comma 5 3 3 7 3 2" xfId="42564"/>
    <cellStyle name="Comma 5 3 3 7 4" xfId="30131"/>
    <cellStyle name="Comma 5 3 3 8" xfId="7815"/>
    <cellStyle name="Comma 5 3 3 8 2" xfId="20261"/>
    <cellStyle name="Comma 5 3 3 8 2 2" xfId="45135"/>
    <cellStyle name="Comma 5 3 3 8 3" xfId="32702"/>
    <cellStyle name="Comma 5 3 3 9" xfId="11708"/>
    <cellStyle name="Comma 5 3 3 9 2" xfId="24142"/>
    <cellStyle name="Comma 5 3 3 9 2 2" xfId="49016"/>
    <cellStyle name="Comma 5 3 3 9 3" xfId="36583"/>
    <cellStyle name="Comma 5 3 4" xfId="260"/>
    <cellStyle name="Comma 5 3 4 10" xfId="6600"/>
    <cellStyle name="Comma 5 3 4 10 2" xfId="19049"/>
    <cellStyle name="Comma 5 3 4 10 2 2" xfId="43923"/>
    <cellStyle name="Comma 5 3 4 10 3" xfId="31490"/>
    <cellStyle name="Comma 5 3 4 11" xfId="2663"/>
    <cellStyle name="Comma 5 3 4 11 2" xfId="15181"/>
    <cellStyle name="Comma 5 3 4 11 2 2" xfId="40055"/>
    <cellStyle name="Comma 5 3 4 11 3" xfId="27614"/>
    <cellStyle name="Comma 5 3 4 12" xfId="13082"/>
    <cellStyle name="Comma 5 3 4 12 2" xfId="37956"/>
    <cellStyle name="Comma 5 3 4 13" xfId="25515"/>
    <cellStyle name="Comma 5 3 4 2" xfId="474"/>
    <cellStyle name="Comma 5 3 4 2 10" xfId="13287"/>
    <cellStyle name="Comma 5 3 4 2 10 2" xfId="38161"/>
    <cellStyle name="Comma 5 3 4 2 11" xfId="25720"/>
    <cellStyle name="Comma 5 3 4 2 2" xfId="833"/>
    <cellStyle name="Comma 5 3 4 2 2 2" xfId="1320"/>
    <cellStyle name="Comma 5 3 4 2 2 2 2" xfId="9424"/>
    <cellStyle name="Comma 5 3 4 2 2 2 2 2" xfId="21867"/>
    <cellStyle name="Comma 5 3 4 2 2 2 2 2 2" xfId="46741"/>
    <cellStyle name="Comma 5 3 4 2 2 2 2 3" xfId="34308"/>
    <cellStyle name="Comma 5 3 4 2 2 2 3" xfId="4406"/>
    <cellStyle name="Comma 5 3 4 2 2 2 3 2" xfId="16860"/>
    <cellStyle name="Comma 5 3 4 2 2 2 3 2 2" xfId="41734"/>
    <cellStyle name="Comma 5 3 4 2 2 2 3 3" xfId="29301"/>
    <cellStyle name="Comma 5 3 4 2 2 2 4" xfId="14120"/>
    <cellStyle name="Comma 5 3 4 2 2 2 4 2" xfId="38994"/>
    <cellStyle name="Comma 5 3 4 2 2 2 5" xfId="26553"/>
    <cellStyle name="Comma 5 3 4 2 2 3" xfId="5465"/>
    <cellStyle name="Comma 5 3 4 2 2 3 2" xfId="10481"/>
    <cellStyle name="Comma 5 3 4 2 2 3 2 2" xfId="22924"/>
    <cellStyle name="Comma 5 3 4 2 2 3 2 2 2" xfId="47798"/>
    <cellStyle name="Comma 5 3 4 2 2 3 2 3" xfId="35365"/>
    <cellStyle name="Comma 5 3 4 2 2 3 3" xfId="17917"/>
    <cellStyle name="Comma 5 3 4 2 2 3 3 2" xfId="42791"/>
    <cellStyle name="Comma 5 3 4 2 2 3 4" xfId="30358"/>
    <cellStyle name="Comma 5 3 4 2 2 4" xfId="8540"/>
    <cellStyle name="Comma 5 3 4 2 2 4 2" xfId="20984"/>
    <cellStyle name="Comma 5 3 4 2 2 4 2 2" xfId="45858"/>
    <cellStyle name="Comma 5 3 4 2 2 4 3" xfId="33425"/>
    <cellStyle name="Comma 5 3 4 2 2 5" xfId="11935"/>
    <cellStyle name="Comma 5 3 4 2 2 5 2" xfId="24369"/>
    <cellStyle name="Comma 5 3 4 2 2 5 2 2" xfId="49243"/>
    <cellStyle name="Comma 5 3 4 2 2 5 3" xfId="36810"/>
    <cellStyle name="Comma 5 3 4 2 2 6" xfId="7017"/>
    <cellStyle name="Comma 5 3 4 2 2 6 2" xfId="19466"/>
    <cellStyle name="Comma 5 3 4 2 2 6 2 2" xfId="44340"/>
    <cellStyle name="Comma 5 3 4 2 2 6 3" xfId="31907"/>
    <cellStyle name="Comma 5 3 4 2 2 7" xfId="3471"/>
    <cellStyle name="Comma 5 3 4 2 2 7 2" xfId="15977"/>
    <cellStyle name="Comma 5 3 4 2 2 7 2 2" xfId="40851"/>
    <cellStyle name="Comma 5 3 4 2 2 7 3" xfId="28410"/>
    <cellStyle name="Comma 5 3 4 2 2 8" xfId="13634"/>
    <cellStyle name="Comma 5 3 4 2 2 8 2" xfId="38508"/>
    <cellStyle name="Comma 5 3 4 2 2 9" xfId="26067"/>
    <cellStyle name="Comma 5 3 4 2 3" xfId="1668"/>
    <cellStyle name="Comma 5 3 4 2 3 2" xfId="5016"/>
    <cellStyle name="Comma 5 3 4 2 3 2 2" xfId="10033"/>
    <cellStyle name="Comma 5 3 4 2 3 2 2 2" xfId="22476"/>
    <cellStyle name="Comma 5 3 4 2 3 2 2 2 2" xfId="47350"/>
    <cellStyle name="Comma 5 3 4 2 3 2 2 3" xfId="34917"/>
    <cellStyle name="Comma 5 3 4 2 3 2 3" xfId="17469"/>
    <cellStyle name="Comma 5 3 4 2 3 2 3 2" xfId="42343"/>
    <cellStyle name="Comma 5 3 4 2 3 2 4" xfId="29910"/>
    <cellStyle name="Comma 5 3 4 2 3 3" xfId="5814"/>
    <cellStyle name="Comma 5 3 4 2 3 3 2" xfId="10829"/>
    <cellStyle name="Comma 5 3 4 2 3 3 2 2" xfId="23272"/>
    <cellStyle name="Comma 5 3 4 2 3 3 2 2 2" xfId="48146"/>
    <cellStyle name="Comma 5 3 4 2 3 3 2 3" xfId="35713"/>
    <cellStyle name="Comma 5 3 4 2 3 3 3" xfId="18265"/>
    <cellStyle name="Comma 5 3 4 2 3 3 3 2" xfId="43139"/>
    <cellStyle name="Comma 5 3 4 2 3 3 4" xfId="30706"/>
    <cellStyle name="Comma 5 3 4 2 3 4" xfId="8440"/>
    <cellStyle name="Comma 5 3 4 2 3 4 2" xfId="20884"/>
    <cellStyle name="Comma 5 3 4 2 3 4 2 2" xfId="45758"/>
    <cellStyle name="Comma 5 3 4 2 3 4 3" xfId="33325"/>
    <cellStyle name="Comma 5 3 4 2 3 5" xfId="12283"/>
    <cellStyle name="Comma 5 3 4 2 3 5 2" xfId="24717"/>
    <cellStyle name="Comma 5 3 4 2 3 5 2 2" xfId="49591"/>
    <cellStyle name="Comma 5 3 4 2 3 5 3" xfId="37158"/>
    <cellStyle name="Comma 5 3 4 2 3 6" xfId="7627"/>
    <cellStyle name="Comma 5 3 4 2 3 6 2" xfId="20075"/>
    <cellStyle name="Comma 5 3 4 2 3 6 2 2" xfId="44949"/>
    <cellStyle name="Comma 5 3 4 2 3 6 3" xfId="32516"/>
    <cellStyle name="Comma 5 3 4 2 3 7" xfId="3371"/>
    <cellStyle name="Comma 5 3 4 2 3 7 2" xfId="15877"/>
    <cellStyle name="Comma 5 3 4 2 3 7 2 2" xfId="40751"/>
    <cellStyle name="Comma 5 3 4 2 3 7 3" xfId="28310"/>
    <cellStyle name="Comma 5 3 4 2 3 8" xfId="14468"/>
    <cellStyle name="Comma 5 3 4 2 3 8 2" xfId="39342"/>
    <cellStyle name="Comma 5 3 4 2 3 9" xfId="26901"/>
    <cellStyle name="Comma 5 3 4 2 4" xfId="2392"/>
    <cellStyle name="Comma 5 3 4 2 4 2" xfId="6414"/>
    <cellStyle name="Comma 5 3 4 2 4 2 2" xfId="11429"/>
    <cellStyle name="Comma 5 3 4 2 4 2 2 2" xfId="23872"/>
    <cellStyle name="Comma 5 3 4 2 4 2 2 2 2" xfId="48746"/>
    <cellStyle name="Comma 5 3 4 2 4 2 2 3" xfId="36313"/>
    <cellStyle name="Comma 5 3 4 2 4 2 3" xfId="18865"/>
    <cellStyle name="Comma 5 3 4 2 4 2 3 2" xfId="43739"/>
    <cellStyle name="Comma 5 3 4 2 4 2 4" xfId="31306"/>
    <cellStyle name="Comma 5 3 4 2 4 3" xfId="12883"/>
    <cellStyle name="Comma 5 3 4 2 4 3 2" xfId="25317"/>
    <cellStyle name="Comma 5 3 4 2 4 3 2 2" xfId="50191"/>
    <cellStyle name="Comma 5 3 4 2 4 3 3" xfId="37758"/>
    <cellStyle name="Comma 5 3 4 2 4 4" xfId="9324"/>
    <cellStyle name="Comma 5 3 4 2 4 4 2" xfId="21767"/>
    <cellStyle name="Comma 5 3 4 2 4 4 2 2" xfId="46641"/>
    <cellStyle name="Comma 5 3 4 2 4 4 3" xfId="34208"/>
    <cellStyle name="Comma 5 3 4 2 4 5" xfId="4306"/>
    <cellStyle name="Comma 5 3 4 2 4 5 2" xfId="16760"/>
    <cellStyle name="Comma 5 3 4 2 4 5 2 2" xfId="41634"/>
    <cellStyle name="Comma 5 3 4 2 4 5 3" xfId="29201"/>
    <cellStyle name="Comma 5 3 4 2 4 6" xfId="15068"/>
    <cellStyle name="Comma 5 3 4 2 4 6 2" xfId="39942"/>
    <cellStyle name="Comma 5 3 4 2 4 7" xfId="27501"/>
    <cellStyle name="Comma 5 3 4 2 5" xfId="1225"/>
    <cellStyle name="Comma 5 3 4 2 5 2" xfId="10386"/>
    <cellStyle name="Comma 5 3 4 2 5 2 2" xfId="22829"/>
    <cellStyle name="Comma 5 3 4 2 5 2 2 2" xfId="47703"/>
    <cellStyle name="Comma 5 3 4 2 5 2 3" xfId="35270"/>
    <cellStyle name="Comma 5 3 4 2 5 3" xfId="5370"/>
    <cellStyle name="Comma 5 3 4 2 5 3 2" xfId="17822"/>
    <cellStyle name="Comma 5 3 4 2 5 3 2 2" xfId="42696"/>
    <cellStyle name="Comma 5 3 4 2 5 3 3" xfId="30263"/>
    <cellStyle name="Comma 5 3 4 2 5 4" xfId="14025"/>
    <cellStyle name="Comma 5 3 4 2 5 4 2" xfId="38899"/>
    <cellStyle name="Comma 5 3 4 2 5 5" xfId="26458"/>
    <cellStyle name="Comma 5 3 4 2 6" xfId="7947"/>
    <cellStyle name="Comma 5 3 4 2 6 2" xfId="20393"/>
    <cellStyle name="Comma 5 3 4 2 6 2 2" xfId="45267"/>
    <cellStyle name="Comma 5 3 4 2 6 3" xfId="32834"/>
    <cellStyle name="Comma 5 3 4 2 7" xfId="11840"/>
    <cellStyle name="Comma 5 3 4 2 7 2" xfId="24274"/>
    <cellStyle name="Comma 5 3 4 2 7 2 2" xfId="49148"/>
    <cellStyle name="Comma 5 3 4 2 7 3" xfId="36715"/>
    <cellStyle name="Comma 5 3 4 2 8" xfId="6917"/>
    <cellStyle name="Comma 5 3 4 2 8 2" xfId="19366"/>
    <cellStyle name="Comma 5 3 4 2 8 2 2" xfId="44240"/>
    <cellStyle name="Comma 5 3 4 2 8 3" xfId="31807"/>
    <cellStyle name="Comma 5 3 4 2 9" xfId="2868"/>
    <cellStyle name="Comma 5 3 4 2 9 2" xfId="15386"/>
    <cellStyle name="Comma 5 3 4 2 9 2 2" xfId="40260"/>
    <cellStyle name="Comma 5 3 4 2 9 3" xfId="27819"/>
    <cellStyle name="Comma 5 3 4 3" xfId="622"/>
    <cellStyle name="Comma 5 3 4 3 2" xfId="1319"/>
    <cellStyle name="Comma 5 3 4 3 2 2" xfId="9119"/>
    <cellStyle name="Comma 5 3 4 3 2 2 2" xfId="21562"/>
    <cellStyle name="Comma 5 3 4 3 2 2 2 2" xfId="46436"/>
    <cellStyle name="Comma 5 3 4 3 2 2 3" xfId="34003"/>
    <cellStyle name="Comma 5 3 4 3 2 3" xfId="4101"/>
    <cellStyle name="Comma 5 3 4 3 2 3 2" xfId="16555"/>
    <cellStyle name="Comma 5 3 4 3 2 3 2 2" xfId="41429"/>
    <cellStyle name="Comma 5 3 4 3 2 3 3" xfId="28996"/>
    <cellStyle name="Comma 5 3 4 3 2 4" xfId="14119"/>
    <cellStyle name="Comma 5 3 4 3 2 4 2" xfId="38993"/>
    <cellStyle name="Comma 5 3 4 3 2 5" xfId="26552"/>
    <cellStyle name="Comma 5 3 4 3 3" xfId="5464"/>
    <cellStyle name="Comma 5 3 4 3 3 2" xfId="10480"/>
    <cellStyle name="Comma 5 3 4 3 3 2 2" xfId="22923"/>
    <cellStyle name="Comma 5 3 4 3 3 2 2 2" xfId="47797"/>
    <cellStyle name="Comma 5 3 4 3 3 2 3" xfId="35364"/>
    <cellStyle name="Comma 5 3 4 3 3 3" xfId="17916"/>
    <cellStyle name="Comma 5 3 4 3 3 3 2" xfId="42790"/>
    <cellStyle name="Comma 5 3 4 3 3 4" xfId="30357"/>
    <cellStyle name="Comma 5 3 4 3 4" xfId="8235"/>
    <cellStyle name="Comma 5 3 4 3 4 2" xfId="20679"/>
    <cellStyle name="Comma 5 3 4 3 4 2 2" xfId="45553"/>
    <cellStyle name="Comma 5 3 4 3 4 3" xfId="33120"/>
    <cellStyle name="Comma 5 3 4 3 5" xfId="11934"/>
    <cellStyle name="Comma 5 3 4 3 5 2" xfId="24368"/>
    <cellStyle name="Comma 5 3 4 3 5 2 2" xfId="49242"/>
    <cellStyle name="Comma 5 3 4 3 5 3" xfId="36809"/>
    <cellStyle name="Comma 5 3 4 3 6" xfId="6712"/>
    <cellStyle name="Comma 5 3 4 3 6 2" xfId="19161"/>
    <cellStyle name="Comma 5 3 4 3 6 2 2" xfId="44035"/>
    <cellStyle name="Comma 5 3 4 3 6 3" xfId="31602"/>
    <cellStyle name="Comma 5 3 4 3 7" xfId="3166"/>
    <cellStyle name="Comma 5 3 4 3 7 2" xfId="15672"/>
    <cellStyle name="Comma 5 3 4 3 7 2 2" xfId="40546"/>
    <cellStyle name="Comma 5 3 4 3 7 3" xfId="28105"/>
    <cellStyle name="Comma 5 3 4 3 8" xfId="13429"/>
    <cellStyle name="Comma 5 3 4 3 8 2" xfId="38303"/>
    <cellStyle name="Comma 5 3 4 3 9" xfId="25862"/>
    <cellStyle name="Comma 5 3 4 4" xfId="1667"/>
    <cellStyle name="Comma 5 3 4 4 2" xfId="4405"/>
    <cellStyle name="Comma 5 3 4 4 2 2" xfId="9423"/>
    <cellStyle name="Comma 5 3 4 4 2 2 2" xfId="21866"/>
    <cellStyle name="Comma 5 3 4 4 2 2 2 2" xfId="46740"/>
    <cellStyle name="Comma 5 3 4 4 2 2 3" xfId="34307"/>
    <cellStyle name="Comma 5 3 4 4 2 3" xfId="16859"/>
    <cellStyle name="Comma 5 3 4 4 2 3 2" xfId="41733"/>
    <cellStyle name="Comma 5 3 4 4 2 4" xfId="29300"/>
    <cellStyle name="Comma 5 3 4 4 3" xfId="5813"/>
    <cellStyle name="Comma 5 3 4 4 3 2" xfId="10828"/>
    <cellStyle name="Comma 5 3 4 4 3 2 2" xfId="23271"/>
    <cellStyle name="Comma 5 3 4 4 3 2 2 2" xfId="48145"/>
    <cellStyle name="Comma 5 3 4 4 3 2 3" xfId="35712"/>
    <cellStyle name="Comma 5 3 4 4 3 3" xfId="18264"/>
    <cellStyle name="Comma 5 3 4 4 3 3 2" xfId="43138"/>
    <cellStyle name="Comma 5 3 4 4 3 4" xfId="30705"/>
    <cellStyle name="Comma 5 3 4 4 4" xfId="8539"/>
    <cellStyle name="Comma 5 3 4 4 4 2" xfId="20983"/>
    <cellStyle name="Comma 5 3 4 4 4 2 2" xfId="45857"/>
    <cellStyle name="Comma 5 3 4 4 4 3" xfId="33424"/>
    <cellStyle name="Comma 5 3 4 4 5" xfId="12282"/>
    <cellStyle name="Comma 5 3 4 4 5 2" xfId="24716"/>
    <cellStyle name="Comma 5 3 4 4 5 2 2" xfId="49590"/>
    <cellStyle name="Comma 5 3 4 4 5 3" xfId="37157"/>
    <cellStyle name="Comma 5 3 4 4 6" xfId="7016"/>
    <cellStyle name="Comma 5 3 4 4 6 2" xfId="19465"/>
    <cellStyle name="Comma 5 3 4 4 6 2 2" xfId="44339"/>
    <cellStyle name="Comma 5 3 4 4 6 3" xfId="31906"/>
    <cellStyle name="Comma 5 3 4 4 7" xfId="3470"/>
    <cellStyle name="Comma 5 3 4 4 7 2" xfId="15976"/>
    <cellStyle name="Comma 5 3 4 4 7 2 2" xfId="40850"/>
    <cellStyle name="Comma 5 3 4 4 7 3" xfId="28409"/>
    <cellStyle name="Comma 5 3 4 4 8" xfId="14467"/>
    <cellStyle name="Comma 5 3 4 4 8 2" xfId="39341"/>
    <cellStyle name="Comma 5 3 4 4 9" xfId="26900"/>
    <cellStyle name="Comma 5 3 4 5" xfId="2178"/>
    <cellStyle name="Comma 5 3 4 5 2" xfId="4811"/>
    <cellStyle name="Comma 5 3 4 5 2 2" xfId="9828"/>
    <cellStyle name="Comma 5 3 4 5 2 2 2" xfId="22271"/>
    <cellStyle name="Comma 5 3 4 5 2 2 2 2" xfId="47145"/>
    <cellStyle name="Comma 5 3 4 5 2 2 3" xfId="34712"/>
    <cellStyle name="Comma 5 3 4 5 2 3" xfId="17264"/>
    <cellStyle name="Comma 5 3 4 5 2 3 2" xfId="42138"/>
    <cellStyle name="Comma 5 3 4 5 2 4" xfId="29705"/>
    <cellStyle name="Comma 5 3 4 5 3" xfId="6209"/>
    <cellStyle name="Comma 5 3 4 5 3 2" xfId="11224"/>
    <cellStyle name="Comma 5 3 4 5 3 2 2" xfId="23667"/>
    <cellStyle name="Comma 5 3 4 5 3 2 2 2" xfId="48541"/>
    <cellStyle name="Comma 5 3 4 5 3 2 3" xfId="36108"/>
    <cellStyle name="Comma 5 3 4 5 3 3" xfId="18660"/>
    <cellStyle name="Comma 5 3 4 5 3 3 2" xfId="43534"/>
    <cellStyle name="Comma 5 3 4 5 3 4" xfId="31101"/>
    <cellStyle name="Comma 5 3 4 5 4" xfId="8121"/>
    <cellStyle name="Comma 5 3 4 5 4 2" xfId="20567"/>
    <cellStyle name="Comma 5 3 4 5 4 2 2" xfId="45441"/>
    <cellStyle name="Comma 5 3 4 5 4 3" xfId="33008"/>
    <cellStyle name="Comma 5 3 4 5 5" xfId="12678"/>
    <cellStyle name="Comma 5 3 4 5 5 2" xfId="25112"/>
    <cellStyle name="Comma 5 3 4 5 5 2 2" xfId="49986"/>
    <cellStyle name="Comma 5 3 4 5 5 3" xfId="37553"/>
    <cellStyle name="Comma 5 3 4 5 6" xfId="7422"/>
    <cellStyle name="Comma 5 3 4 5 6 2" xfId="19870"/>
    <cellStyle name="Comma 5 3 4 5 6 2 2" xfId="44744"/>
    <cellStyle name="Comma 5 3 4 5 6 3" xfId="32311"/>
    <cellStyle name="Comma 5 3 4 5 7" xfId="3051"/>
    <cellStyle name="Comma 5 3 4 5 7 2" xfId="15560"/>
    <cellStyle name="Comma 5 3 4 5 7 2 2" xfId="40434"/>
    <cellStyle name="Comma 5 3 4 5 7 3" xfId="27993"/>
    <cellStyle name="Comma 5 3 4 5 8" xfId="14863"/>
    <cellStyle name="Comma 5 3 4 5 8 2" xfId="39737"/>
    <cellStyle name="Comma 5 3 4 5 9" xfId="27296"/>
    <cellStyle name="Comma 5 3 4 6" xfId="1020"/>
    <cellStyle name="Comma 5 3 4 6 2" xfId="9007"/>
    <cellStyle name="Comma 5 3 4 6 2 2" xfId="21450"/>
    <cellStyle name="Comma 5 3 4 6 2 2 2" xfId="46324"/>
    <cellStyle name="Comma 5 3 4 6 2 3" xfId="33891"/>
    <cellStyle name="Comma 5 3 4 6 3" xfId="3989"/>
    <cellStyle name="Comma 5 3 4 6 3 2" xfId="16443"/>
    <cellStyle name="Comma 5 3 4 6 3 2 2" xfId="41317"/>
    <cellStyle name="Comma 5 3 4 6 3 3" xfId="28884"/>
    <cellStyle name="Comma 5 3 4 6 4" xfId="13820"/>
    <cellStyle name="Comma 5 3 4 6 4 2" xfId="38694"/>
    <cellStyle name="Comma 5 3 4 6 5" xfId="26253"/>
    <cellStyle name="Comma 5 3 4 7" xfId="5165"/>
    <cellStyle name="Comma 5 3 4 7 2" xfId="10181"/>
    <cellStyle name="Comma 5 3 4 7 2 2" xfId="22624"/>
    <cellStyle name="Comma 5 3 4 7 2 2 2" xfId="47498"/>
    <cellStyle name="Comma 5 3 4 7 2 3" xfId="35065"/>
    <cellStyle name="Comma 5 3 4 7 3" xfId="17617"/>
    <cellStyle name="Comma 5 3 4 7 3 2" xfId="42491"/>
    <cellStyle name="Comma 5 3 4 7 4" xfId="30058"/>
    <cellStyle name="Comma 5 3 4 8" xfId="7742"/>
    <cellStyle name="Comma 5 3 4 8 2" xfId="20188"/>
    <cellStyle name="Comma 5 3 4 8 2 2" xfId="45062"/>
    <cellStyle name="Comma 5 3 4 8 3" xfId="32629"/>
    <cellStyle name="Comma 5 3 4 9" xfId="11635"/>
    <cellStyle name="Comma 5 3 4 9 2" xfId="24069"/>
    <cellStyle name="Comma 5 3 4 9 2 2" xfId="48943"/>
    <cellStyle name="Comma 5 3 4 9 3" xfId="36510"/>
    <cellStyle name="Comma 5 3 5" xfId="366"/>
    <cellStyle name="Comma 5 3 5 10" xfId="13182"/>
    <cellStyle name="Comma 5 3 5 10 2" xfId="38056"/>
    <cellStyle name="Comma 5 3 5 11" xfId="25615"/>
    <cellStyle name="Comma 5 3 5 2" xfId="726"/>
    <cellStyle name="Comma 5 3 5 2 2" xfId="1321"/>
    <cellStyle name="Comma 5 3 5 2 2 2" xfId="9425"/>
    <cellStyle name="Comma 5 3 5 2 2 2 2" xfId="21868"/>
    <cellStyle name="Comma 5 3 5 2 2 2 2 2" xfId="46742"/>
    <cellStyle name="Comma 5 3 5 2 2 2 3" xfId="34309"/>
    <cellStyle name="Comma 5 3 5 2 2 3" xfId="4407"/>
    <cellStyle name="Comma 5 3 5 2 2 3 2" xfId="16861"/>
    <cellStyle name="Comma 5 3 5 2 2 3 2 2" xfId="41735"/>
    <cellStyle name="Comma 5 3 5 2 2 3 3" xfId="29302"/>
    <cellStyle name="Comma 5 3 5 2 2 4" xfId="14121"/>
    <cellStyle name="Comma 5 3 5 2 2 4 2" xfId="38995"/>
    <cellStyle name="Comma 5 3 5 2 2 5" xfId="26554"/>
    <cellStyle name="Comma 5 3 5 2 3" xfId="5466"/>
    <cellStyle name="Comma 5 3 5 2 3 2" xfId="10482"/>
    <cellStyle name="Comma 5 3 5 2 3 2 2" xfId="22925"/>
    <cellStyle name="Comma 5 3 5 2 3 2 2 2" xfId="47799"/>
    <cellStyle name="Comma 5 3 5 2 3 2 3" xfId="35366"/>
    <cellStyle name="Comma 5 3 5 2 3 3" xfId="17918"/>
    <cellStyle name="Comma 5 3 5 2 3 3 2" xfId="42792"/>
    <cellStyle name="Comma 5 3 5 2 3 4" xfId="30359"/>
    <cellStyle name="Comma 5 3 5 2 4" xfId="8541"/>
    <cellStyle name="Comma 5 3 5 2 4 2" xfId="20985"/>
    <cellStyle name="Comma 5 3 5 2 4 2 2" xfId="45859"/>
    <cellStyle name="Comma 5 3 5 2 4 3" xfId="33426"/>
    <cellStyle name="Comma 5 3 5 2 5" xfId="11936"/>
    <cellStyle name="Comma 5 3 5 2 5 2" xfId="24370"/>
    <cellStyle name="Comma 5 3 5 2 5 2 2" xfId="49244"/>
    <cellStyle name="Comma 5 3 5 2 5 3" xfId="36811"/>
    <cellStyle name="Comma 5 3 5 2 6" xfId="7018"/>
    <cellStyle name="Comma 5 3 5 2 6 2" xfId="19467"/>
    <cellStyle name="Comma 5 3 5 2 6 2 2" xfId="44341"/>
    <cellStyle name="Comma 5 3 5 2 6 3" xfId="31908"/>
    <cellStyle name="Comma 5 3 5 2 7" xfId="3472"/>
    <cellStyle name="Comma 5 3 5 2 7 2" xfId="15978"/>
    <cellStyle name="Comma 5 3 5 2 7 2 2" xfId="40852"/>
    <cellStyle name="Comma 5 3 5 2 7 3" xfId="28411"/>
    <cellStyle name="Comma 5 3 5 2 8" xfId="13529"/>
    <cellStyle name="Comma 5 3 5 2 8 2" xfId="38403"/>
    <cellStyle name="Comma 5 3 5 2 9" xfId="25962"/>
    <cellStyle name="Comma 5 3 5 3" xfId="1669"/>
    <cellStyle name="Comma 5 3 5 3 2" xfId="4911"/>
    <cellStyle name="Comma 5 3 5 3 2 2" xfId="9928"/>
    <cellStyle name="Comma 5 3 5 3 2 2 2" xfId="22371"/>
    <cellStyle name="Comma 5 3 5 3 2 2 2 2" xfId="47245"/>
    <cellStyle name="Comma 5 3 5 3 2 2 3" xfId="34812"/>
    <cellStyle name="Comma 5 3 5 3 2 3" xfId="17364"/>
    <cellStyle name="Comma 5 3 5 3 2 3 2" xfId="42238"/>
    <cellStyle name="Comma 5 3 5 3 2 4" xfId="29805"/>
    <cellStyle name="Comma 5 3 5 3 3" xfId="5815"/>
    <cellStyle name="Comma 5 3 5 3 3 2" xfId="10830"/>
    <cellStyle name="Comma 5 3 5 3 3 2 2" xfId="23273"/>
    <cellStyle name="Comma 5 3 5 3 3 2 2 2" xfId="48147"/>
    <cellStyle name="Comma 5 3 5 3 3 2 3" xfId="35714"/>
    <cellStyle name="Comma 5 3 5 3 3 3" xfId="18266"/>
    <cellStyle name="Comma 5 3 5 3 3 3 2" xfId="43140"/>
    <cellStyle name="Comma 5 3 5 3 3 4" xfId="30707"/>
    <cellStyle name="Comma 5 3 5 3 4" xfId="8335"/>
    <cellStyle name="Comma 5 3 5 3 4 2" xfId="20779"/>
    <cellStyle name="Comma 5 3 5 3 4 2 2" xfId="45653"/>
    <cellStyle name="Comma 5 3 5 3 4 3" xfId="33220"/>
    <cellStyle name="Comma 5 3 5 3 5" xfId="12284"/>
    <cellStyle name="Comma 5 3 5 3 5 2" xfId="24718"/>
    <cellStyle name="Comma 5 3 5 3 5 2 2" xfId="49592"/>
    <cellStyle name="Comma 5 3 5 3 5 3" xfId="37159"/>
    <cellStyle name="Comma 5 3 5 3 6" xfId="7522"/>
    <cellStyle name="Comma 5 3 5 3 6 2" xfId="19970"/>
    <cellStyle name="Comma 5 3 5 3 6 2 2" xfId="44844"/>
    <cellStyle name="Comma 5 3 5 3 6 3" xfId="32411"/>
    <cellStyle name="Comma 5 3 5 3 7" xfId="3266"/>
    <cellStyle name="Comma 5 3 5 3 7 2" xfId="15772"/>
    <cellStyle name="Comma 5 3 5 3 7 2 2" xfId="40646"/>
    <cellStyle name="Comma 5 3 5 3 7 3" xfId="28205"/>
    <cellStyle name="Comma 5 3 5 3 8" xfId="14469"/>
    <cellStyle name="Comma 5 3 5 3 8 2" xfId="39343"/>
    <cellStyle name="Comma 5 3 5 3 9" xfId="26902"/>
    <cellStyle name="Comma 5 3 5 4" xfId="2284"/>
    <cellStyle name="Comma 5 3 5 4 2" xfId="6309"/>
    <cellStyle name="Comma 5 3 5 4 2 2" xfId="11324"/>
    <cellStyle name="Comma 5 3 5 4 2 2 2" xfId="23767"/>
    <cellStyle name="Comma 5 3 5 4 2 2 2 2" xfId="48641"/>
    <cellStyle name="Comma 5 3 5 4 2 2 3" xfId="36208"/>
    <cellStyle name="Comma 5 3 5 4 2 3" xfId="18760"/>
    <cellStyle name="Comma 5 3 5 4 2 3 2" xfId="43634"/>
    <cellStyle name="Comma 5 3 5 4 2 4" xfId="31201"/>
    <cellStyle name="Comma 5 3 5 4 3" xfId="12778"/>
    <cellStyle name="Comma 5 3 5 4 3 2" xfId="25212"/>
    <cellStyle name="Comma 5 3 5 4 3 2 2" xfId="50086"/>
    <cellStyle name="Comma 5 3 5 4 3 3" xfId="37653"/>
    <cellStyle name="Comma 5 3 5 4 4" xfId="9219"/>
    <cellStyle name="Comma 5 3 5 4 4 2" xfId="21662"/>
    <cellStyle name="Comma 5 3 5 4 4 2 2" xfId="46536"/>
    <cellStyle name="Comma 5 3 5 4 4 3" xfId="34103"/>
    <cellStyle name="Comma 5 3 5 4 5" xfId="4201"/>
    <cellStyle name="Comma 5 3 5 4 5 2" xfId="16655"/>
    <cellStyle name="Comma 5 3 5 4 5 2 2" xfId="41529"/>
    <cellStyle name="Comma 5 3 5 4 5 3" xfId="29096"/>
    <cellStyle name="Comma 5 3 5 4 6" xfId="14963"/>
    <cellStyle name="Comma 5 3 5 4 6 2" xfId="39837"/>
    <cellStyle name="Comma 5 3 5 4 7" xfId="27396"/>
    <cellStyle name="Comma 5 3 5 5" xfId="1120"/>
    <cellStyle name="Comma 5 3 5 5 2" xfId="10281"/>
    <cellStyle name="Comma 5 3 5 5 2 2" xfId="22724"/>
    <cellStyle name="Comma 5 3 5 5 2 2 2" xfId="47598"/>
    <cellStyle name="Comma 5 3 5 5 2 3" xfId="35165"/>
    <cellStyle name="Comma 5 3 5 5 3" xfId="5265"/>
    <cellStyle name="Comma 5 3 5 5 3 2" xfId="17717"/>
    <cellStyle name="Comma 5 3 5 5 3 2 2" xfId="42591"/>
    <cellStyle name="Comma 5 3 5 5 3 3" xfId="30158"/>
    <cellStyle name="Comma 5 3 5 5 4" xfId="13920"/>
    <cellStyle name="Comma 5 3 5 5 4 2" xfId="38794"/>
    <cellStyle name="Comma 5 3 5 5 5" xfId="26353"/>
    <cellStyle name="Comma 5 3 5 6" xfId="7842"/>
    <cellStyle name="Comma 5 3 5 6 2" xfId="20288"/>
    <cellStyle name="Comma 5 3 5 6 2 2" xfId="45162"/>
    <cellStyle name="Comma 5 3 5 6 3" xfId="32729"/>
    <cellStyle name="Comma 5 3 5 7" xfId="11735"/>
    <cellStyle name="Comma 5 3 5 7 2" xfId="24169"/>
    <cellStyle name="Comma 5 3 5 7 2 2" xfId="49043"/>
    <cellStyle name="Comma 5 3 5 7 3" xfId="36610"/>
    <cellStyle name="Comma 5 3 5 8" xfId="6812"/>
    <cellStyle name="Comma 5 3 5 8 2" xfId="19261"/>
    <cellStyle name="Comma 5 3 5 8 2 2" xfId="44135"/>
    <cellStyle name="Comma 5 3 5 8 3" xfId="31702"/>
    <cellStyle name="Comma 5 3 5 9" xfId="2763"/>
    <cellStyle name="Comma 5 3 5 9 2" xfId="15281"/>
    <cellStyle name="Comma 5 3 5 9 2 2" xfId="40155"/>
    <cellStyle name="Comma 5 3 5 9 3" xfId="27714"/>
    <cellStyle name="Comma 5 3 6" xfId="229"/>
    <cellStyle name="Comma 5 3 6 10" xfId="13055"/>
    <cellStyle name="Comma 5 3 6 10 2" xfId="37929"/>
    <cellStyle name="Comma 5 3 6 11" xfId="25488"/>
    <cellStyle name="Comma 5 3 6 2" xfId="593"/>
    <cellStyle name="Comma 5 3 6 2 2" xfId="1322"/>
    <cellStyle name="Comma 5 3 6 2 2 2" xfId="9426"/>
    <cellStyle name="Comma 5 3 6 2 2 2 2" xfId="21869"/>
    <cellStyle name="Comma 5 3 6 2 2 2 2 2" xfId="46743"/>
    <cellStyle name="Comma 5 3 6 2 2 2 3" xfId="34310"/>
    <cellStyle name="Comma 5 3 6 2 2 3" xfId="4408"/>
    <cellStyle name="Comma 5 3 6 2 2 3 2" xfId="16862"/>
    <cellStyle name="Comma 5 3 6 2 2 3 2 2" xfId="41736"/>
    <cellStyle name="Comma 5 3 6 2 2 3 3" xfId="29303"/>
    <cellStyle name="Comma 5 3 6 2 2 4" xfId="14122"/>
    <cellStyle name="Comma 5 3 6 2 2 4 2" xfId="38996"/>
    <cellStyle name="Comma 5 3 6 2 2 5" xfId="26555"/>
    <cellStyle name="Comma 5 3 6 2 3" xfId="5467"/>
    <cellStyle name="Comma 5 3 6 2 3 2" xfId="10483"/>
    <cellStyle name="Comma 5 3 6 2 3 2 2" xfId="22926"/>
    <cellStyle name="Comma 5 3 6 2 3 2 2 2" xfId="47800"/>
    <cellStyle name="Comma 5 3 6 2 3 2 3" xfId="35367"/>
    <cellStyle name="Comma 5 3 6 2 3 3" xfId="17919"/>
    <cellStyle name="Comma 5 3 6 2 3 3 2" xfId="42793"/>
    <cellStyle name="Comma 5 3 6 2 3 4" xfId="30360"/>
    <cellStyle name="Comma 5 3 6 2 4" xfId="8542"/>
    <cellStyle name="Comma 5 3 6 2 4 2" xfId="20986"/>
    <cellStyle name="Comma 5 3 6 2 4 2 2" xfId="45860"/>
    <cellStyle name="Comma 5 3 6 2 4 3" xfId="33427"/>
    <cellStyle name="Comma 5 3 6 2 5" xfId="11937"/>
    <cellStyle name="Comma 5 3 6 2 5 2" xfId="24371"/>
    <cellStyle name="Comma 5 3 6 2 5 2 2" xfId="49245"/>
    <cellStyle name="Comma 5 3 6 2 5 3" xfId="36812"/>
    <cellStyle name="Comma 5 3 6 2 6" xfId="7019"/>
    <cellStyle name="Comma 5 3 6 2 6 2" xfId="19468"/>
    <cellStyle name="Comma 5 3 6 2 6 2 2" xfId="44342"/>
    <cellStyle name="Comma 5 3 6 2 6 3" xfId="31909"/>
    <cellStyle name="Comma 5 3 6 2 7" xfId="3473"/>
    <cellStyle name="Comma 5 3 6 2 7 2" xfId="15979"/>
    <cellStyle name="Comma 5 3 6 2 7 2 2" xfId="40853"/>
    <cellStyle name="Comma 5 3 6 2 7 3" xfId="28412"/>
    <cellStyle name="Comma 5 3 6 2 8" xfId="13402"/>
    <cellStyle name="Comma 5 3 6 2 8 2" xfId="38276"/>
    <cellStyle name="Comma 5 3 6 2 9" xfId="25835"/>
    <cellStyle name="Comma 5 3 6 3" xfId="1670"/>
    <cellStyle name="Comma 5 3 6 3 2" xfId="4784"/>
    <cellStyle name="Comma 5 3 6 3 2 2" xfId="9801"/>
    <cellStyle name="Comma 5 3 6 3 2 2 2" xfId="22244"/>
    <cellStyle name="Comma 5 3 6 3 2 2 2 2" xfId="47118"/>
    <cellStyle name="Comma 5 3 6 3 2 2 3" xfId="34685"/>
    <cellStyle name="Comma 5 3 6 3 2 3" xfId="17237"/>
    <cellStyle name="Comma 5 3 6 3 2 3 2" xfId="42111"/>
    <cellStyle name="Comma 5 3 6 3 2 4" xfId="29678"/>
    <cellStyle name="Comma 5 3 6 3 3" xfId="5816"/>
    <cellStyle name="Comma 5 3 6 3 3 2" xfId="10831"/>
    <cellStyle name="Comma 5 3 6 3 3 2 2" xfId="23274"/>
    <cellStyle name="Comma 5 3 6 3 3 2 2 2" xfId="48148"/>
    <cellStyle name="Comma 5 3 6 3 3 2 3" xfId="35715"/>
    <cellStyle name="Comma 5 3 6 3 3 3" xfId="18267"/>
    <cellStyle name="Comma 5 3 6 3 3 3 2" xfId="43141"/>
    <cellStyle name="Comma 5 3 6 3 3 4" xfId="30708"/>
    <cellStyle name="Comma 5 3 6 3 4" xfId="8872"/>
    <cellStyle name="Comma 5 3 6 3 4 2" xfId="21315"/>
    <cellStyle name="Comma 5 3 6 3 4 2 2" xfId="46189"/>
    <cellStyle name="Comma 5 3 6 3 4 3" xfId="33756"/>
    <cellStyle name="Comma 5 3 6 3 5" xfId="12285"/>
    <cellStyle name="Comma 5 3 6 3 5 2" xfId="24719"/>
    <cellStyle name="Comma 5 3 6 3 5 2 2" xfId="49593"/>
    <cellStyle name="Comma 5 3 6 3 5 3" xfId="37160"/>
    <cellStyle name="Comma 5 3 6 3 6" xfId="7395"/>
    <cellStyle name="Comma 5 3 6 3 6 2" xfId="19843"/>
    <cellStyle name="Comma 5 3 6 3 6 2 2" xfId="44717"/>
    <cellStyle name="Comma 5 3 6 3 6 3" xfId="32284"/>
    <cellStyle name="Comma 5 3 6 3 7" xfId="3854"/>
    <cellStyle name="Comma 5 3 6 3 7 2" xfId="16308"/>
    <cellStyle name="Comma 5 3 6 3 7 2 2" xfId="41182"/>
    <cellStyle name="Comma 5 3 6 3 7 3" xfId="28749"/>
    <cellStyle name="Comma 5 3 6 3 8" xfId="14470"/>
    <cellStyle name="Comma 5 3 6 3 8 2" xfId="39344"/>
    <cellStyle name="Comma 5 3 6 3 9" xfId="26903"/>
    <cellStyle name="Comma 5 3 6 4" xfId="2147"/>
    <cellStyle name="Comma 5 3 6 4 2" xfId="6182"/>
    <cellStyle name="Comma 5 3 6 4 2 2" xfId="11197"/>
    <cellStyle name="Comma 5 3 6 4 2 2 2" xfId="23640"/>
    <cellStyle name="Comma 5 3 6 4 2 2 2 2" xfId="48514"/>
    <cellStyle name="Comma 5 3 6 4 2 2 3" xfId="36081"/>
    <cellStyle name="Comma 5 3 6 4 2 3" xfId="18633"/>
    <cellStyle name="Comma 5 3 6 4 2 3 2" xfId="43507"/>
    <cellStyle name="Comma 5 3 6 4 2 4" xfId="31074"/>
    <cellStyle name="Comma 5 3 6 4 3" xfId="12651"/>
    <cellStyle name="Comma 5 3 6 4 3 2" xfId="25085"/>
    <cellStyle name="Comma 5 3 6 4 3 2 2" xfId="49959"/>
    <cellStyle name="Comma 5 3 6 4 3 3" xfId="37526"/>
    <cellStyle name="Comma 5 3 6 4 4" xfId="9092"/>
    <cellStyle name="Comma 5 3 6 4 4 2" xfId="21535"/>
    <cellStyle name="Comma 5 3 6 4 4 2 2" xfId="46409"/>
    <cellStyle name="Comma 5 3 6 4 4 3" xfId="33976"/>
    <cellStyle name="Comma 5 3 6 4 5" xfId="4074"/>
    <cellStyle name="Comma 5 3 6 4 5 2" xfId="16528"/>
    <cellStyle name="Comma 5 3 6 4 5 2 2" xfId="41402"/>
    <cellStyle name="Comma 5 3 6 4 5 3" xfId="28969"/>
    <cellStyle name="Comma 5 3 6 4 6" xfId="14836"/>
    <cellStyle name="Comma 5 3 6 4 6 2" xfId="39710"/>
    <cellStyle name="Comma 5 3 6 4 7" xfId="27269"/>
    <cellStyle name="Comma 5 3 6 5" xfId="993"/>
    <cellStyle name="Comma 5 3 6 5 2" xfId="10152"/>
    <cellStyle name="Comma 5 3 6 5 2 2" xfId="22595"/>
    <cellStyle name="Comma 5 3 6 5 2 2 2" xfId="47469"/>
    <cellStyle name="Comma 5 3 6 5 2 3" xfId="35036"/>
    <cellStyle name="Comma 5 3 6 5 3" xfId="5136"/>
    <cellStyle name="Comma 5 3 6 5 3 2" xfId="17588"/>
    <cellStyle name="Comma 5 3 6 5 3 2 2" xfId="42462"/>
    <cellStyle name="Comma 5 3 6 5 3 3" xfId="30029"/>
    <cellStyle name="Comma 5 3 6 5 4" xfId="13793"/>
    <cellStyle name="Comma 5 3 6 5 4 2" xfId="38667"/>
    <cellStyle name="Comma 5 3 6 5 5" xfId="26226"/>
    <cellStyle name="Comma 5 3 6 6" xfId="8208"/>
    <cellStyle name="Comma 5 3 6 6 2" xfId="20652"/>
    <cellStyle name="Comma 5 3 6 6 2 2" xfId="45526"/>
    <cellStyle name="Comma 5 3 6 6 3" xfId="33093"/>
    <cellStyle name="Comma 5 3 6 7" xfId="11608"/>
    <cellStyle name="Comma 5 3 6 7 2" xfId="24042"/>
    <cellStyle name="Comma 5 3 6 7 2 2" xfId="48916"/>
    <cellStyle name="Comma 5 3 6 7 3" xfId="36483"/>
    <cellStyle name="Comma 5 3 6 8" xfId="6685"/>
    <cellStyle name="Comma 5 3 6 8 2" xfId="19134"/>
    <cellStyle name="Comma 5 3 6 8 2 2" xfId="44008"/>
    <cellStyle name="Comma 5 3 6 8 3" xfId="31575"/>
    <cellStyle name="Comma 5 3 6 9" xfId="3139"/>
    <cellStyle name="Comma 5 3 6 9 2" xfId="15645"/>
    <cellStyle name="Comma 5 3 6 9 2 2" xfId="40519"/>
    <cellStyle name="Comma 5 3 6 9 3" xfId="28078"/>
    <cellStyle name="Comma 5 3 7" xfId="547"/>
    <cellStyle name="Comma 5 3 7 2" xfId="1313"/>
    <cellStyle name="Comma 5 3 7 2 2" xfId="9417"/>
    <cellStyle name="Comma 5 3 7 2 2 2" xfId="21860"/>
    <cellStyle name="Comma 5 3 7 2 2 2 2" xfId="46734"/>
    <cellStyle name="Comma 5 3 7 2 2 3" xfId="34301"/>
    <cellStyle name="Comma 5 3 7 2 3" xfId="4399"/>
    <cellStyle name="Comma 5 3 7 2 3 2" xfId="16853"/>
    <cellStyle name="Comma 5 3 7 2 3 2 2" xfId="41727"/>
    <cellStyle name="Comma 5 3 7 2 3 3" xfId="29294"/>
    <cellStyle name="Comma 5 3 7 2 4" xfId="14113"/>
    <cellStyle name="Comma 5 3 7 2 4 2" xfId="38987"/>
    <cellStyle name="Comma 5 3 7 2 5" xfId="26546"/>
    <cellStyle name="Comma 5 3 7 3" xfId="5458"/>
    <cellStyle name="Comma 5 3 7 3 2" xfId="10474"/>
    <cellStyle name="Comma 5 3 7 3 2 2" xfId="22917"/>
    <cellStyle name="Comma 5 3 7 3 2 2 2" xfId="47791"/>
    <cellStyle name="Comma 5 3 7 3 2 3" xfId="35358"/>
    <cellStyle name="Comma 5 3 7 3 3" xfId="17910"/>
    <cellStyle name="Comma 5 3 7 3 3 2" xfId="42784"/>
    <cellStyle name="Comma 5 3 7 3 4" xfId="30351"/>
    <cellStyle name="Comma 5 3 7 4" xfId="8533"/>
    <cellStyle name="Comma 5 3 7 4 2" xfId="20977"/>
    <cellStyle name="Comma 5 3 7 4 2 2" xfId="45851"/>
    <cellStyle name="Comma 5 3 7 4 3" xfId="33418"/>
    <cellStyle name="Comma 5 3 7 5" xfId="11928"/>
    <cellStyle name="Comma 5 3 7 5 2" xfId="24362"/>
    <cellStyle name="Comma 5 3 7 5 2 2" xfId="49236"/>
    <cellStyle name="Comma 5 3 7 5 3" xfId="36803"/>
    <cellStyle name="Comma 5 3 7 6" xfId="7010"/>
    <cellStyle name="Comma 5 3 7 6 2" xfId="19459"/>
    <cellStyle name="Comma 5 3 7 6 2 2" xfId="44333"/>
    <cellStyle name="Comma 5 3 7 6 3" xfId="31900"/>
    <cellStyle name="Comma 5 3 7 7" xfId="3464"/>
    <cellStyle name="Comma 5 3 7 7 2" xfId="15970"/>
    <cellStyle name="Comma 5 3 7 7 2 2" xfId="40844"/>
    <cellStyle name="Comma 5 3 7 7 3" xfId="28403"/>
    <cellStyle name="Comma 5 3 7 8" xfId="13357"/>
    <cellStyle name="Comma 5 3 7 8 2" xfId="38231"/>
    <cellStyle name="Comma 5 3 7 9" xfId="25790"/>
    <cellStyle name="Comma 5 3 8" xfId="1661"/>
    <cellStyle name="Comma 5 3 8 2" xfId="4739"/>
    <cellStyle name="Comma 5 3 8 2 2" xfId="9756"/>
    <cellStyle name="Comma 5 3 8 2 2 2" xfId="22199"/>
    <cellStyle name="Comma 5 3 8 2 2 2 2" xfId="47073"/>
    <cellStyle name="Comma 5 3 8 2 2 3" xfId="34640"/>
    <cellStyle name="Comma 5 3 8 2 3" xfId="17192"/>
    <cellStyle name="Comma 5 3 8 2 3 2" xfId="42066"/>
    <cellStyle name="Comma 5 3 8 2 4" xfId="29633"/>
    <cellStyle name="Comma 5 3 8 3" xfId="5807"/>
    <cellStyle name="Comma 5 3 8 3 2" xfId="10822"/>
    <cellStyle name="Comma 5 3 8 3 2 2" xfId="23265"/>
    <cellStyle name="Comma 5 3 8 3 2 2 2" xfId="48139"/>
    <cellStyle name="Comma 5 3 8 3 2 3" xfId="35706"/>
    <cellStyle name="Comma 5 3 8 3 3" xfId="18258"/>
    <cellStyle name="Comma 5 3 8 3 3 2" xfId="43132"/>
    <cellStyle name="Comma 5 3 8 3 4" xfId="30699"/>
    <cellStyle name="Comma 5 3 8 4" xfId="8015"/>
    <cellStyle name="Comma 5 3 8 4 2" xfId="20461"/>
    <cellStyle name="Comma 5 3 8 4 2 2" xfId="45335"/>
    <cellStyle name="Comma 5 3 8 4 3" xfId="32902"/>
    <cellStyle name="Comma 5 3 8 5" xfId="12276"/>
    <cellStyle name="Comma 5 3 8 5 2" xfId="24710"/>
    <cellStyle name="Comma 5 3 8 5 2 2" xfId="49584"/>
    <cellStyle name="Comma 5 3 8 5 3" xfId="37151"/>
    <cellStyle name="Comma 5 3 8 6" xfId="7350"/>
    <cellStyle name="Comma 5 3 8 6 2" xfId="19798"/>
    <cellStyle name="Comma 5 3 8 6 2 2" xfId="44672"/>
    <cellStyle name="Comma 5 3 8 6 3" xfId="32239"/>
    <cellStyle name="Comma 5 3 8 7" xfId="2939"/>
    <cellStyle name="Comma 5 3 8 7 2" xfId="15454"/>
    <cellStyle name="Comma 5 3 8 7 2 2" xfId="40328"/>
    <cellStyle name="Comma 5 3 8 7 3" xfId="27887"/>
    <cellStyle name="Comma 5 3 8 8" xfId="14461"/>
    <cellStyle name="Comma 5 3 8 8 2" xfId="39335"/>
    <cellStyle name="Comma 5 3 8 9" xfId="26894"/>
    <cellStyle name="Comma 5 3 9" xfId="2096"/>
    <cellStyle name="Comma 5 3 9 2" xfId="6137"/>
    <cellStyle name="Comma 5 3 9 2 2" xfId="11152"/>
    <cellStyle name="Comma 5 3 9 2 2 2" xfId="23595"/>
    <cellStyle name="Comma 5 3 9 2 2 2 2" xfId="48469"/>
    <cellStyle name="Comma 5 3 9 2 2 3" xfId="36036"/>
    <cellStyle name="Comma 5 3 9 2 3" xfId="18588"/>
    <cellStyle name="Comma 5 3 9 2 3 2" xfId="43462"/>
    <cellStyle name="Comma 5 3 9 2 4" xfId="31029"/>
    <cellStyle name="Comma 5 3 9 3" xfId="12606"/>
    <cellStyle name="Comma 5 3 9 3 2" xfId="25040"/>
    <cellStyle name="Comma 5 3 9 3 2 2" xfId="49914"/>
    <cellStyle name="Comma 5 3 9 3 3" xfId="37481"/>
    <cellStyle name="Comma 5 3 9 4" xfId="8901"/>
    <cellStyle name="Comma 5 3 9 4 2" xfId="21344"/>
    <cellStyle name="Comma 5 3 9 4 2 2" xfId="46218"/>
    <cellStyle name="Comma 5 3 9 4 3" xfId="33785"/>
    <cellStyle name="Comma 5 3 9 5" xfId="3883"/>
    <cellStyle name="Comma 5 3 9 5 2" xfId="16337"/>
    <cellStyle name="Comma 5 3 9 5 2 2" xfId="41211"/>
    <cellStyle name="Comma 5 3 9 5 3" xfId="28778"/>
    <cellStyle name="Comma 5 3 9 6" xfId="14791"/>
    <cellStyle name="Comma 5 3 9 6 2" xfId="39665"/>
    <cellStyle name="Comma 5 3 9 7" xfId="27224"/>
    <cellStyle name="Comma 5 4" xfId="158"/>
    <cellStyle name="Comma 5 4 10" xfId="956"/>
    <cellStyle name="Comma 5 4 10 2" xfId="11571"/>
    <cellStyle name="Comma 5 4 10 2 2" xfId="24005"/>
    <cellStyle name="Comma 5 4 10 2 2 2" xfId="48879"/>
    <cellStyle name="Comma 5 4 10 2 3" xfId="36446"/>
    <cellStyle name="Comma 5 4 10 3" xfId="10115"/>
    <cellStyle name="Comma 5 4 10 3 2" xfId="22558"/>
    <cellStyle name="Comma 5 4 10 3 2 2" xfId="47432"/>
    <cellStyle name="Comma 5 4 10 3 3" xfId="34999"/>
    <cellStyle name="Comma 5 4 10 4" xfId="5099"/>
    <cellStyle name="Comma 5 4 10 4 2" xfId="17551"/>
    <cellStyle name="Comma 5 4 10 4 2 2" xfId="42425"/>
    <cellStyle name="Comma 5 4 10 4 3" xfId="29992"/>
    <cellStyle name="Comma 5 4 10 5" xfId="13756"/>
    <cellStyle name="Comma 5 4 10 5 2" xfId="38630"/>
    <cellStyle name="Comma 5 4 10 6" xfId="26189"/>
    <cellStyle name="Comma 5 4 11" xfId="926"/>
    <cellStyle name="Comma 5 4 11 2" xfId="7723"/>
    <cellStyle name="Comma 5 4 11 2 2" xfId="20169"/>
    <cellStyle name="Comma 5 4 11 2 2 2" xfId="45043"/>
    <cellStyle name="Comma 5 4 11 2 3" xfId="32610"/>
    <cellStyle name="Comma 5 4 11 3" xfId="13726"/>
    <cellStyle name="Comma 5 4 11 3 2" xfId="38600"/>
    <cellStyle name="Comma 5 4 11 4" xfId="26159"/>
    <cellStyle name="Comma 5 4 12" xfId="11541"/>
    <cellStyle name="Comma 5 4 12 2" xfId="23975"/>
    <cellStyle name="Comma 5 4 12 2 2" xfId="48849"/>
    <cellStyle name="Comma 5 4 12 3" xfId="36416"/>
    <cellStyle name="Comma 5 4 13" xfId="6501"/>
    <cellStyle name="Comma 5 4 13 2" xfId="18950"/>
    <cellStyle name="Comma 5 4 13 2 2" xfId="43824"/>
    <cellStyle name="Comma 5 4 13 3" xfId="31391"/>
    <cellStyle name="Comma 5 4 14" xfId="2644"/>
    <cellStyle name="Comma 5 4 14 2" xfId="15162"/>
    <cellStyle name="Comma 5 4 14 2 2" xfId="40036"/>
    <cellStyle name="Comma 5 4 14 3" xfId="27595"/>
    <cellStyle name="Comma 5 4 15" xfId="12988"/>
    <cellStyle name="Comma 5 4 15 2" xfId="37862"/>
    <cellStyle name="Comma 5 4 16" xfId="25421"/>
    <cellStyle name="Comma 5 4 2" xfId="188"/>
    <cellStyle name="Comma 5 4 2 10" xfId="11673"/>
    <cellStyle name="Comma 5 4 2 10 2" xfId="24107"/>
    <cellStyle name="Comma 5 4 2 10 2 2" xfId="48981"/>
    <cellStyle name="Comma 5 4 2 10 3" xfId="36548"/>
    <cellStyle name="Comma 5 4 2 11" xfId="6533"/>
    <cellStyle name="Comma 5 4 2 11 2" xfId="18982"/>
    <cellStyle name="Comma 5 4 2 11 2 2" xfId="43856"/>
    <cellStyle name="Comma 5 4 2 11 3" xfId="31423"/>
    <cellStyle name="Comma 5 4 2 12" xfId="2701"/>
    <cellStyle name="Comma 5 4 2 12 2" xfId="15219"/>
    <cellStyle name="Comma 5 4 2 12 2 2" xfId="40093"/>
    <cellStyle name="Comma 5 4 2 12 3" xfId="27652"/>
    <cellStyle name="Comma 5 4 2 13" xfId="13018"/>
    <cellStyle name="Comma 5 4 2 13 2" xfId="37892"/>
    <cellStyle name="Comma 5 4 2 14" xfId="25451"/>
    <cellStyle name="Comma 5 4 2 2" xfId="511"/>
    <cellStyle name="Comma 5 4 2 2 10" xfId="2905"/>
    <cellStyle name="Comma 5 4 2 2 10 2" xfId="15423"/>
    <cellStyle name="Comma 5 4 2 2 10 2 2" xfId="40297"/>
    <cellStyle name="Comma 5 4 2 2 10 3" xfId="27856"/>
    <cellStyle name="Comma 5 4 2 2 11" xfId="13324"/>
    <cellStyle name="Comma 5 4 2 2 11 2" xfId="38198"/>
    <cellStyle name="Comma 5 4 2 2 12" xfId="25757"/>
    <cellStyle name="Comma 5 4 2 2 2" xfId="870"/>
    <cellStyle name="Comma 5 4 2 2 2 2" xfId="1325"/>
    <cellStyle name="Comma 5 4 2 2 2 2 2" xfId="9361"/>
    <cellStyle name="Comma 5 4 2 2 2 2 2 2" xfId="21804"/>
    <cellStyle name="Comma 5 4 2 2 2 2 2 2 2" xfId="46678"/>
    <cellStyle name="Comma 5 4 2 2 2 2 2 3" xfId="34245"/>
    <cellStyle name="Comma 5 4 2 2 2 2 3" xfId="4343"/>
    <cellStyle name="Comma 5 4 2 2 2 2 3 2" xfId="16797"/>
    <cellStyle name="Comma 5 4 2 2 2 2 3 2 2" xfId="41671"/>
    <cellStyle name="Comma 5 4 2 2 2 2 3 3" xfId="29238"/>
    <cellStyle name="Comma 5 4 2 2 2 2 4" xfId="14125"/>
    <cellStyle name="Comma 5 4 2 2 2 2 4 2" xfId="38999"/>
    <cellStyle name="Comma 5 4 2 2 2 2 5" xfId="26558"/>
    <cellStyle name="Comma 5 4 2 2 2 3" xfId="5470"/>
    <cellStyle name="Comma 5 4 2 2 2 3 2" xfId="10486"/>
    <cellStyle name="Comma 5 4 2 2 2 3 2 2" xfId="22929"/>
    <cellStyle name="Comma 5 4 2 2 2 3 2 2 2" xfId="47803"/>
    <cellStyle name="Comma 5 4 2 2 2 3 2 3" xfId="35370"/>
    <cellStyle name="Comma 5 4 2 2 2 3 3" xfId="17922"/>
    <cellStyle name="Comma 5 4 2 2 2 3 3 2" xfId="42796"/>
    <cellStyle name="Comma 5 4 2 2 2 3 4" xfId="30363"/>
    <cellStyle name="Comma 5 4 2 2 2 4" xfId="8477"/>
    <cellStyle name="Comma 5 4 2 2 2 4 2" xfId="20921"/>
    <cellStyle name="Comma 5 4 2 2 2 4 2 2" xfId="45795"/>
    <cellStyle name="Comma 5 4 2 2 2 4 3" xfId="33362"/>
    <cellStyle name="Comma 5 4 2 2 2 5" xfId="11940"/>
    <cellStyle name="Comma 5 4 2 2 2 5 2" xfId="24374"/>
    <cellStyle name="Comma 5 4 2 2 2 5 2 2" xfId="49248"/>
    <cellStyle name="Comma 5 4 2 2 2 5 3" xfId="36815"/>
    <cellStyle name="Comma 5 4 2 2 2 6" xfId="6954"/>
    <cellStyle name="Comma 5 4 2 2 2 6 2" xfId="19403"/>
    <cellStyle name="Comma 5 4 2 2 2 6 2 2" xfId="44277"/>
    <cellStyle name="Comma 5 4 2 2 2 6 3" xfId="31844"/>
    <cellStyle name="Comma 5 4 2 2 2 7" xfId="3408"/>
    <cellStyle name="Comma 5 4 2 2 2 7 2" xfId="15914"/>
    <cellStyle name="Comma 5 4 2 2 2 7 2 2" xfId="40788"/>
    <cellStyle name="Comma 5 4 2 2 2 7 3" xfId="28347"/>
    <cellStyle name="Comma 5 4 2 2 2 8" xfId="13671"/>
    <cellStyle name="Comma 5 4 2 2 2 8 2" xfId="38545"/>
    <cellStyle name="Comma 5 4 2 2 2 9" xfId="26104"/>
    <cellStyle name="Comma 5 4 2 2 3" xfId="1673"/>
    <cellStyle name="Comma 5 4 2 2 3 2" xfId="4411"/>
    <cellStyle name="Comma 5 4 2 2 3 2 2" xfId="9429"/>
    <cellStyle name="Comma 5 4 2 2 3 2 2 2" xfId="21872"/>
    <cellStyle name="Comma 5 4 2 2 3 2 2 2 2" xfId="46746"/>
    <cellStyle name="Comma 5 4 2 2 3 2 2 3" xfId="34313"/>
    <cellStyle name="Comma 5 4 2 2 3 2 3" xfId="16865"/>
    <cellStyle name="Comma 5 4 2 2 3 2 3 2" xfId="41739"/>
    <cellStyle name="Comma 5 4 2 2 3 2 4" xfId="29306"/>
    <cellStyle name="Comma 5 4 2 2 3 3" xfId="5819"/>
    <cellStyle name="Comma 5 4 2 2 3 3 2" xfId="10834"/>
    <cellStyle name="Comma 5 4 2 2 3 3 2 2" xfId="23277"/>
    <cellStyle name="Comma 5 4 2 2 3 3 2 2 2" xfId="48151"/>
    <cellStyle name="Comma 5 4 2 2 3 3 2 3" xfId="35718"/>
    <cellStyle name="Comma 5 4 2 2 3 3 3" xfId="18270"/>
    <cellStyle name="Comma 5 4 2 2 3 3 3 2" xfId="43144"/>
    <cellStyle name="Comma 5 4 2 2 3 3 4" xfId="30711"/>
    <cellStyle name="Comma 5 4 2 2 3 4" xfId="8545"/>
    <cellStyle name="Comma 5 4 2 2 3 4 2" xfId="20989"/>
    <cellStyle name="Comma 5 4 2 2 3 4 2 2" xfId="45863"/>
    <cellStyle name="Comma 5 4 2 2 3 4 3" xfId="33430"/>
    <cellStyle name="Comma 5 4 2 2 3 5" xfId="12288"/>
    <cellStyle name="Comma 5 4 2 2 3 5 2" xfId="24722"/>
    <cellStyle name="Comma 5 4 2 2 3 5 2 2" xfId="49596"/>
    <cellStyle name="Comma 5 4 2 2 3 5 3" xfId="37163"/>
    <cellStyle name="Comma 5 4 2 2 3 6" xfId="7022"/>
    <cellStyle name="Comma 5 4 2 2 3 6 2" xfId="19471"/>
    <cellStyle name="Comma 5 4 2 2 3 6 2 2" xfId="44345"/>
    <cellStyle name="Comma 5 4 2 2 3 6 3" xfId="31912"/>
    <cellStyle name="Comma 5 4 2 2 3 7" xfId="3476"/>
    <cellStyle name="Comma 5 4 2 2 3 7 2" xfId="15982"/>
    <cellStyle name="Comma 5 4 2 2 3 7 2 2" xfId="40856"/>
    <cellStyle name="Comma 5 4 2 2 3 7 3" xfId="28415"/>
    <cellStyle name="Comma 5 4 2 2 3 8" xfId="14473"/>
    <cellStyle name="Comma 5 4 2 2 3 8 2" xfId="39347"/>
    <cellStyle name="Comma 5 4 2 2 3 9" xfId="26906"/>
    <cellStyle name="Comma 5 4 2 2 4" xfId="2429"/>
    <cellStyle name="Comma 5 4 2 2 4 2" xfId="5053"/>
    <cellStyle name="Comma 5 4 2 2 4 2 2" xfId="10070"/>
    <cellStyle name="Comma 5 4 2 2 4 2 2 2" xfId="22513"/>
    <cellStyle name="Comma 5 4 2 2 4 2 2 2 2" xfId="47387"/>
    <cellStyle name="Comma 5 4 2 2 4 2 2 3" xfId="34954"/>
    <cellStyle name="Comma 5 4 2 2 4 2 3" xfId="17506"/>
    <cellStyle name="Comma 5 4 2 2 4 2 3 2" xfId="42380"/>
    <cellStyle name="Comma 5 4 2 2 4 2 4" xfId="29947"/>
    <cellStyle name="Comma 5 4 2 2 4 3" xfId="6451"/>
    <cellStyle name="Comma 5 4 2 2 4 3 2" xfId="11466"/>
    <cellStyle name="Comma 5 4 2 2 4 3 2 2" xfId="23909"/>
    <cellStyle name="Comma 5 4 2 2 4 3 2 2 2" xfId="48783"/>
    <cellStyle name="Comma 5 4 2 2 4 3 2 3" xfId="36350"/>
    <cellStyle name="Comma 5 4 2 2 4 3 3" xfId="18902"/>
    <cellStyle name="Comma 5 4 2 2 4 3 3 2" xfId="43776"/>
    <cellStyle name="Comma 5 4 2 2 4 3 4" xfId="31343"/>
    <cellStyle name="Comma 5 4 2 2 4 4" xfId="8158"/>
    <cellStyle name="Comma 5 4 2 2 4 4 2" xfId="20604"/>
    <cellStyle name="Comma 5 4 2 2 4 4 2 2" xfId="45478"/>
    <cellStyle name="Comma 5 4 2 2 4 4 3" xfId="33045"/>
    <cellStyle name="Comma 5 4 2 2 4 5" xfId="12920"/>
    <cellStyle name="Comma 5 4 2 2 4 5 2" xfId="25354"/>
    <cellStyle name="Comma 5 4 2 2 4 5 2 2" xfId="50228"/>
    <cellStyle name="Comma 5 4 2 2 4 5 3" xfId="37795"/>
    <cellStyle name="Comma 5 4 2 2 4 6" xfId="7664"/>
    <cellStyle name="Comma 5 4 2 2 4 6 2" xfId="20112"/>
    <cellStyle name="Comma 5 4 2 2 4 6 2 2" xfId="44986"/>
    <cellStyle name="Comma 5 4 2 2 4 6 3" xfId="32553"/>
    <cellStyle name="Comma 5 4 2 2 4 7" xfId="3088"/>
    <cellStyle name="Comma 5 4 2 2 4 7 2" xfId="15597"/>
    <cellStyle name="Comma 5 4 2 2 4 7 2 2" xfId="40471"/>
    <cellStyle name="Comma 5 4 2 2 4 7 3" xfId="28030"/>
    <cellStyle name="Comma 5 4 2 2 4 8" xfId="15105"/>
    <cellStyle name="Comma 5 4 2 2 4 8 2" xfId="39979"/>
    <cellStyle name="Comma 5 4 2 2 4 9" xfId="27538"/>
    <cellStyle name="Comma 5 4 2 2 5" xfId="1262"/>
    <cellStyle name="Comma 5 4 2 2 5 2" xfId="9044"/>
    <cellStyle name="Comma 5 4 2 2 5 2 2" xfId="21487"/>
    <cellStyle name="Comma 5 4 2 2 5 2 2 2" xfId="46361"/>
    <cellStyle name="Comma 5 4 2 2 5 2 3" xfId="33928"/>
    <cellStyle name="Comma 5 4 2 2 5 3" xfId="4026"/>
    <cellStyle name="Comma 5 4 2 2 5 3 2" xfId="16480"/>
    <cellStyle name="Comma 5 4 2 2 5 3 2 2" xfId="41354"/>
    <cellStyle name="Comma 5 4 2 2 5 3 3" xfId="28921"/>
    <cellStyle name="Comma 5 4 2 2 5 4" xfId="14062"/>
    <cellStyle name="Comma 5 4 2 2 5 4 2" xfId="38936"/>
    <cellStyle name="Comma 5 4 2 2 5 5" xfId="26495"/>
    <cellStyle name="Comma 5 4 2 2 6" xfId="5407"/>
    <cellStyle name="Comma 5 4 2 2 6 2" xfId="10423"/>
    <cellStyle name="Comma 5 4 2 2 6 2 2" xfId="22866"/>
    <cellStyle name="Comma 5 4 2 2 6 2 2 2" xfId="47740"/>
    <cellStyle name="Comma 5 4 2 2 6 2 3" xfId="35307"/>
    <cellStyle name="Comma 5 4 2 2 6 3" xfId="17859"/>
    <cellStyle name="Comma 5 4 2 2 6 3 2" xfId="42733"/>
    <cellStyle name="Comma 5 4 2 2 6 4" xfId="30300"/>
    <cellStyle name="Comma 5 4 2 2 7" xfId="7984"/>
    <cellStyle name="Comma 5 4 2 2 7 2" xfId="20430"/>
    <cellStyle name="Comma 5 4 2 2 7 2 2" xfId="45304"/>
    <cellStyle name="Comma 5 4 2 2 7 3" xfId="32871"/>
    <cellStyle name="Comma 5 4 2 2 8" xfId="11877"/>
    <cellStyle name="Comma 5 4 2 2 8 2" xfId="24311"/>
    <cellStyle name="Comma 5 4 2 2 8 2 2" xfId="49185"/>
    <cellStyle name="Comma 5 4 2 2 8 3" xfId="36752"/>
    <cellStyle name="Comma 5 4 2 2 9" xfId="6637"/>
    <cellStyle name="Comma 5 4 2 2 9 2" xfId="19086"/>
    <cellStyle name="Comma 5 4 2 2 9 2 2" xfId="43960"/>
    <cellStyle name="Comma 5 4 2 2 9 3" xfId="31527"/>
    <cellStyle name="Comma 5 4 2 3" xfId="404"/>
    <cellStyle name="Comma 5 4 2 3 10" xfId="13220"/>
    <cellStyle name="Comma 5 4 2 3 10 2" xfId="38094"/>
    <cellStyle name="Comma 5 4 2 3 11" xfId="25653"/>
    <cellStyle name="Comma 5 4 2 3 2" xfId="764"/>
    <cellStyle name="Comma 5 4 2 3 2 2" xfId="1326"/>
    <cellStyle name="Comma 5 4 2 3 2 2 2" xfId="9430"/>
    <cellStyle name="Comma 5 4 2 3 2 2 2 2" xfId="21873"/>
    <cellStyle name="Comma 5 4 2 3 2 2 2 2 2" xfId="46747"/>
    <cellStyle name="Comma 5 4 2 3 2 2 2 3" xfId="34314"/>
    <cellStyle name="Comma 5 4 2 3 2 2 3" xfId="4412"/>
    <cellStyle name="Comma 5 4 2 3 2 2 3 2" xfId="16866"/>
    <cellStyle name="Comma 5 4 2 3 2 2 3 2 2" xfId="41740"/>
    <cellStyle name="Comma 5 4 2 3 2 2 3 3" xfId="29307"/>
    <cellStyle name="Comma 5 4 2 3 2 2 4" xfId="14126"/>
    <cellStyle name="Comma 5 4 2 3 2 2 4 2" xfId="39000"/>
    <cellStyle name="Comma 5 4 2 3 2 2 5" xfId="26559"/>
    <cellStyle name="Comma 5 4 2 3 2 3" xfId="5471"/>
    <cellStyle name="Comma 5 4 2 3 2 3 2" xfId="10487"/>
    <cellStyle name="Comma 5 4 2 3 2 3 2 2" xfId="22930"/>
    <cellStyle name="Comma 5 4 2 3 2 3 2 2 2" xfId="47804"/>
    <cellStyle name="Comma 5 4 2 3 2 3 2 3" xfId="35371"/>
    <cellStyle name="Comma 5 4 2 3 2 3 3" xfId="17923"/>
    <cellStyle name="Comma 5 4 2 3 2 3 3 2" xfId="42797"/>
    <cellStyle name="Comma 5 4 2 3 2 3 4" xfId="30364"/>
    <cellStyle name="Comma 5 4 2 3 2 4" xfId="8546"/>
    <cellStyle name="Comma 5 4 2 3 2 4 2" xfId="20990"/>
    <cellStyle name="Comma 5 4 2 3 2 4 2 2" xfId="45864"/>
    <cellStyle name="Comma 5 4 2 3 2 4 3" xfId="33431"/>
    <cellStyle name="Comma 5 4 2 3 2 5" xfId="11941"/>
    <cellStyle name="Comma 5 4 2 3 2 5 2" xfId="24375"/>
    <cellStyle name="Comma 5 4 2 3 2 5 2 2" xfId="49249"/>
    <cellStyle name="Comma 5 4 2 3 2 5 3" xfId="36816"/>
    <cellStyle name="Comma 5 4 2 3 2 6" xfId="7023"/>
    <cellStyle name="Comma 5 4 2 3 2 6 2" xfId="19472"/>
    <cellStyle name="Comma 5 4 2 3 2 6 2 2" xfId="44346"/>
    <cellStyle name="Comma 5 4 2 3 2 6 3" xfId="31913"/>
    <cellStyle name="Comma 5 4 2 3 2 7" xfId="3477"/>
    <cellStyle name="Comma 5 4 2 3 2 7 2" xfId="15983"/>
    <cellStyle name="Comma 5 4 2 3 2 7 2 2" xfId="40857"/>
    <cellStyle name="Comma 5 4 2 3 2 7 3" xfId="28416"/>
    <cellStyle name="Comma 5 4 2 3 2 8" xfId="13567"/>
    <cellStyle name="Comma 5 4 2 3 2 8 2" xfId="38441"/>
    <cellStyle name="Comma 5 4 2 3 2 9" xfId="26000"/>
    <cellStyle name="Comma 5 4 2 3 3" xfId="1674"/>
    <cellStyle name="Comma 5 4 2 3 3 2" xfId="4949"/>
    <cellStyle name="Comma 5 4 2 3 3 2 2" xfId="9966"/>
    <cellStyle name="Comma 5 4 2 3 3 2 2 2" xfId="22409"/>
    <cellStyle name="Comma 5 4 2 3 3 2 2 2 2" xfId="47283"/>
    <cellStyle name="Comma 5 4 2 3 3 2 2 3" xfId="34850"/>
    <cellStyle name="Comma 5 4 2 3 3 2 3" xfId="17402"/>
    <cellStyle name="Comma 5 4 2 3 3 2 3 2" xfId="42276"/>
    <cellStyle name="Comma 5 4 2 3 3 2 4" xfId="29843"/>
    <cellStyle name="Comma 5 4 2 3 3 3" xfId="5820"/>
    <cellStyle name="Comma 5 4 2 3 3 3 2" xfId="10835"/>
    <cellStyle name="Comma 5 4 2 3 3 3 2 2" xfId="23278"/>
    <cellStyle name="Comma 5 4 2 3 3 3 2 2 2" xfId="48152"/>
    <cellStyle name="Comma 5 4 2 3 3 3 2 3" xfId="35719"/>
    <cellStyle name="Comma 5 4 2 3 3 3 3" xfId="18271"/>
    <cellStyle name="Comma 5 4 2 3 3 3 3 2" xfId="43145"/>
    <cellStyle name="Comma 5 4 2 3 3 3 4" xfId="30712"/>
    <cellStyle name="Comma 5 4 2 3 3 4" xfId="8373"/>
    <cellStyle name="Comma 5 4 2 3 3 4 2" xfId="20817"/>
    <cellStyle name="Comma 5 4 2 3 3 4 2 2" xfId="45691"/>
    <cellStyle name="Comma 5 4 2 3 3 4 3" xfId="33258"/>
    <cellStyle name="Comma 5 4 2 3 3 5" xfId="12289"/>
    <cellStyle name="Comma 5 4 2 3 3 5 2" xfId="24723"/>
    <cellStyle name="Comma 5 4 2 3 3 5 2 2" xfId="49597"/>
    <cellStyle name="Comma 5 4 2 3 3 5 3" xfId="37164"/>
    <cellStyle name="Comma 5 4 2 3 3 6" xfId="7560"/>
    <cellStyle name="Comma 5 4 2 3 3 6 2" xfId="20008"/>
    <cellStyle name="Comma 5 4 2 3 3 6 2 2" xfId="44882"/>
    <cellStyle name="Comma 5 4 2 3 3 6 3" xfId="32449"/>
    <cellStyle name="Comma 5 4 2 3 3 7" xfId="3304"/>
    <cellStyle name="Comma 5 4 2 3 3 7 2" xfId="15810"/>
    <cellStyle name="Comma 5 4 2 3 3 7 2 2" xfId="40684"/>
    <cellStyle name="Comma 5 4 2 3 3 7 3" xfId="28243"/>
    <cellStyle name="Comma 5 4 2 3 3 8" xfId="14474"/>
    <cellStyle name="Comma 5 4 2 3 3 8 2" xfId="39348"/>
    <cellStyle name="Comma 5 4 2 3 3 9" xfId="26907"/>
    <cellStyle name="Comma 5 4 2 3 4" xfId="2322"/>
    <cellStyle name="Comma 5 4 2 3 4 2" xfId="6347"/>
    <cellStyle name="Comma 5 4 2 3 4 2 2" xfId="11362"/>
    <cellStyle name="Comma 5 4 2 3 4 2 2 2" xfId="23805"/>
    <cellStyle name="Comma 5 4 2 3 4 2 2 2 2" xfId="48679"/>
    <cellStyle name="Comma 5 4 2 3 4 2 2 3" xfId="36246"/>
    <cellStyle name="Comma 5 4 2 3 4 2 3" xfId="18798"/>
    <cellStyle name="Comma 5 4 2 3 4 2 3 2" xfId="43672"/>
    <cellStyle name="Comma 5 4 2 3 4 2 4" xfId="31239"/>
    <cellStyle name="Comma 5 4 2 3 4 3" xfId="12816"/>
    <cellStyle name="Comma 5 4 2 3 4 3 2" xfId="25250"/>
    <cellStyle name="Comma 5 4 2 3 4 3 2 2" xfId="50124"/>
    <cellStyle name="Comma 5 4 2 3 4 3 3" xfId="37691"/>
    <cellStyle name="Comma 5 4 2 3 4 4" xfId="9257"/>
    <cellStyle name="Comma 5 4 2 3 4 4 2" xfId="21700"/>
    <cellStyle name="Comma 5 4 2 3 4 4 2 2" xfId="46574"/>
    <cellStyle name="Comma 5 4 2 3 4 4 3" xfId="34141"/>
    <cellStyle name="Comma 5 4 2 3 4 5" xfId="4239"/>
    <cellStyle name="Comma 5 4 2 3 4 5 2" xfId="16693"/>
    <cellStyle name="Comma 5 4 2 3 4 5 2 2" xfId="41567"/>
    <cellStyle name="Comma 5 4 2 3 4 5 3" xfId="29134"/>
    <cellStyle name="Comma 5 4 2 3 4 6" xfId="15001"/>
    <cellStyle name="Comma 5 4 2 3 4 6 2" xfId="39875"/>
    <cellStyle name="Comma 5 4 2 3 4 7" xfId="27434"/>
    <cellStyle name="Comma 5 4 2 3 5" xfId="1158"/>
    <cellStyle name="Comma 5 4 2 3 5 2" xfId="10319"/>
    <cellStyle name="Comma 5 4 2 3 5 2 2" xfId="22762"/>
    <cellStyle name="Comma 5 4 2 3 5 2 2 2" xfId="47636"/>
    <cellStyle name="Comma 5 4 2 3 5 2 3" xfId="35203"/>
    <cellStyle name="Comma 5 4 2 3 5 3" xfId="5303"/>
    <cellStyle name="Comma 5 4 2 3 5 3 2" xfId="17755"/>
    <cellStyle name="Comma 5 4 2 3 5 3 2 2" xfId="42629"/>
    <cellStyle name="Comma 5 4 2 3 5 3 3" xfId="30196"/>
    <cellStyle name="Comma 5 4 2 3 5 4" xfId="13958"/>
    <cellStyle name="Comma 5 4 2 3 5 4 2" xfId="38832"/>
    <cellStyle name="Comma 5 4 2 3 5 5" xfId="26391"/>
    <cellStyle name="Comma 5 4 2 3 6" xfId="7880"/>
    <cellStyle name="Comma 5 4 2 3 6 2" xfId="20326"/>
    <cellStyle name="Comma 5 4 2 3 6 2 2" xfId="45200"/>
    <cellStyle name="Comma 5 4 2 3 6 3" xfId="32767"/>
    <cellStyle name="Comma 5 4 2 3 7" xfId="11773"/>
    <cellStyle name="Comma 5 4 2 3 7 2" xfId="24207"/>
    <cellStyle name="Comma 5 4 2 3 7 2 2" xfId="49081"/>
    <cellStyle name="Comma 5 4 2 3 7 3" xfId="36648"/>
    <cellStyle name="Comma 5 4 2 3 8" xfId="6850"/>
    <cellStyle name="Comma 5 4 2 3 8 2" xfId="19299"/>
    <cellStyle name="Comma 5 4 2 3 8 2 2" xfId="44173"/>
    <cellStyle name="Comma 5 4 2 3 8 3" xfId="31740"/>
    <cellStyle name="Comma 5 4 2 3 9" xfId="2801"/>
    <cellStyle name="Comma 5 4 2 3 9 2" xfId="15319"/>
    <cellStyle name="Comma 5 4 2 3 9 2 2" xfId="40193"/>
    <cellStyle name="Comma 5 4 2 3 9 3" xfId="27752"/>
    <cellStyle name="Comma 5 4 2 4" xfId="302"/>
    <cellStyle name="Comma 5 4 2 4 2" xfId="1324"/>
    <cellStyle name="Comma 5 4 2 4 2 2" xfId="9157"/>
    <cellStyle name="Comma 5 4 2 4 2 2 2" xfId="21600"/>
    <cellStyle name="Comma 5 4 2 4 2 2 2 2" xfId="46474"/>
    <cellStyle name="Comma 5 4 2 4 2 2 3" xfId="34041"/>
    <cellStyle name="Comma 5 4 2 4 2 3" xfId="4139"/>
    <cellStyle name="Comma 5 4 2 4 2 3 2" xfId="16593"/>
    <cellStyle name="Comma 5 4 2 4 2 3 2 2" xfId="41467"/>
    <cellStyle name="Comma 5 4 2 4 2 3 3" xfId="29034"/>
    <cellStyle name="Comma 5 4 2 4 2 4" xfId="14124"/>
    <cellStyle name="Comma 5 4 2 4 2 4 2" xfId="38998"/>
    <cellStyle name="Comma 5 4 2 4 2 5" xfId="26557"/>
    <cellStyle name="Comma 5 4 2 4 3" xfId="5469"/>
    <cellStyle name="Comma 5 4 2 4 3 2" xfId="10485"/>
    <cellStyle name="Comma 5 4 2 4 3 2 2" xfId="22928"/>
    <cellStyle name="Comma 5 4 2 4 3 2 2 2" xfId="47802"/>
    <cellStyle name="Comma 5 4 2 4 3 2 3" xfId="35369"/>
    <cellStyle name="Comma 5 4 2 4 3 3" xfId="17921"/>
    <cellStyle name="Comma 5 4 2 4 3 3 2" xfId="42795"/>
    <cellStyle name="Comma 5 4 2 4 3 4" xfId="30362"/>
    <cellStyle name="Comma 5 4 2 4 4" xfId="8273"/>
    <cellStyle name="Comma 5 4 2 4 4 2" xfId="20717"/>
    <cellStyle name="Comma 5 4 2 4 4 2 2" xfId="45591"/>
    <cellStyle name="Comma 5 4 2 4 4 3" xfId="33158"/>
    <cellStyle name="Comma 5 4 2 4 5" xfId="11939"/>
    <cellStyle name="Comma 5 4 2 4 5 2" xfId="24373"/>
    <cellStyle name="Comma 5 4 2 4 5 2 2" xfId="49247"/>
    <cellStyle name="Comma 5 4 2 4 5 3" xfId="36814"/>
    <cellStyle name="Comma 5 4 2 4 6" xfId="6750"/>
    <cellStyle name="Comma 5 4 2 4 6 2" xfId="19199"/>
    <cellStyle name="Comma 5 4 2 4 6 2 2" xfId="44073"/>
    <cellStyle name="Comma 5 4 2 4 6 3" xfId="31640"/>
    <cellStyle name="Comma 5 4 2 4 7" xfId="3204"/>
    <cellStyle name="Comma 5 4 2 4 7 2" xfId="15710"/>
    <cellStyle name="Comma 5 4 2 4 7 2 2" xfId="40584"/>
    <cellStyle name="Comma 5 4 2 4 7 3" xfId="28143"/>
    <cellStyle name="Comma 5 4 2 4 8" xfId="13120"/>
    <cellStyle name="Comma 5 4 2 4 8 2" xfId="37994"/>
    <cellStyle name="Comma 5 4 2 4 9" xfId="25553"/>
    <cellStyle name="Comma 5 4 2 5" xfId="663"/>
    <cellStyle name="Comma 5 4 2 5 2" xfId="1672"/>
    <cellStyle name="Comma 5 4 2 5 2 2" xfId="9428"/>
    <cellStyle name="Comma 5 4 2 5 2 2 2" xfId="21871"/>
    <cellStyle name="Comma 5 4 2 5 2 2 2 2" xfId="46745"/>
    <cellStyle name="Comma 5 4 2 5 2 2 3" xfId="34312"/>
    <cellStyle name="Comma 5 4 2 5 2 3" xfId="4410"/>
    <cellStyle name="Comma 5 4 2 5 2 3 2" xfId="16864"/>
    <cellStyle name="Comma 5 4 2 5 2 3 2 2" xfId="41738"/>
    <cellStyle name="Comma 5 4 2 5 2 3 3" xfId="29305"/>
    <cellStyle name="Comma 5 4 2 5 2 4" xfId="14472"/>
    <cellStyle name="Comma 5 4 2 5 2 4 2" xfId="39346"/>
    <cellStyle name="Comma 5 4 2 5 2 5" xfId="26905"/>
    <cellStyle name="Comma 5 4 2 5 3" xfId="5818"/>
    <cellStyle name="Comma 5 4 2 5 3 2" xfId="10833"/>
    <cellStyle name="Comma 5 4 2 5 3 2 2" xfId="23276"/>
    <cellStyle name="Comma 5 4 2 5 3 2 2 2" xfId="48150"/>
    <cellStyle name="Comma 5 4 2 5 3 2 3" xfId="35717"/>
    <cellStyle name="Comma 5 4 2 5 3 3" xfId="18269"/>
    <cellStyle name="Comma 5 4 2 5 3 3 2" xfId="43143"/>
    <cellStyle name="Comma 5 4 2 5 3 4" xfId="30710"/>
    <cellStyle name="Comma 5 4 2 5 4" xfId="8544"/>
    <cellStyle name="Comma 5 4 2 5 4 2" xfId="20988"/>
    <cellStyle name="Comma 5 4 2 5 4 2 2" xfId="45862"/>
    <cellStyle name="Comma 5 4 2 5 4 3" xfId="33429"/>
    <cellStyle name="Comma 5 4 2 5 5" xfId="12287"/>
    <cellStyle name="Comma 5 4 2 5 5 2" xfId="24721"/>
    <cellStyle name="Comma 5 4 2 5 5 2 2" xfId="49595"/>
    <cellStyle name="Comma 5 4 2 5 5 3" xfId="37162"/>
    <cellStyle name="Comma 5 4 2 5 6" xfId="7021"/>
    <cellStyle name="Comma 5 4 2 5 6 2" xfId="19470"/>
    <cellStyle name="Comma 5 4 2 5 6 2 2" xfId="44344"/>
    <cellStyle name="Comma 5 4 2 5 6 3" xfId="31911"/>
    <cellStyle name="Comma 5 4 2 5 7" xfId="3475"/>
    <cellStyle name="Comma 5 4 2 5 7 2" xfId="15981"/>
    <cellStyle name="Comma 5 4 2 5 7 2 2" xfId="40855"/>
    <cellStyle name="Comma 5 4 2 5 7 3" xfId="28414"/>
    <cellStyle name="Comma 5 4 2 5 8" xfId="13467"/>
    <cellStyle name="Comma 5 4 2 5 8 2" xfId="38341"/>
    <cellStyle name="Comma 5 4 2 5 9" xfId="25900"/>
    <cellStyle name="Comma 5 4 2 6" xfId="2220"/>
    <cellStyle name="Comma 5 4 2 6 2" xfId="4849"/>
    <cellStyle name="Comma 5 4 2 6 2 2" xfId="9866"/>
    <cellStyle name="Comma 5 4 2 6 2 2 2" xfId="22309"/>
    <cellStyle name="Comma 5 4 2 6 2 2 2 2" xfId="47183"/>
    <cellStyle name="Comma 5 4 2 6 2 2 3" xfId="34750"/>
    <cellStyle name="Comma 5 4 2 6 2 3" xfId="17302"/>
    <cellStyle name="Comma 5 4 2 6 2 3 2" xfId="42176"/>
    <cellStyle name="Comma 5 4 2 6 2 4" xfId="29743"/>
    <cellStyle name="Comma 5 4 2 6 3" xfId="6247"/>
    <cellStyle name="Comma 5 4 2 6 3 2" xfId="11262"/>
    <cellStyle name="Comma 5 4 2 6 3 2 2" xfId="23705"/>
    <cellStyle name="Comma 5 4 2 6 3 2 2 2" xfId="48579"/>
    <cellStyle name="Comma 5 4 2 6 3 2 3" xfId="36146"/>
    <cellStyle name="Comma 5 4 2 6 3 3" xfId="18698"/>
    <cellStyle name="Comma 5 4 2 6 3 3 2" xfId="43572"/>
    <cellStyle name="Comma 5 4 2 6 3 4" xfId="31139"/>
    <cellStyle name="Comma 5 4 2 6 4" xfId="8054"/>
    <cellStyle name="Comma 5 4 2 6 4 2" xfId="20500"/>
    <cellStyle name="Comma 5 4 2 6 4 2 2" xfId="45374"/>
    <cellStyle name="Comma 5 4 2 6 4 3" xfId="32941"/>
    <cellStyle name="Comma 5 4 2 6 5" xfId="12716"/>
    <cellStyle name="Comma 5 4 2 6 5 2" xfId="25150"/>
    <cellStyle name="Comma 5 4 2 6 5 2 2" xfId="50024"/>
    <cellStyle name="Comma 5 4 2 6 5 3" xfId="37591"/>
    <cellStyle name="Comma 5 4 2 6 6" xfId="7460"/>
    <cellStyle name="Comma 5 4 2 6 6 2" xfId="19908"/>
    <cellStyle name="Comma 5 4 2 6 6 2 2" xfId="44782"/>
    <cellStyle name="Comma 5 4 2 6 6 3" xfId="32349"/>
    <cellStyle name="Comma 5 4 2 6 7" xfId="2981"/>
    <cellStyle name="Comma 5 4 2 6 7 2" xfId="15493"/>
    <cellStyle name="Comma 5 4 2 6 7 2 2" xfId="40367"/>
    <cellStyle name="Comma 5 4 2 6 7 3" xfId="27926"/>
    <cellStyle name="Comma 5 4 2 6 8" xfId="14901"/>
    <cellStyle name="Comma 5 4 2 6 8 2" xfId="39775"/>
    <cellStyle name="Comma 5 4 2 6 9" xfId="27334"/>
    <cellStyle name="Comma 5 4 2 7" xfId="1058"/>
    <cellStyle name="Comma 5 4 2 7 2" xfId="8940"/>
    <cellStyle name="Comma 5 4 2 7 2 2" xfId="21383"/>
    <cellStyle name="Comma 5 4 2 7 2 2 2" xfId="46257"/>
    <cellStyle name="Comma 5 4 2 7 2 3" xfId="33824"/>
    <cellStyle name="Comma 5 4 2 7 3" xfId="3922"/>
    <cellStyle name="Comma 5 4 2 7 3 2" xfId="16376"/>
    <cellStyle name="Comma 5 4 2 7 3 2 2" xfId="41250"/>
    <cellStyle name="Comma 5 4 2 7 3 3" xfId="28817"/>
    <cellStyle name="Comma 5 4 2 7 4" xfId="13858"/>
    <cellStyle name="Comma 5 4 2 7 4 2" xfId="38732"/>
    <cellStyle name="Comma 5 4 2 7 5" xfId="26291"/>
    <cellStyle name="Comma 5 4 2 8" xfId="5203"/>
    <cellStyle name="Comma 5 4 2 8 2" xfId="10219"/>
    <cellStyle name="Comma 5 4 2 8 2 2" xfId="22662"/>
    <cellStyle name="Comma 5 4 2 8 2 2 2" xfId="47536"/>
    <cellStyle name="Comma 5 4 2 8 2 3" xfId="35103"/>
    <cellStyle name="Comma 5 4 2 8 3" xfId="17655"/>
    <cellStyle name="Comma 5 4 2 8 3 2" xfId="42529"/>
    <cellStyle name="Comma 5 4 2 8 4" xfId="30096"/>
    <cellStyle name="Comma 5 4 2 9" xfId="7780"/>
    <cellStyle name="Comma 5 4 2 9 2" xfId="20226"/>
    <cellStyle name="Comma 5 4 2 9 2 2" xfId="45100"/>
    <cellStyle name="Comma 5 4 2 9 3" xfId="32667"/>
    <cellStyle name="Comma 5 4 3" xfId="347"/>
    <cellStyle name="Comma 5 4 3 10" xfId="6576"/>
    <cellStyle name="Comma 5 4 3 10 2" xfId="19025"/>
    <cellStyle name="Comma 5 4 3 10 2 2" xfId="43899"/>
    <cellStyle name="Comma 5 4 3 10 3" xfId="31466"/>
    <cellStyle name="Comma 5 4 3 11" xfId="2744"/>
    <cellStyle name="Comma 5 4 3 11 2" xfId="15262"/>
    <cellStyle name="Comma 5 4 3 11 2 2" xfId="40136"/>
    <cellStyle name="Comma 5 4 3 11 3" xfId="27695"/>
    <cellStyle name="Comma 5 4 3 12" xfId="13163"/>
    <cellStyle name="Comma 5 4 3 12 2" xfId="38037"/>
    <cellStyle name="Comma 5 4 3 13" xfId="25596"/>
    <cellStyle name="Comma 5 4 3 2" xfId="449"/>
    <cellStyle name="Comma 5 4 3 2 10" xfId="13263"/>
    <cellStyle name="Comma 5 4 3 2 10 2" xfId="38137"/>
    <cellStyle name="Comma 5 4 3 2 11" xfId="25696"/>
    <cellStyle name="Comma 5 4 3 2 2" xfId="809"/>
    <cellStyle name="Comma 5 4 3 2 2 2" xfId="1328"/>
    <cellStyle name="Comma 5 4 3 2 2 2 2" xfId="9432"/>
    <cellStyle name="Comma 5 4 3 2 2 2 2 2" xfId="21875"/>
    <cellStyle name="Comma 5 4 3 2 2 2 2 2 2" xfId="46749"/>
    <cellStyle name="Comma 5 4 3 2 2 2 2 3" xfId="34316"/>
    <cellStyle name="Comma 5 4 3 2 2 2 3" xfId="4414"/>
    <cellStyle name="Comma 5 4 3 2 2 2 3 2" xfId="16868"/>
    <cellStyle name="Comma 5 4 3 2 2 2 3 2 2" xfId="41742"/>
    <cellStyle name="Comma 5 4 3 2 2 2 3 3" xfId="29309"/>
    <cellStyle name="Comma 5 4 3 2 2 2 4" xfId="14128"/>
    <cellStyle name="Comma 5 4 3 2 2 2 4 2" xfId="39002"/>
    <cellStyle name="Comma 5 4 3 2 2 2 5" xfId="26561"/>
    <cellStyle name="Comma 5 4 3 2 2 3" xfId="5473"/>
    <cellStyle name="Comma 5 4 3 2 2 3 2" xfId="10489"/>
    <cellStyle name="Comma 5 4 3 2 2 3 2 2" xfId="22932"/>
    <cellStyle name="Comma 5 4 3 2 2 3 2 2 2" xfId="47806"/>
    <cellStyle name="Comma 5 4 3 2 2 3 2 3" xfId="35373"/>
    <cellStyle name="Comma 5 4 3 2 2 3 3" xfId="17925"/>
    <cellStyle name="Comma 5 4 3 2 2 3 3 2" xfId="42799"/>
    <cellStyle name="Comma 5 4 3 2 2 3 4" xfId="30366"/>
    <cellStyle name="Comma 5 4 3 2 2 4" xfId="8548"/>
    <cellStyle name="Comma 5 4 3 2 2 4 2" xfId="20992"/>
    <cellStyle name="Comma 5 4 3 2 2 4 2 2" xfId="45866"/>
    <cellStyle name="Comma 5 4 3 2 2 4 3" xfId="33433"/>
    <cellStyle name="Comma 5 4 3 2 2 5" xfId="11943"/>
    <cellStyle name="Comma 5 4 3 2 2 5 2" xfId="24377"/>
    <cellStyle name="Comma 5 4 3 2 2 5 2 2" xfId="49251"/>
    <cellStyle name="Comma 5 4 3 2 2 5 3" xfId="36818"/>
    <cellStyle name="Comma 5 4 3 2 2 6" xfId="7025"/>
    <cellStyle name="Comma 5 4 3 2 2 6 2" xfId="19474"/>
    <cellStyle name="Comma 5 4 3 2 2 6 2 2" xfId="44348"/>
    <cellStyle name="Comma 5 4 3 2 2 6 3" xfId="31915"/>
    <cellStyle name="Comma 5 4 3 2 2 7" xfId="3479"/>
    <cellStyle name="Comma 5 4 3 2 2 7 2" xfId="15985"/>
    <cellStyle name="Comma 5 4 3 2 2 7 2 2" xfId="40859"/>
    <cellStyle name="Comma 5 4 3 2 2 7 3" xfId="28418"/>
    <cellStyle name="Comma 5 4 3 2 2 8" xfId="13610"/>
    <cellStyle name="Comma 5 4 3 2 2 8 2" xfId="38484"/>
    <cellStyle name="Comma 5 4 3 2 2 9" xfId="26043"/>
    <cellStyle name="Comma 5 4 3 2 3" xfId="1676"/>
    <cellStyle name="Comma 5 4 3 2 3 2" xfId="4992"/>
    <cellStyle name="Comma 5 4 3 2 3 2 2" xfId="10009"/>
    <cellStyle name="Comma 5 4 3 2 3 2 2 2" xfId="22452"/>
    <cellStyle name="Comma 5 4 3 2 3 2 2 2 2" xfId="47326"/>
    <cellStyle name="Comma 5 4 3 2 3 2 2 3" xfId="34893"/>
    <cellStyle name="Comma 5 4 3 2 3 2 3" xfId="17445"/>
    <cellStyle name="Comma 5 4 3 2 3 2 3 2" xfId="42319"/>
    <cellStyle name="Comma 5 4 3 2 3 2 4" xfId="29886"/>
    <cellStyle name="Comma 5 4 3 2 3 3" xfId="5822"/>
    <cellStyle name="Comma 5 4 3 2 3 3 2" xfId="10837"/>
    <cellStyle name="Comma 5 4 3 2 3 3 2 2" xfId="23280"/>
    <cellStyle name="Comma 5 4 3 2 3 3 2 2 2" xfId="48154"/>
    <cellStyle name="Comma 5 4 3 2 3 3 2 3" xfId="35721"/>
    <cellStyle name="Comma 5 4 3 2 3 3 3" xfId="18273"/>
    <cellStyle name="Comma 5 4 3 2 3 3 3 2" xfId="43147"/>
    <cellStyle name="Comma 5 4 3 2 3 3 4" xfId="30714"/>
    <cellStyle name="Comma 5 4 3 2 3 4" xfId="8416"/>
    <cellStyle name="Comma 5 4 3 2 3 4 2" xfId="20860"/>
    <cellStyle name="Comma 5 4 3 2 3 4 2 2" xfId="45734"/>
    <cellStyle name="Comma 5 4 3 2 3 4 3" xfId="33301"/>
    <cellStyle name="Comma 5 4 3 2 3 5" xfId="12291"/>
    <cellStyle name="Comma 5 4 3 2 3 5 2" xfId="24725"/>
    <cellStyle name="Comma 5 4 3 2 3 5 2 2" xfId="49599"/>
    <cellStyle name="Comma 5 4 3 2 3 5 3" xfId="37166"/>
    <cellStyle name="Comma 5 4 3 2 3 6" xfId="7603"/>
    <cellStyle name="Comma 5 4 3 2 3 6 2" xfId="20051"/>
    <cellStyle name="Comma 5 4 3 2 3 6 2 2" xfId="44925"/>
    <cellStyle name="Comma 5 4 3 2 3 6 3" xfId="32492"/>
    <cellStyle name="Comma 5 4 3 2 3 7" xfId="3347"/>
    <cellStyle name="Comma 5 4 3 2 3 7 2" xfId="15853"/>
    <cellStyle name="Comma 5 4 3 2 3 7 2 2" xfId="40727"/>
    <cellStyle name="Comma 5 4 3 2 3 7 3" xfId="28286"/>
    <cellStyle name="Comma 5 4 3 2 3 8" xfId="14476"/>
    <cellStyle name="Comma 5 4 3 2 3 8 2" xfId="39350"/>
    <cellStyle name="Comma 5 4 3 2 3 9" xfId="26909"/>
    <cellStyle name="Comma 5 4 3 2 4" xfId="2367"/>
    <cellStyle name="Comma 5 4 3 2 4 2" xfId="6390"/>
    <cellStyle name="Comma 5 4 3 2 4 2 2" xfId="11405"/>
    <cellStyle name="Comma 5 4 3 2 4 2 2 2" xfId="23848"/>
    <cellStyle name="Comma 5 4 3 2 4 2 2 2 2" xfId="48722"/>
    <cellStyle name="Comma 5 4 3 2 4 2 2 3" xfId="36289"/>
    <cellStyle name="Comma 5 4 3 2 4 2 3" xfId="18841"/>
    <cellStyle name="Comma 5 4 3 2 4 2 3 2" xfId="43715"/>
    <cellStyle name="Comma 5 4 3 2 4 2 4" xfId="31282"/>
    <cellStyle name="Comma 5 4 3 2 4 3" xfId="12859"/>
    <cellStyle name="Comma 5 4 3 2 4 3 2" xfId="25293"/>
    <cellStyle name="Comma 5 4 3 2 4 3 2 2" xfId="50167"/>
    <cellStyle name="Comma 5 4 3 2 4 3 3" xfId="37734"/>
    <cellStyle name="Comma 5 4 3 2 4 4" xfId="9300"/>
    <cellStyle name="Comma 5 4 3 2 4 4 2" xfId="21743"/>
    <cellStyle name="Comma 5 4 3 2 4 4 2 2" xfId="46617"/>
    <cellStyle name="Comma 5 4 3 2 4 4 3" xfId="34184"/>
    <cellStyle name="Comma 5 4 3 2 4 5" xfId="4282"/>
    <cellStyle name="Comma 5 4 3 2 4 5 2" xfId="16736"/>
    <cellStyle name="Comma 5 4 3 2 4 5 2 2" xfId="41610"/>
    <cellStyle name="Comma 5 4 3 2 4 5 3" xfId="29177"/>
    <cellStyle name="Comma 5 4 3 2 4 6" xfId="15044"/>
    <cellStyle name="Comma 5 4 3 2 4 6 2" xfId="39918"/>
    <cellStyle name="Comma 5 4 3 2 4 7" xfId="27477"/>
    <cellStyle name="Comma 5 4 3 2 5" xfId="1201"/>
    <cellStyle name="Comma 5 4 3 2 5 2" xfId="10362"/>
    <cellStyle name="Comma 5 4 3 2 5 2 2" xfId="22805"/>
    <cellStyle name="Comma 5 4 3 2 5 2 2 2" xfId="47679"/>
    <cellStyle name="Comma 5 4 3 2 5 2 3" xfId="35246"/>
    <cellStyle name="Comma 5 4 3 2 5 3" xfId="5346"/>
    <cellStyle name="Comma 5 4 3 2 5 3 2" xfId="17798"/>
    <cellStyle name="Comma 5 4 3 2 5 3 2 2" xfId="42672"/>
    <cellStyle name="Comma 5 4 3 2 5 3 3" xfId="30239"/>
    <cellStyle name="Comma 5 4 3 2 5 4" xfId="14001"/>
    <cellStyle name="Comma 5 4 3 2 5 4 2" xfId="38875"/>
    <cellStyle name="Comma 5 4 3 2 5 5" xfId="26434"/>
    <cellStyle name="Comma 5 4 3 2 6" xfId="7923"/>
    <cellStyle name="Comma 5 4 3 2 6 2" xfId="20369"/>
    <cellStyle name="Comma 5 4 3 2 6 2 2" xfId="45243"/>
    <cellStyle name="Comma 5 4 3 2 6 3" xfId="32810"/>
    <cellStyle name="Comma 5 4 3 2 7" xfId="11816"/>
    <cellStyle name="Comma 5 4 3 2 7 2" xfId="24250"/>
    <cellStyle name="Comma 5 4 3 2 7 2 2" xfId="49124"/>
    <cellStyle name="Comma 5 4 3 2 7 3" xfId="36691"/>
    <cellStyle name="Comma 5 4 3 2 8" xfId="6893"/>
    <cellStyle name="Comma 5 4 3 2 8 2" xfId="19342"/>
    <cellStyle name="Comma 5 4 3 2 8 2 2" xfId="44216"/>
    <cellStyle name="Comma 5 4 3 2 8 3" xfId="31783"/>
    <cellStyle name="Comma 5 4 3 2 9" xfId="2844"/>
    <cellStyle name="Comma 5 4 3 2 9 2" xfId="15362"/>
    <cellStyle name="Comma 5 4 3 2 9 2 2" xfId="40236"/>
    <cellStyle name="Comma 5 4 3 2 9 3" xfId="27795"/>
    <cellStyle name="Comma 5 4 3 3" xfId="707"/>
    <cellStyle name="Comma 5 4 3 3 2" xfId="1327"/>
    <cellStyle name="Comma 5 4 3 3 2 2" xfId="9200"/>
    <cellStyle name="Comma 5 4 3 3 2 2 2" xfId="21643"/>
    <cellStyle name="Comma 5 4 3 3 2 2 2 2" xfId="46517"/>
    <cellStyle name="Comma 5 4 3 3 2 2 3" xfId="34084"/>
    <cellStyle name="Comma 5 4 3 3 2 3" xfId="4182"/>
    <cellStyle name="Comma 5 4 3 3 2 3 2" xfId="16636"/>
    <cellStyle name="Comma 5 4 3 3 2 3 2 2" xfId="41510"/>
    <cellStyle name="Comma 5 4 3 3 2 3 3" xfId="29077"/>
    <cellStyle name="Comma 5 4 3 3 2 4" xfId="14127"/>
    <cellStyle name="Comma 5 4 3 3 2 4 2" xfId="39001"/>
    <cellStyle name="Comma 5 4 3 3 2 5" xfId="26560"/>
    <cellStyle name="Comma 5 4 3 3 3" xfId="5472"/>
    <cellStyle name="Comma 5 4 3 3 3 2" xfId="10488"/>
    <cellStyle name="Comma 5 4 3 3 3 2 2" xfId="22931"/>
    <cellStyle name="Comma 5 4 3 3 3 2 2 2" xfId="47805"/>
    <cellStyle name="Comma 5 4 3 3 3 2 3" xfId="35372"/>
    <cellStyle name="Comma 5 4 3 3 3 3" xfId="17924"/>
    <cellStyle name="Comma 5 4 3 3 3 3 2" xfId="42798"/>
    <cellStyle name="Comma 5 4 3 3 3 4" xfId="30365"/>
    <cellStyle name="Comma 5 4 3 3 4" xfId="8316"/>
    <cellStyle name="Comma 5 4 3 3 4 2" xfId="20760"/>
    <cellStyle name="Comma 5 4 3 3 4 2 2" xfId="45634"/>
    <cellStyle name="Comma 5 4 3 3 4 3" xfId="33201"/>
    <cellStyle name="Comma 5 4 3 3 5" xfId="11942"/>
    <cellStyle name="Comma 5 4 3 3 5 2" xfId="24376"/>
    <cellStyle name="Comma 5 4 3 3 5 2 2" xfId="49250"/>
    <cellStyle name="Comma 5 4 3 3 5 3" xfId="36817"/>
    <cellStyle name="Comma 5 4 3 3 6" xfId="6793"/>
    <cellStyle name="Comma 5 4 3 3 6 2" xfId="19242"/>
    <cellStyle name="Comma 5 4 3 3 6 2 2" xfId="44116"/>
    <cellStyle name="Comma 5 4 3 3 6 3" xfId="31683"/>
    <cellStyle name="Comma 5 4 3 3 7" xfId="3247"/>
    <cellStyle name="Comma 5 4 3 3 7 2" xfId="15753"/>
    <cellStyle name="Comma 5 4 3 3 7 2 2" xfId="40627"/>
    <cellStyle name="Comma 5 4 3 3 7 3" xfId="28186"/>
    <cellStyle name="Comma 5 4 3 3 8" xfId="13510"/>
    <cellStyle name="Comma 5 4 3 3 8 2" xfId="38384"/>
    <cellStyle name="Comma 5 4 3 3 9" xfId="25943"/>
    <cellStyle name="Comma 5 4 3 4" xfId="1675"/>
    <cellStyle name="Comma 5 4 3 4 2" xfId="4413"/>
    <cellStyle name="Comma 5 4 3 4 2 2" xfId="9431"/>
    <cellStyle name="Comma 5 4 3 4 2 2 2" xfId="21874"/>
    <cellStyle name="Comma 5 4 3 4 2 2 2 2" xfId="46748"/>
    <cellStyle name="Comma 5 4 3 4 2 2 3" xfId="34315"/>
    <cellStyle name="Comma 5 4 3 4 2 3" xfId="16867"/>
    <cellStyle name="Comma 5 4 3 4 2 3 2" xfId="41741"/>
    <cellStyle name="Comma 5 4 3 4 2 4" xfId="29308"/>
    <cellStyle name="Comma 5 4 3 4 3" xfId="5821"/>
    <cellStyle name="Comma 5 4 3 4 3 2" xfId="10836"/>
    <cellStyle name="Comma 5 4 3 4 3 2 2" xfId="23279"/>
    <cellStyle name="Comma 5 4 3 4 3 2 2 2" xfId="48153"/>
    <cellStyle name="Comma 5 4 3 4 3 2 3" xfId="35720"/>
    <cellStyle name="Comma 5 4 3 4 3 3" xfId="18272"/>
    <cellStyle name="Comma 5 4 3 4 3 3 2" xfId="43146"/>
    <cellStyle name="Comma 5 4 3 4 3 4" xfId="30713"/>
    <cellStyle name="Comma 5 4 3 4 4" xfId="8547"/>
    <cellStyle name="Comma 5 4 3 4 4 2" xfId="20991"/>
    <cellStyle name="Comma 5 4 3 4 4 2 2" xfId="45865"/>
    <cellStyle name="Comma 5 4 3 4 4 3" xfId="33432"/>
    <cellStyle name="Comma 5 4 3 4 5" xfId="12290"/>
    <cellStyle name="Comma 5 4 3 4 5 2" xfId="24724"/>
    <cellStyle name="Comma 5 4 3 4 5 2 2" xfId="49598"/>
    <cellStyle name="Comma 5 4 3 4 5 3" xfId="37165"/>
    <cellStyle name="Comma 5 4 3 4 6" xfId="7024"/>
    <cellStyle name="Comma 5 4 3 4 6 2" xfId="19473"/>
    <cellStyle name="Comma 5 4 3 4 6 2 2" xfId="44347"/>
    <cellStyle name="Comma 5 4 3 4 6 3" xfId="31914"/>
    <cellStyle name="Comma 5 4 3 4 7" xfId="3478"/>
    <cellStyle name="Comma 5 4 3 4 7 2" xfId="15984"/>
    <cellStyle name="Comma 5 4 3 4 7 2 2" xfId="40858"/>
    <cellStyle name="Comma 5 4 3 4 7 3" xfId="28417"/>
    <cellStyle name="Comma 5 4 3 4 8" xfId="14475"/>
    <cellStyle name="Comma 5 4 3 4 8 2" xfId="39349"/>
    <cellStyle name="Comma 5 4 3 4 9" xfId="26908"/>
    <cellStyle name="Comma 5 4 3 5" xfId="2265"/>
    <cellStyle name="Comma 5 4 3 5 2" xfId="4892"/>
    <cellStyle name="Comma 5 4 3 5 2 2" xfId="9909"/>
    <cellStyle name="Comma 5 4 3 5 2 2 2" xfId="22352"/>
    <cellStyle name="Comma 5 4 3 5 2 2 2 2" xfId="47226"/>
    <cellStyle name="Comma 5 4 3 5 2 2 3" xfId="34793"/>
    <cellStyle name="Comma 5 4 3 5 2 3" xfId="17345"/>
    <cellStyle name="Comma 5 4 3 5 2 3 2" xfId="42219"/>
    <cellStyle name="Comma 5 4 3 5 2 4" xfId="29786"/>
    <cellStyle name="Comma 5 4 3 5 3" xfId="6290"/>
    <cellStyle name="Comma 5 4 3 5 3 2" xfId="11305"/>
    <cellStyle name="Comma 5 4 3 5 3 2 2" xfId="23748"/>
    <cellStyle name="Comma 5 4 3 5 3 2 2 2" xfId="48622"/>
    <cellStyle name="Comma 5 4 3 5 3 2 3" xfId="36189"/>
    <cellStyle name="Comma 5 4 3 5 3 3" xfId="18741"/>
    <cellStyle name="Comma 5 4 3 5 3 3 2" xfId="43615"/>
    <cellStyle name="Comma 5 4 3 5 3 4" xfId="31182"/>
    <cellStyle name="Comma 5 4 3 5 4" xfId="8097"/>
    <cellStyle name="Comma 5 4 3 5 4 2" xfId="20543"/>
    <cellStyle name="Comma 5 4 3 5 4 2 2" xfId="45417"/>
    <cellStyle name="Comma 5 4 3 5 4 3" xfId="32984"/>
    <cellStyle name="Comma 5 4 3 5 5" xfId="12759"/>
    <cellStyle name="Comma 5 4 3 5 5 2" xfId="25193"/>
    <cellStyle name="Comma 5 4 3 5 5 2 2" xfId="50067"/>
    <cellStyle name="Comma 5 4 3 5 5 3" xfId="37634"/>
    <cellStyle name="Comma 5 4 3 5 6" xfId="7503"/>
    <cellStyle name="Comma 5 4 3 5 6 2" xfId="19951"/>
    <cellStyle name="Comma 5 4 3 5 6 2 2" xfId="44825"/>
    <cellStyle name="Comma 5 4 3 5 6 3" xfId="32392"/>
    <cellStyle name="Comma 5 4 3 5 7" xfId="3027"/>
    <cellStyle name="Comma 5 4 3 5 7 2" xfId="15536"/>
    <cellStyle name="Comma 5 4 3 5 7 2 2" xfId="40410"/>
    <cellStyle name="Comma 5 4 3 5 7 3" xfId="27969"/>
    <cellStyle name="Comma 5 4 3 5 8" xfId="14944"/>
    <cellStyle name="Comma 5 4 3 5 8 2" xfId="39818"/>
    <cellStyle name="Comma 5 4 3 5 9" xfId="27377"/>
    <cellStyle name="Comma 5 4 3 6" xfId="1101"/>
    <cellStyle name="Comma 5 4 3 6 2" xfId="8983"/>
    <cellStyle name="Comma 5 4 3 6 2 2" xfId="21426"/>
    <cellStyle name="Comma 5 4 3 6 2 2 2" xfId="46300"/>
    <cellStyle name="Comma 5 4 3 6 2 3" xfId="33867"/>
    <cellStyle name="Comma 5 4 3 6 3" xfId="3965"/>
    <cellStyle name="Comma 5 4 3 6 3 2" xfId="16419"/>
    <cellStyle name="Comma 5 4 3 6 3 2 2" xfId="41293"/>
    <cellStyle name="Comma 5 4 3 6 3 3" xfId="28860"/>
    <cellStyle name="Comma 5 4 3 6 4" xfId="13901"/>
    <cellStyle name="Comma 5 4 3 6 4 2" xfId="38775"/>
    <cellStyle name="Comma 5 4 3 6 5" xfId="26334"/>
    <cellStyle name="Comma 5 4 3 7" xfId="5246"/>
    <cellStyle name="Comma 5 4 3 7 2" xfId="10262"/>
    <cellStyle name="Comma 5 4 3 7 2 2" xfId="22705"/>
    <cellStyle name="Comma 5 4 3 7 2 2 2" xfId="47579"/>
    <cellStyle name="Comma 5 4 3 7 2 3" xfId="35146"/>
    <cellStyle name="Comma 5 4 3 7 3" xfId="17698"/>
    <cellStyle name="Comma 5 4 3 7 3 2" xfId="42572"/>
    <cellStyle name="Comma 5 4 3 7 4" xfId="30139"/>
    <cellStyle name="Comma 5 4 3 8" xfId="7823"/>
    <cellStyle name="Comma 5 4 3 8 2" xfId="20269"/>
    <cellStyle name="Comma 5 4 3 8 2 2" xfId="45143"/>
    <cellStyle name="Comma 5 4 3 8 3" xfId="32710"/>
    <cellStyle name="Comma 5 4 3 9" xfId="11716"/>
    <cellStyle name="Comma 5 4 3 9 2" xfId="24150"/>
    <cellStyle name="Comma 5 4 3 9 2 2" xfId="49024"/>
    <cellStyle name="Comma 5 4 3 9 3" xfId="36591"/>
    <cellStyle name="Comma 5 4 4" xfId="266"/>
    <cellStyle name="Comma 5 4 4 10" xfId="6606"/>
    <cellStyle name="Comma 5 4 4 10 2" xfId="19055"/>
    <cellStyle name="Comma 5 4 4 10 2 2" xfId="43929"/>
    <cellStyle name="Comma 5 4 4 10 3" xfId="31496"/>
    <cellStyle name="Comma 5 4 4 11" xfId="2669"/>
    <cellStyle name="Comma 5 4 4 11 2" xfId="15187"/>
    <cellStyle name="Comma 5 4 4 11 2 2" xfId="40061"/>
    <cellStyle name="Comma 5 4 4 11 3" xfId="27620"/>
    <cellStyle name="Comma 5 4 4 12" xfId="13088"/>
    <cellStyle name="Comma 5 4 4 12 2" xfId="37962"/>
    <cellStyle name="Comma 5 4 4 13" xfId="25521"/>
    <cellStyle name="Comma 5 4 4 2" xfId="480"/>
    <cellStyle name="Comma 5 4 4 2 10" xfId="13293"/>
    <cellStyle name="Comma 5 4 4 2 10 2" xfId="38167"/>
    <cellStyle name="Comma 5 4 4 2 11" xfId="25726"/>
    <cellStyle name="Comma 5 4 4 2 2" xfId="839"/>
    <cellStyle name="Comma 5 4 4 2 2 2" xfId="1330"/>
    <cellStyle name="Comma 5 4 4 2 2 2 2" xfId="9434"/>
    <cellStyle name="Comma 5 4 4 2 2 2 2 2" xfId="21877"/>
    <cellStyle name="Comma 5 4 4 2 2 2 2 2 2" xfId="46751"/>
    <cellStyle name="Comma 5 4 4 2 2 2 2 3" xfId="34318"/>
    <cellStyle name="Comma 5 4 4 2 2 2 3" xfId="4416"/>
    <cellStyle name="Comma 5 4 4 2 2 2 3 2" xfId="16870"/>
    <cellStyle name="Comma 5 4 4 2 2 2 3 2 2" xfId="41744"/>
    <cellStyle name="Comma 5 4 4 2 2 2 3 3" xfId="29311"/>
    <cellStyle name="Comma 5 4 4 2 2 2 4" xfId="14130"/>
    <cellStyle name="Comma 5 4 4 2 2 2 4 2" xfId="39004"/>
    <cellStyle name="Comma 5 4 4 2 2 2 5" xfId="26563"/>
    <cellStyle name="Comma 5 4 4 2 2 3" xfId="5475"/>
    <cellStyle name="Comma 5 4 4 2 2 3 2" xfId="10491"/>
    <cellStyle name="Comma 5 4 4 2 2 3 2 2" xfId="22934"/>
    <cellStyle name="Comma 5 4 4 2 2 3 2 2 2" xfId="47808"/>
    <cellStyle name="Comma 5 4 4 2 2 3 2 3" xfId="35375"/>
    <cellStyle name="Comma 5 4 4 2 2 3 3" xfId="17927"/>
    <cellStyle name="Comma 5 4 4 2 2 3 3 2" xfId="42801"/>
    <cellStyle name="Comma 5 4 4 2 2 3 4" xfId="30368"/>
    <cellStyle name="Comma 5 4 4 2 2 4" xfId="8550"/>
    <cellStyle name="Comma 5 4 4 2 2 4 2" xfId="20994"/>
    <cellStyle name="Comma 5 4 4 2 2 4 2 2" xfId="45868"/>
    <cellStyle name="Comma 5 4 4 2 2 4 3" xfId="33435"/>
    <cellStyle name="Comma 5 4 4 2 2 5" xfId="11945"/>
    <cellStyle name="Comma 5 4 4 2 2 5 2" xfId="24379"/>
    <cellStyle name="Comma 5 4 4 2 2 5 2 2" xfId="49253"/>
    <cellStyle name="Comma 5 4 4 2 2 5 3" xfId="36820"/>
    <cellStyle name="Comma 5 4 4 2 2 6" xfId="7027"/>
    <cellStyle name="Comma 5 4 4 2 2 6 2" xfId="19476"/>
    <cellStyle name="Comma 5 4 4 2 2 6 2 2" xfId="44350"/>
    <cellStyle name="Comma 5 4 4 2 2 6 3" xfId="31917"/>
    <cellStyle name="Comma 5 4 4 2 2 7" xfId="3481"/>
    <cellStyle name="Comma 5 4 4 2 2 7 2" xfId="15987"/>
    <cellStyle name="Comma 5 4 4 2 2 7 2 2" xfId="40861"/>
    <cellStyle name="Comma 5 4 4 2 2 7 3" xfId="28420"/>
    <cellStyle name="Comma 5 4 4 2 2 8" xfId="13640"/>
    <cellStyle name="Comma 5 4 4 2 2 8 2" xfId="38514"/>
    <cellStyle name="Comma 5 4 4 2 2 9" xfId="26073"/>
    <cellStyle name="Comma 5 4 4 2 3" xfId="1678"/>
    <cellStyle name="Comma 5 4 4 2 3 2" xfId="5022"/>
    <cellStyle name="Comma 5 4 4 2 3 2 2" xfId="10039"/>
    <cellStyle name="Comma 5 4 4 2 3 2 2 2" xfId="22482"/>
    <cellStyle name="Comma 5 4 4 2 3 2 2 2 2" xfId="47356"/>
    <cellStyle name="Comma 5 4 4 2 3 2 2 3" xfId="34923"/>
    <cellStyle name="Comma 5 4 4 2 3 2 3" xfId="17475"/>
    <cellStyle name="Comma 5 4 4 2 3 2 3 2" xfId="42349"/>
    <cellStyle name="Comma 5 4 4 2 3 2 4" xfId="29916"/>
    <cellStyle name="Comma 5 4 4 2 3 3" xfId="5824"/>
    <cellStyle name="Comma 5 4 4 2 3 3 2" xfId="10839"/>
    <cellStyle name="Comma 5 4 4 2 3 3 2 2" xfId="23282"/>
    <cellStyle name="Comma 5 4 4 2 3 3 2 2 2" xfId="48156"/>
    <cellStyle name="Comma 5 4 4 2 3 3 2 3" xfId="35723"/>
    <cellStyle name="Comma 5 4 4 2 3 3 3" xfId="18275"/>
    <cellStyle name="Comma 5 4 4 2 3 3 3 2" xfId="43149"/>
    <cellStyle name="Comma 5 4 4 2 3 3 4" xfId="30716"/>
    <cellStyle name="Comma 5 4 4 2 3 4" xfId="8446"/>
    <cellStyle name="Comma 5 4 4 2 3 4 2" xfId="20890"/>
    <cellStyle name="Comma 5 4 4 2 3 4 2 2" xfId="45764"/>
    <cellStyle name="Comma 5 4 4 2 3 4 3" xfId="33331"/>
    <cellStyle name="Comma 5 4 4 2 3 5" xfId="12293"/>
    <cellStyle name="Comma 5 4 4 2 3 5 2" xfId="24727"/>
    <cellStyle name="Comma 5 4 4 2 3 5 2 2" xfId="49601"/>
    <cellStyle name="Comma 5 4 4 2 3 5 3" xfId="37168"/>
    <cellStyle name="Comma 5 4 4 2 3 6" xfId="7633"/>
    <cellStyle name="Comma 5 4 4 2 3 6 2" xfId="20081"/>
    <cellStyle name="Comma 5 4 4 2 3 6 2 2" xfId="44955"/>
    <cellStyle name="Comma 5 4 4 2 3 6 3" xfId="32522"/>
    <cellStyle name="Comma 5 4 4 2 3 7" xfId="3377"/>
    <cellStyle name="Comma 5 4 4 2 3 7 2" xfId="15883"/>
    <cellStyle name="Comma 5 4 4 2 3 7 2 2" xfId="40757"/>
    <cellStyle name="Comma 5 4 4 2 3 7 3" xfId="28316"/>
    <cellStyle name="Comma 5 4 4 2 3 8" xfId="14478"/>
    <cellStyle name="Comma 5 4 4 2 3 8 2" xfId="39352"/>
    <cellStyle name="Comma 5 4 4 2 3 9" xfId="26911"/>
    <cellStyle name="Comma 5 4 4 2 4" xfId="2398"/>
    <cellStyle name="Comma 5 4 4 2 4 2" xfId="6420"/>
    <cellStyle name="Comma 5 4 4 2 4 2 2" xfId="11435"/>
    <cellStyle name="Comma 5 4 4 2 4 2 2 2" xfId="23878"/>
    <cellStyle name="Comma 5 4 4 2 4 2 2 2 2" xfId="48752"/>
    <cellStyle name="Comma 5 4 4 2 4 2 2 3" xfId="36319"/>
    <cellStyle name="Comma 5 4 4 2 4 2 3" xfId="18871"/>
    <cellStyle name="Comma 5 4 4 2 4 2 3 2" xfId="43745"/>
    <cellStyle name="Comma 5 4 4 2 4 2 4" xfId="31312"/>
    <cellStyle name="Comma 5 4 4 2 4 3" xfId="12889"/>
    <cellStyle name="Comma 5 4 4 2 4 3 2" xfId="25323"/>
    <cellStyle name="Comma 5 4 4 2 4 3 2 2" xfId="50197"/>
    <cellStyle name="Comma 5 4 4 2 4 3 3" xfId="37764"/>
    <cellStyle name="Comma 5 4 4 2 4 4" xfId="9330"/>
    <cellStyle name="Comma 5 4 4 2 4 4 2" xfId="21773"/>
    <cellStyle name="Comma 5 4 4 2 4 4 2 2" xfId="46647"/>
    <cellStyle name="Comma 5 4 4 2 4 4 3" xfId="34214"/>
    <cellStyle name="Comma 5 4 4 2 4 5" xfId="4312"/>
    <cellStyle name="Comma 5 4 4 2 4 5 2" xfId="16766"/>
    <cellStyle name="Comma 5 4 4 2 4 5 2 2" xfId="41640"/>
    <cellStyle name="Comma 5 4 4 2 4 5 3" xfId="29207"/>
    <cellStyle name="Comma 5 4 4 2 4 6" xfId="15074"/>
    <cellStyle name="Comma 5 4 4 2 4 6 2" xfId="39948"/>
    <cellStyle name="Comma 5 4 4 2 4 7" xfId="27507"/>
    <cellStyle name="Comma 5 4 4 2 5" xfId="1231"/>
    <cellStyle name="Comma 5 4 4 2 5 2" xfId="10392"/>
    <cellStyle name="Comma 5 4 4 2 5 2 2" xfId="22835"/>
    <cellStyle name="Comma 5 4 4 2 5 2 2 2" xfId="47709"/>
    <cellStyle name="Comma 5 4 4 2 5 2 3" xfId="35276"/>
    <cellStyle name="Comma 5 4 4 2 5 3" xfId="5376"/>
    <cellStyle name="Comma 5 4 4 2 5 3 2" xfId="17828"/>
    <cellStyle name="Comma 5 4 4 2 5 3 2 2" xfId="42702"/>
    <cellStyle name="Comma 5 4 4 2 5 3 3" xfId="30269"/>
    <cellStyle name="Comma 5 4 4 2 5 4" xfId="14031"/>
    <cellStyle name="Comma 5 4 4 2 5 4 2" xfId="38905"/>
    <cellStyle name="Comma 5 4 4 2 5 5" xfId="26464"/>
    <cellStyle name="Comma 5 4 4 2 6" xfId="7953"/>
    <cellStyle name="Comma 5 4 4 2 6 2" xfId="20399"/>
    <cellStyle name="Comma 5 4 4 2 6 2 2" xfId="45273"/>
    <cellStyle name="Comma 5 4 4 2 6 3" xfId="32840"/>
    <cellStyle name="Comma 5 4 4 2 7" xfId="11846"/>
    <cellStyle name="Comma 5 4 4 2 7 2" xfId="24280"/>
    <cellStyle name="Comma 5 4 4 2 7 2 2" xfId="49154"/>
    <cellStyle name="Comma 5 4 4 2 7 3" xfId="36721"/>
    <cellStyle name="Comma 5 4 4 2 8" xfId="6923"/>
    <cellStyle name="Comma 5 4 4 2 8 2" xfId="19372"/>
    <cellStyle name="Comma 5 4 4 2 8 2 2" xfId="44246"/>
    <cellStyle name="Comma 5 4 4 2 8 3" xfId="31813"/>
    <cellStyle name="Comma 5 4 4 2 9" xfId="2874"/>
    <cellStyle name="Comma 5 4 4 2 9 2" xfId="15392"/>
    <cellStyle name="Comma 5 4 4 2 9 2 2" xfId="40266"/>
    <cellStyle name="Comma 5 4 4 2 9 3" xfId="27825"/>
    <cellStyle name="Comma 5 4 4 3" xfId="628"/>
    <cellStyle name="Comma 5 4 4 3 2" xfId="1329"/>
    <cellStyle name="Comma 5 4 4 3 2 2" xfId="9125"/>
    <cellStyle name="Comma 5 4 4 3 2 2 2" xfId="21568"/>
    <cellStyle name="Comma 5 4 4 3 2 2 2 2" xfId="46442"/>
    <cellStyle name="Comma 5 4 4 3 2 2 3" xfId="34009"/>
    <cellStyle name="Comma 5 4 4 3 2 3" xfId="4107"/>
    <cellStyle name="Comma 5 4 4 3 2 3 2" xfId="16561"/>
    <cellStyle name="Comma 5 4 4 3 2 3 2 2" xfId="41435"/>
    <cellStyle name="Comma 5 4 4 3 2 3 3" xfId="29002"/>
    <cellStyle name="Comma 5 4 4 3 2 4" xfId="14129"/>
    <cellStyle name="Comma 5 4 4 3 2 4 2" xfId="39003"/>
    <cellStyle name="Comma 5 4 4 3 2 5" xfId="26562"/>
    <cellStyle name="Comma 5 4 4 3 3" xfId="5474"/>
    <cellStyle name="Comma 5 4 4 3 3 2" xfId="10490"/>
    <cellStyle name="Comma 5 4 4 3 3 2 2" xfId="22933"/>
    <cellStyle name="Comma 5 4 4 3 3 2 2 2" xfId="47807"/>
    <cellStyle name="Comma 5 4 4 3 3 2 3" xfId="35374"/>
    <cellStyle name="Comma 5 4 4 3 3 3" xfId="17926"/>
    <cellStyle name="Comma 5 4 4 3 3 3 2" xfId="42800"/>
    <cellStyle name="Comma 5 4 4 3 3 4" xfId="30367"/>
    <cellStyle name="Comma 5 4 4 3 4" xfId="8241"/>
    <cellStyle name="Comma 5 4 4 3 4 2" xfId="20685"/>
    <cellStyle name="Comma 5 4 4 3 4 2 2" xfId="45559"/>
    <cellStyle name="Comma 5 4 4 3 4 3" xfId="33126"/>
    <cellStyle name="Comma 5 4 4 3 5" xfId="11944"/>
    <cellStyle name="Comma 5 4 4 3 5 2" xfId="24378"/>
    <cellStyle name="Comma 5 4 4 3 5 2 2" xfId="49252"/>
    <cellStyle name="Comma 5 4 4 3 5 3" xfId="36819"/>
    <cellStyle name="Comma 5 4 4 3 6" xfId="6718"/>
    <cellStyle name="Comma 5 4 4 3 6 2" xfId="19167"/>
    <cellStyle name="Comma 5 4 4 3 6 2 2" xfId="44041"/>
    <cellStyle name="Comma 5 4 4 3 6 3" xfId="31608"/>
    <cellStyle name="Comma 5 4 4 3 7" xfId="3172"/>
    <cellStyle name="Comma 5 4 4 3 7 2" xfId="15678"/>
    <cellStyle name="Comma 5 4 4 3 7 2 2" xfId="40552"/>
    <cellStyle name="Comma 5 4 4 3 7 3" xfId="28111"/>
    <cellStyle name="Comma 5 4 4 3 8" xfId="13435"/>
    <cellStyle name="Comma 5 4 4 3 8 2" xfId="38309"/>
    <cellStyle name="Comma 5 4 4 3 9" xfId="25868"/>
    <cellStyle name="Comma 5 4 4 4" xfId="1677"/>
    <cellStyle name="Comma 5 4 4 4 2" xfId="4415"/>
    <cellStyle name="Comma 5 4 4 4 2 2" xfId="9433"/>
    <cellStyle name="Comma 5 4 4 4 2 2 2" xfId="21876"/>
    <cellStyle name="Comma 5 4 4 4 2 2 2 2" xfId="46750"/>
    <cellStyle name="Comma 5 4 4 4 2 2 3" xfId="34317"/>
    <cellStyle name="Comma 5 4 4 4 2 3" xfId="16869"/>
    <cellStyle name="Comma 5 4 4 4 2 3 2" xfId="41743"/>
    <cellStyle name="Comma 5 4 4 4 2 4" xfId="29310"/>
    <cellStyle name="Comma 5 4 4 4 3" xfId="5823"/>
    <cellStyle name="Comma 5 4 4 4 3 2" xfId="10838"/>
    <cellStyle name="Comma 5 4 4 4 3 2 2" xfId="23281"/>
    <cellStyle name="Comma 5 4 4 4 3 2 2 2" xfId="48155"/>
    <cellStyle name="Comma 5 4 4 4 3 2 3" xfId="35722"/>
    <cellStyle name="Comma 5 4 4 4 3 3" xfId="18274"/>
    <cellStyle name="Comma 5 4 4 4 3 3 2" xfId="43148"/>
    <cellStyle name="Comma 5 4 4 4 3 4" xfId="30715"/>
    <cellStyle name="Comma 5 4 4 4 4" xfId="8549"/>
    <cellStyle name="Comma 5 4 4 4 4 2" xfId="20993"/>
    <cellStyle name="Comma 5 4 4 4 4 2 2" xfId="45867"/>
    <cellStyle name="Comma 5 4 4 4 4 3" xfId="33434"/>
    <cellStyle name="Comma 5 4 4 4 5" xfId="12292"/>
    <cellStyle name="Comma 5 4 4 4 5 2" xfId="24726"/>
    <cellStyle name="Comma 5 4 4 4 5 2 2" xfId="49600"/>
    <cellStyle name="Comma 5 4 4 4 5 3" xfId="37167"/>
    <cellStyle name="Comma 5 4 4 4 6" xfId="7026"/>
    <cellStyle name="Comma 5 4 4 4 6 2" xfId="19475"/>
    <cellStyle name="Comma 5 4 4 4 6 2 2" xfId="44349"/>
    <cellStyle name="Comma 5 4 4 4 6 3" xfId="31916"/>
    <cellStyle name="Comma 5 4 4 4 7" xfId="3480"/>
    <cellStyle name="Comma 5 4 4 4 7 2" xfId="15986"/>
    <cellStyle name="Comma 5 4 4 4 7 2 2" xfId="40860"/>
    <cellStyle name="Comma 5 4 4 4 7 3" xfId="28419"/>
    <cellStyle name="Comma 5 4 4 4 8" xfId="14477"/>
    <cellStyle name="Comma 5 4 4 4 8 2" xfId="39351"/>
    <cellStyle name="Comma 5 4 4 4 9" xfId="26910"/>
    <cellStyle name="Comma 5 4 4 5" xfId="2184"/>
    <cellStyle name="Comma 5 4 4 5 2" xfId="4817"/>
    <cellStyle name="Comma 5 4 4 5 2 2" xfId="9834"/>
    <cellStyle name="Comma 5 4 4 5 2 2 2" xfId="22277"/>
    <cellStyle name="Comma 5 4 4 5 2 2 2 2" xfId="47151"/>
    <cellStyle name="Comma 5 4 4 5 2 2 3" xfId="34718"/>
    <cellStyle name="Comma 5 4 4 5 2 3" xfId="17270"/>
    <cellStyle name="Comma 5 4 4 5 2 3 2" xfId="42144"/>
    <cellStyle name="Comma 5 4 4 5 2 4" xfId="29711"/>
    <cellStyle name="Comma 5 4 4 5 3" xfId="6215"/>
    <cellStyle name="Comma 5 4 4 5 3 2" xfId="11230"/>
    <cellStyle name="Comma 5 4 4 5 3 2 2" xfId="23673"/>
    <cellStyle name="Comma 5 4 4 5 3 2 2 2" xfId="48547"/>
    <cellStyle name="Comma 5 4 4 5 3 2 3" xfId="36114"/>
    <cellStyle name="Comma 5 4 4 5 3 3" xfId="18666"/>
    <cellStyle name="Comma 5 4 4 5 3 3 2" xfId="43540"/>
    <cellStyle name="Comma 5 4 4 5 3 4" xfId="31107"/>
    <cellStyle name="Comma 5 4 4 5 4" xfId="8127"/>
    <cellStyle name="Comma 5 4 4 5 4 2" xfId="20573"/>
    <cellStyle name="Comma 5 4 4 5 4 2 2" xfId="45447"/>
    <cellStyle name="Comma 5 4 4 5 4 3" xfId="33014"/>
    <cellStyle name="Comma 5 4 4 5 5" xfId="12684"/>
    <cellStyle name="Comma 5 4 4 5 5 2" xfId="25118"/>
    <cellStyle name="Comma 5 4 4 5 5 2 2" xfId="49992"/>
    <cellStyle name="Comma 5 4 4 5 5 3" xfId="37559"/>
    <cellStyle name="Comma 5 4 4 5 6" xfId="7428"/>
    <cellStyle name="Comma 5 4 4 5 6 2" xfId="19876"/>
    <cellStyle name="Comma 5 4 4 5 6 2 2" xfId="44750"/>
    <cellStyle name="Comma 5 4 4 5 6 3" xfId="32317"/>
    <cellStyle name="Comma 5 4 4 5 7" xfId="3057"/>
    <cellStyle name="Comma 5 4 4 5 7 2" xfId="15566"/>
    <cellStyle name="Comma 5 4 4 5 7 2 2" xfId="40440"/>
    <cellStyle name="Comma 5 4 4 5 7 3" xfId="27999"/>
    <cellStyle name="Comma 5 4 4 5 8" xfId="14869"/>
    <cellStyle name="Comma 5 4 4 5 8 2" xfId="39743"/>
    <cellStyle name="Comma 5 4 4 5 9" xfId="27302"/>
    <cellStyle name="Comma 5 4 4 6" xfId="1026"/>
    <cellStyle name="Comma 5 4 4 6 2" xfId="9013"/>
    <cellStyle name="Comma 5 4 4 6 2 2" xfId="21456"/>
    <cellStyle name="Comma 5 4 4 6 2 2 2" xfId="46330"/>
    <cellStyle name="Comma 5 4 4 6 2 3" xfId="33897"/>
    <cellStyle name="Comma 5 4 4 6 3" xfId="3995"/>
    <cellStyle name="Comma 5 4 4 6 3 2" xfId="16449"/>
    <cellStyle name="Comma 5 4 4 6 3 2 2" xfId="41323"/>
    <cellStyle name="Comma 5 4 4 6 3 3" xfId="28890"/>
    <cellStyle name="Comma 5 4 4 6 4" xfId="13826"/>
    <cellStyle name="Comma 5 4 4 6 4 2" xfId="38700"/>
    <cellStyle name="Comma 5 4 4 6 5" xfId="26259"/>
    <cellStyle name="Comma 5 4 4 7" xfId="5171"/>
    <cellStyle name="Comma 5 4 4 7 2" xfId="10187"/>
    <cellStyle name="Comma 5 4 4 7 2 2" xfId="22630"/>
    <cellStyle name="Comma 5 4 4 7 2 2 2" xfId="47504"/>
    <cellStyle name="Comma 5 4 4 7 2 3" xfId="35071"/>
    <cellStyle name="Comma 5 4 4 7 3" xfId="17623"/>
    <cellStyle name="Comma 5 4 4 7 3 2" xfId="42497"/>
    <cellStyle name="Comma 5 4 4 7 4" xfId="30064"/>
    <cellStyle name="Comma 5 4 4 8" xfId="7748"/>
    <cellStyle name="Comma 5 4 4 8 2" xfId="20194"/>
    <cellStyle name="Comma 5 4 4 8 2 2" xfId="45068"/>
    <cellStyle name="Comma 5 4 4 8 3" xfId="32635"/>
    <cellStyle name="Comma 5 4 4 9" xfId="11641"/>
    <cellStyle name="Comma 5 4 4 9 2" xfId="24075"/>
    <cellStyle name="Comma 5 4 4 9 2 2" xfId="48949"/>
    <cellStyle name="Comma 5 4 4 9 3" xfId="36516"/>
    <cellStyle name="Comma 5 4 5" xfId="372"/>
    <cellStyle name="Comma 5 4 5 10" xfId="13188"/>
    <cellStyle name="Comma 5 4 5 10 2" xfId="38062"/>
    <cellStyle name="Comma 5 4 5 11" xfId="25621"/>
    <cellStyle name="Comma 5 4 5 2" xfId="732"/>
    <cellStyle name="Comma 5 4 5 2 2" xfId="1331"/>
    <cellStyle name="Comma 5 4 5 2 2 2" xfId="9435"/>
    <cellStyle name="Comma 5 4 5 2 2 2 2" xfId="21878"/>
    <cellStyle name="Comma 5 4 5 2 2 2 2 2" xfId="46752"/>
    <cellStyle name="Comma 5 4 5 2 2 2 3" xfId="34319"/>
    <cellStyle name="Comma 5 4 5 2 2 3" xfId="4417"/>
    <cellStyle name="Comma 5 4 5 2 2 3 2" xfId="16871"/>
    <cellStyle name="Comma 5 4 5 2 2 3 2 2" xfId="41745"/>
    <cellStyle name="Comma 5 4 5 2 2 3 3" xfId="29312"/>
    <cellStyle name="Comma 5 4 5 2 2 4" xfId="14131"/>
    <cellStyle name="Comma 5 4 5 2 2 4 2" xfId="39005"/>
    <cellStyle name="Comma 5 4 5 2 2 5" xfId="26564"/>
    <cellStyle name="Comma 5 4 5 2 3" xfId="5476"/>
    <cellStyle name="Comma 5 4 5 2 3 2" xfId="10492"/>
    <cellStyle name="Comma 5 4 5 2 3 2 2" xfId="22935"/>
    <cellStyle name="Comma 5 4 5 2 3 2 2 2" xfId="47809"/>
    <cellStyle name="Comma 5 4 5 2 3 2 3" xfId="35376"/>
    <cellStyle name="Comma 5 4 5 2 3 3" xfId="17928"/>
    <cellStyle name="Comma 5 4 5 2 3 3 2" xfId="42802"/>
    <cellStyle name="Comma 5 4 5 2 3 4" xfId="30369"/>
    <cellStyle name="Comma 5 4 5 2 4" xfId="8551"/>
    <cellStyle name="Comma 5 4 5 2 4 2" xfId="20995"/>
    <cellStyle name="Comma 5 4 5 2 4 2 2" xfId="45869"/>
    <cellStyle name="Comma 5 4 5 2 4 3" xfId="33436"/>
    <cellStyle name="Comma 5 4 5 2 5" xfId="11946"/>
    <cellStyle name="Comma 5 4 5 2 5 2" xfId="24380"/>
    <cellStyle name="Comma 5 4 5 2 5 2 2" xfId="49254"/>
    <cellStyle name="Comma 5 4 5 2 5 3" xfId="36821"/>
    <cellStyle name="Comma 5 4 5 2 6" xfId="7028"/>
    <cellStyle name="Comma 5 4 5 2 6 2" xfId="19477"/>
    <cellStyle name="Comma 5 4 5 2 6 2 2" xfId="44351"/>
    <cellStyle name="Comma 5 4 5 2 6 3" xfId="31918"/>
    <cellStyle name="Comma 5 4 5 2 7" xfId="3482"/>
    <cellStyle name="Comma 5 4 5 2 7 2" xfId="15988"/>
    <cellStyle name="Comma 5 4 5 2 7 2 2" xfId="40862"/>
    <cellStyle name="Comma 5 4 5 2 7 3" xfId="28421"/>
    <cellStyle name="Comma 5 4 5 2 8" xfId="13535"/>
    <cellStyle name="Comma 5 4 5 2 8 2" xfId="38409"/>
    <cellStyle name="Comma 5 4 5 2 9" xfId="25968"/>
    <cellStyle name="Comma 5 4 5 3" xfId="1679"/>
    <cellStyle name="Comma 5 4 5 3 2" xfId="4917"/>
    <cellStyle name="Comma 5 4 5 3 2 2" xfId="9934"/>
    <cellStyle name="Comma 5 4 5 3 2 2 2" xfId="22377"/>
    <cellStyle name="Comma 5 4 5 3 2 2 2 2" xfId="47251"/>
    <cellStyle name="Comma 5 4 5 3 2 2 3" xfId="34818"/>
    <cellStyle name="Comma 5 4 5 3 2 3" xfId="17370"/>
    <cellStyle name="Comma 5 4 5 3 2 3 2" xfId="42244"/>
    <cellStyle name="Comma 5 4 5 3 2 4" xfId="29811"/>
    <cellStyle name="Comma 5 4 5 3 3" xfId="5825"/>
    <cellStyle name="Comma 5 4 5 3 3 2" xfId="10840"/>
    <cellStyle name="Comma 5 4 5 3 3 2 2" xfId="23283"/>
    <cellStyle name="Comma 5 4 5 3 3 2 2 2" xfId="48157"/>
    <cellStyle name="Comma 5 4 5 3 3 2 3" xfId="35724"/>
    <cellStyle name="Comma 5 4 5 3 3 3" xfId="18276"/>
    <cellStyle name="Comma 5 4 5 3 3 3 2" xfId="43150"/>
    <cellStyle name="Comma 5 4 5 3 3 4" xfId="30717"/>
    <cellStyle name="Comma 5 4 5 3 4" xfId="8341"/>
    <cellStyle name="Comma 5 4 5 3 4 2" xfId="20785"/>
    <cellStyle name="Comma 5 4 5 3 4 2 2" xfId="45659"/>
    <cellStyle name="Comma 5 4 5 3 4 3" xfId="33226"/>
    <cellStyle name="Comma 5 4 5 3 5" xfId="12294"/>
    <cellStyle name="Comma 5 4 5 3 5 2" xfId="24728"/>
    <cellStyle name="Comma 5 4 5 3 5 2 2" xfId="49602"/>
    <cellStyle name="Comma 5 4 5 3 5 3" xfId="37169"/>
    <cellStyle name="Comma 5 4 5 3 6" xfId="7528"/>
    <cellStyle name="Comma 5 4 5 3 6 2" xfId="19976"/>
    <cellStyle name="Comma 5 4 5 3 6 2 2" xfId="44850"/>
    <cellStyle name="Comma 5 4 5 3 6 3" xfId="32417"/>
    <cellStyle name="Comma 5 4 5 3 7" xfId="3272"/>
    <cellStyle name="Comma 5 4 5 3 7 2" xfId="15778"/>
    <cellStyle name="Comma 5 4 5 3 7 2 2" xfId="40652"/>
    <cellStyle name="Comma 5 4 5 3 7 3" xfId="28211"/>
    <cellStyle name="Comma 5 4 5 3 8" xfId="14479"/>
    <cellStyle name="Comma 5 4 5 3 8 2" xfId="39353"/>
    <cellStyle name="Comma 5 4 5 3 9" xfId="26912"/>
    <cellStyle name="Comma 5 4 5 4" xfId="2290"/>
    <cellStyle name="Comma 5 4 5 4 2" xfId="6315"/>
    <cellStyle name="Comma 5 4 5 4 2 2" xfId="11330"/>
    <cellStyle name="Comma 5 4 5 4 2 2 2" xfId="23773"/>
    <cellStyle name="Comma 5 4 5 4 2 2 2 2" xfId="48647"/>
    <cellStyle name="Comma 5 4 5 4 2 2 3" xfId="36214"/>
    <cellStyle name="Comma 5 4 5 4 2 3" xfId="18766"/>
    <cellStyle name="Comma 5 4 5 4 2 3 2" xfId="43640"/>
    <cellStyle name="Comma 5 4 5 4 2 4" xfId="31207"/>
    <cellStyle name="Comma 5 4 5 4 3" xfId="12784"/>
    <cellStyle name="Comma 5 4 5 4 3 2" xfId="25218"/>
    <cellStyle name="Comma 5 4 5 4 3 2 2" xfId="50092"/>
    <cellStyle name="Comma 5 4 5 4 3 3" xfId="37659"/>
    <cellStyle name="Comma 5 4 5 4 4" xfId="9225"/>
    <cellStyle name="Comma 5 4 5 4 4 2" xfId="21668"/>
    <cellStyle name="Comma 5 4 5 4 4 2 2" xfId="46542"/>
    <cellStyle name="Comma 5 4 5 4 4 3" xfId="34109"/>
    <cellStyle name="Comma 5 4 5 4 5" xfId="4207"/>
    <cellStyle name="Comma 5 4 5 4 5 2" xfId="16661"/>
    <cellStyle name="Comma 5 4 5 4 5 2 2" xfId="41535"/>
    <cellStyle name="Comma 5 4 5 4 5 3" xfId="29102"/>
    <cellStyle name="Comma 5 4 5 4 6" xfId="14969"/>
    <cellStyle name="Comma 5 4 5 4 6 2" xfId="39843"/>
    <cellStyle name="Comma 5 4 5 4 7" xfId="27402"/>
    <cellStyle name="Comma 5 4 5 5" xfId="1126"/>
    <cellStyle name="Comma 5 4 5 5 2" xfId="10287"/>
    <cellStyle name="Comma 5 4 5 5 2 2" xfId="22730"/>
    <cellStyle name="Comma 5 4 5 5 2 2 2" xfId="47604"/>
    <cellStyle name="Comma 5 4 5 5 2 3" xfId="35171"/>
    <cellStyle name="Comma 5 4 5 5 3" xfId="5271"/>
    <cellStyle name="Comma 5 4 5 5 3 2" xfId="17723"/>
    <cellStyle name="Comma 5 4 5 5 3 2 2" xfId="42597"/>
    <cellStyle name="Comma 5 4 5 5 3 3" xfId="30164"/>
    <cellStyle name="Comma 5 4 5 5 4" xfId="13926"/>
    <cellStyle name="Comma 5 4 5 5 4 2" xfId="38800"/>
    <cellStyle name="Comma 5 4 5 5 5" xfId="26359"/>
    <cellStyle name="Comma 5 4 5 6" xfId="7848"/>
    <cellStyle name="Comma 5 4 5 6 2" xfId="20294"/>
    <cellStyle name="Comma 5 4 5 6 2 2" xfId="45168"/>
    <cellStyle name="Comma 5 4 5 6 3" xfId="32735"/>
    <cellStyle name="Comma 5 4 5 7" xfId="11741"/>
    <cellStyle name="Comma 5 4 5 7 2" xfId="24175"/>
    <cellStyle name="Comma 5 4 5 7 2 2" xfId="49049"/>
    <cellStyle name="Comma 5 4 5 7 3" xfId="36616"/>
    <cellStyle name="Comma 5 4 5 8" xfId="6818"/>
    <cellStyle name="Comma 5 4 5 8 2" xfId="19267"/>
    <cellStyle name="Comma 5 4 5 8 2 2" xfId="44141"/>
    <cellStyle name="Comma 5 4 5 8 3" xfId="31708"/>
    <cellStyle name="Comma 5 4 5 9" xfId="2769"/>
    <cellStyle name="Comma 5 4 5 9 2" xfId="15287"/>
    <cellStyle name="Comma 5 4 5 9 2 2" xfId="40161"/>
    <cellStyle name="Comma 5 4 5 9 3" xfId="27720"/>
    <cellStyle name="Comma 5 4 6" xfId="237"/>
    <cellStyle name="Comma 5 4 6 10" xfId="13063"/>
    <cellStyle name="Comma 5 4 6 10 2" xfId="37937"/>
    <cellStyle name="Comma 5 4 6 11" xfId="25496"/>
    <cellStyle name="Comma 5 4 6 2" xfId="601"/>
    <cellStyle name="Comma 5 4 6 2 2" xfId="1332"/>
    <cellStyle name="Comma 5 4 6 2 2 2" xfId="9436"/>
    <cellStyle name="Comma 5 4 6 2 2 2 2" xfId="21879"/>
    <cellStyle name="Comma 5 4 6 2 2 2 2 2" xfId="46753"/>
    <cellStyle name="Comma 5 4 6 2 2 2 3" xfId="34320"/>
    <cellStyle name="Comma 5 4 6 2 2 3" xfId="4418"/>
    <cellStyle name="Comma 5 4 6 2 2 3 2" xfId="16872"/>
    <cellStyle name="Comma 5 4 6 2 2 3 2 2" xfId="41746"/>
    <cellStyle name="Comma 5 4 6 2 2 3 3" xfId="29313"/>
    <cellStyle name="Comma 5 4 6 2 2 4" xfId="14132"/>
    <cellStyle name="Comma 5 4 6 2 2 4 2" xfId="39006"/>
    <cellStyle name="Comma 5 4 6 2 2 5" xfId="26565"/>
    <cellStyle name="Comma 5 4 6 2 3" xfId="5477"/>
    <cellStyle name="Comma 5 4 6 2 3 2" xfId="10493"/>
    <cellStyle name="Comma 5 4 6 2 3 2 2" xfId="22936"/>
    <cellStyle name="Comma 5 4 6 2 3 2 2 2" xfId="47810"/>
    <cellStyle name="Comma 5 4 6 2 3 2 3" xfId="35377"/>
    <cellStyle name="Comma 5 4 6 2 3 3" xfId="17929"/>
    <cellStyle name="Comma 5 4 6 2 3 3 2" xfId="42803"/>
    <cellStyle name="Comma 5 4 6 2 3 4" xfId="30370"/>
    <cellStyle name="Comma 5 4 6 2 4" xfId="8552"/>
    <cellStyle name="Comma 5 4 6 2 4 2" xfId="20996"/>
    <cellStyle name="Comma 5 4 6 2 4 2 2" xfId="45870"/>
    <cellStyle name="Comma 5 4 6 2 4 3" xfId="33437"/>
    <cellStyle name="Comma 5 4 6 2 5" xfId="11947"/>
    <cellStyle name="Comma 5 4 6 2 5 2" xfId="24381"/>
    <cellStyle name="Comma 5 4 6 2 5 2 2" xfId="49255"/>
    <cellStyle name="Comma 5 4 6 2 5 3" xfId="36822"/>
    <cellStyle name="Comma 5 4 6 2 6" xfId="7029"/>
    <cellStyle name="Comma 5 4 6 2 6 2" xfId="19478"/>
    <cellStyle name="Comma 5 4 6 2 6 2 2" xfId="44352"/>
    <cellStyle name="Comma 5 4 6 2 6 3" xfId="31919"/>
    <cellStyle name="Comma 5 4 6 2 7" xfId="3483"/>
    <cellStyle name="Comma 5 4 6 2 7 2" xfId="15989"/>
    <cellStyle name="Comma 5 4 6 2 7 2 2" xfId="40863"/>
    <cellStyle name="Comma 5 4 6 2 7 3" xfId="28422"/>
    <cellStyle name="Comma 5 4 6 2 8" xfId="13410"/>
    <cellStyle name="Comma 5 4 6 2 8 2" xfId="38284"/>
    <cellStyle name="Comma 5 4 6 2 9" xfId="25843"/>
    <cellStyle name="Comma 5 4 6 3" xfId="1680"/>
    <cellStyle name="Comma 5 4 6 3 2" xfId="4792"/>
    <cellStyle name="Comma 5 4 6 3 2 2" xfId="9809"/>
    <cellStyle name="Comma 5 4 6 3 2 2 2" xfId="22252"/>
    <cellStyle name="Comma 5 4 6 3 2 2 2 2" xfId="47126"/>
    <cellStyle name="Comma 5 4 6 3 2 2 3" xfId="34693"/>
    <cellStyle name="Comma 5 4 6 3 2 3" xfId="17245"/>
    <cellStyle name="Comma 5 4 6 3 2 3 2" xfId="42119"/>
    <cellStyle name="Comma 5 4 6 3 2 4" xfId="29686"/>
    <cellStyle name="Comma 5 4 6 3 3" xfId="5826"/>
    <cellStyle name="Comma 5 4 6 3 3 2" xfId="10841"/>
    <cellStyle name="Comma 5 4 6 3 3 2 2" xfId="23284"/>
    <cellStyle name="Comma 5 4 6 3 3 2 2 2" xfId="48158"/>
    <cellStyle name="Comma 5 4 6 3 3 2 3" xfId="35725"/>
    <cellStyle name="Comma 5 4 6 3 3 3" xfId="18277"/>
    <cellStyle name="Comma 5 4 6 3 3 3 2" xfId="43151"/>
    <cellStyle name="Comma 5 4 6 3 3 4" xfId="30718"/>
    <cellStyle name="Comma 5 4 6 3 4" xfId="8856"/>
    <cellStyle name="Comma 5 4 6 3 4 2" xfId="21299"/>
    <cellStyle name="Comma 5 4 6 3 4 2 2" xfId="46173"/>
    <cellStyle name="Comma 5 4 6 3 4 3" xfId="33740"/>
    <cellStyle name="Comma 5 4 6 3 5" xfId="12295"/>
    <cellStyle name="Comma 5 4 6 3 5 2" xfId="24729"/>
    <cellStyle name="Comma 5 4 6 3 5 2 2" xfId="49603"/>
    <cellStyle name="Comma 5 4 6 3 5 3" xfId="37170"/>
    <cellStyle name="Comma 5 4 6 3 6" xfId="7403"/>
    <cellStyle name="Comma 5 4 6 3 6 2" xfId="19851"/>
    <cellStyle name="Comma 5 4 6 3 6 2 2" xfId="44725"/>
    <cellStyle name="Comma 5 4 6 3 6 3" xfId="32292"/>
    <cellStyle name="Comma 5 4 6 3 7" xfId="3838"/>
    <cellStyle name="Comma 5 4 6 3 7 2" xfId="16292"/>
    <cellStyle name="Comma 5 4 6 3 7 2 2" xfId="41166"/>
    <cellStyle name="Comma 5 4 6 3 7 3" xfId="28733"/>
    <cellStyle name="Comma 5 4 6 3 8" xfId="14480"/>
    <cellStyle name="Comma 5 4 6 3 8 2" xfId="39354"/>
    <cellStyle name="Comma 5 4 6 3 9" xfId="26913"/>
    <cellStyle name="Comma 5 4 6 4" xfId="2155"/>
    <cellStyle name="Comma 5 4 6 4 2" xfId="6190"/>
    <cellStyle name="Comma 5 4 6 4 2 2" xfId="11205"/>
    <cellStyle name="Comma 5 4 6 4 2 2 2" xfId="23648"/>
    <cellStyle name="Comma 5 4 6 4 2 2 2 2" xfId="48522"/>
    <cellStyle name="Comma 5 4 6 4 2 2 3" xfId="36089"/>
    <cellStyle name="Comma 5 4 6 4 2 3" xfId="18641"/>
    <cellStyle name="Comma 5 4 6 4 2 3 2" xfId="43515"/>
    <cellStyle name="Comma 5 4 6 4 2 4" xfId="31082"/>
    <cellStyle name="Comma 5 4 6 4 3" xfId="12659"/>
    <cellStyle name="Comma 5 4 6 4 3 2" xfId="25093"/>
    <cellStyle name="Comma 5 4 6 4 3 2 2" xfId="49967"/>
    <cellStyle name="Comma 5 4 6 4 3 3" xfId="37534"/>
    <cellStyle name="Comma 5 4 6 4 4" xfId="9100"/>
    <cellStyle name="Comma 5 4 6 4 4 2" xfId="21543"/>
    <cellStyle name="Comma 5 4 6 4 4 2 2" xfId="46417"/>
    <cellStyle name="Comma 5 4 6 4 4 3" xfId="33984"/>
    <cellStyle name="Comma 5 4 6 4 5" xfId="4082"/>
    <cellStyle name="Comma 5 4 6 4 5 2" xfId="16536"/>
    <cellStyle name="Comma 5 4 6 4 5 2 2" xfId="41410"/>
    <cellStyle name="Comma 5 4 6 4 5 3" xfId="28977"/>
    <cellStyle name="Comma 5 4 6 4 6" xfId="14844"/>
    <cellStyle name="Comma 5 4 6 4 6 2" xfId="39718"/>
    <cellStyle name="Comma 5 4 6 4 7" xfId="27277"/>
    <cellStyle name="Comma 5 4 6 5" xfId="1001"/>
    <cellStyle name="Comma 5 4 6 5 2" xfId="10160"/>
    <cellStyle name="Comma 5 4 6 5 2 2" xfId="22603"/>
    <cellStyle name="Comma 5 4 6 5 2 2 2" xfId="47477"/>
    <cellStyle name="Comma 5 4 6 5 2 3" xfId="35044"/>
    <cellStyle name="Comma 5 4 6 5 3" xfId="5144"/>
    <cellStyle name="Comma 5 4 6 5 3 2" xfId="17596"/>
    <cellStyle name="Comma 5 4 6 5 3 2 2" xfId="42470"/>
    <cellStyle name="Comma 5 4 6 5 3 3" xfId="30037"/>
    <cellStyle name="Comma 5 4 6 5 4" xfId="13801"/>
    <cellStyle name="Comma 5 4 6 5 4 2" xfId="38675"/>
    <cellStyle name="Comma 5 4 6 5 5" xfId="26234"/>
    <cellStyle name="Comma 5 4 6 6" xfId="8216"/>
    <cellStyle name="Comma 5 4 6 6 2" xfId="20660"/>
    <cellStyle name="Comma 5 4 6 6 2 2" xfId="45534"/>
    <cellStyle name="Comma 5 4 6 6 3" xfId="33101"/>
    <cellStyle name="Comma 5 4 6 7" xfId="11616"/>
    <cellStyle name="Comma 5 4 6 7 2" xfId="24050"/>
    <cellStyle name="Comma 5 4 6 7 2 2" xfId="48924"/>
    <cellStyle name="Comma 5 4 6 7 3" xfId="36491"/>
    <cellStyle name="Comma 5 4 6 8" xfId="6693"/>
    <cellStyle name="Comma 5 4 6 8 2" xfId="19142"/>
    <cellStyle name="Comma 5 4 6 8 2 2" xfId="44016"/>
    <cellStyle name="Comma 5 4 6 8 3" xfId="31583"/>
    <cellStyle name="Comma 5 4 6 9" xfId="3147"/>
    <cellStyle name="Comma 5 4 6 9 2" xfId="15653"/>
    <cellStyle name="Comma 5 4 6 9 2 2" xfId="40527"/>
    <cellStyle name="Comma 5 4 6 9 3" xfId="28086"/>
    <cellStyle name="Comma 5 4 7" xfId="555"/>
    <cellStyle name="Comma 5 4 7 2" xfId="1323"/>
    <cellStyle name="Comma 5 4 7 2 2" xfId="9427"/>
    <cellStyle name="Comma 5 4 7 2 2 2" xfId="21870"/>
    <cellStyle name="Comma 5 4 7 2 2 2 2" xfId="46744"/>
    <cellStyle name="Comma 5 4 7 2 2 3" xfId="34311"/>
    <cellStyle name="Comma 5 4 7 2 3" xfId="4409"/>
    <cellStyle name="Comma 5 4 7 2 3 2" xfId="16863"/>
    <cellStyle name="Comma 5 4 7 2 3 2 2" xfId="41737"/>
    <cellStyle name="Comma 5 4 7 2 3 3" xfId="29304"/>
    <cellStyle name="Comma 5 4 7 2 4" xfId="14123"/>
    <cellStyle name="Comma 5 4 7 2 4 2" xfId="38997"/>
    <cellStyle name="Comma 5 4 7 2 5" xfId="26556"/>
    <cellStyle name="Comma 5 4 7 3" xfId="5468"/>
    <cellStyle name="Comma 5 4 7 3 2" xfId="10484"/>
    <cellStyle name="Comma 5 4 7 3 2 2" xfId="22927"/>
    <cellStyle name="Comma 5 4 7 3 2 2 2" xfId="47801"/>
    <cellStyle name="Comma 5 4 7 3 2 3" xfId="35368"/>
    <cellStyle name="Comma 5 4 7 3 3" xfId="17920"/>
    <cellStyle name="Comma 5 4 7 3 3 2" xfId="42794"/>
    <cellStyle name="Comma 5 4 7 3 4" xfId="30361"/>
    <cellStyle name="Comma 5 4 7 4" xfId="8543"/>
    <cellStyle name="Comma 5 4 7 4 2" xfId="20987"/>
    <cellStyle name="Comma 5 4 7 4 2 2" xfId="45861"/>
    <cellStyle name="Comma 5 4 7 4 3" xfId="33428"/>
    <cellStyle name="Comma 5 4 7 5" xfId="11938"/>
    <cellStyle name="Comma 5 4 7 5 2" xfId="24372"/>
    <cellStyle name="Comma 5 4 7 5 2 2" xfId="49246"/>
    <cellStyle name="Comma 5 4 7 5 3" xfId="36813"/>
    <cellStyle name="Comma 5 4 7 6" xfId="7020"/>
    <cellStyle name="Comma 5 4 7 6 2" xfId="19469"/>
    <cellStyle name="Comma 5 4 7 6 2 2" xfId="44343"/>
    <cellStyle name="Comma 5 4 7 6 3" xfId="31910"/>
    <cellStyle name="Comma 5 4 7 7" xfId="3474"/>
    <cellStyle name="Comma 5 4 7 7 2" xfId="15980"/>
    <cellStyle name="Comma 5 4 7 7 2 2" xfId="40854"/>
    <cellStyle name="Comma 5 4 7 7 3" xfId="28413"/>
    <cellStyle name="Comma 5 4 7 8" xfId="13365"/>
    <cellStyle name="Comma 5 4 7 8 2" xfId="38239"/>
    <cellStyle name="Comma 5 4 7 9" xfId="25798"/>
    <cellStyle name="Comma 5 4 8" xfId="1671"/>
    <cellStyle name="Comma 5 4 8 2" xfId="4747"/>
    <cellStyle name="Comma 5 4 8 2 2" xfId="9764"/>
    <cellStyle name="Comma 5 4 8 2 2 2" xfId="22207"/>
    <cellStyle name="Comma 5 4 8 2 2 2 2" xfId="47081"/>
    <cellStyle name="Comma 5 4 8 2 2 3" xfId="34648"/>
    <cellStyle name="Comma 5 4 8 2 3" xfId="17200"/>
    <cellStyle name="Comma 5 4 8 2 3 2" xfId="42074"/>
    <cellStyle name="Comma 5 4 8 2 4" xfId="29641"/>
    <cellStyle name="Comma 5 4 8 3" xfId="5817"/>
    <cellStyle name="Comma 5 4 8 3 2" xfId="10832"/>
    <cellStyle name="Comma 5 4 8 3 2 2" xfId="23275"/>
    <cellStyle name="Comma 5 4 8 3 2 2 2" xfId="48149"/>
    <cellStyle name="Comma 5 4 8 3 2 3" xfId="35716"/>
    <cellStyle name="Comma 5 4 8 3 3" xfId="18268"/>
    <cellStyle name="Comma 5 4 8 3 3 2" xfId="43142"/>
    <cellStyle name="Comma 5 4 8 3 4" xfId="30709"/>
    <cellStyle name="Comma 5 4 8 4" xfId="8021"/>
    <cellStyle name="Comma 5 4 8 4 2" xfId="20467"/>
    <cellStyle name="Comma 5 4 8 4 2 2" xfId="45341"/>
    <cellStyle name="Comma 5 4 8 4 3" xfId="32908"/>
    <cellStyle name="Comma 5 4 8 5" xfId="12286"/>
    <cellStyle name="Comma 5 4 8 5 2" xfId="24720"/>
    <cellStyle name="Comma 5 4 8 5 2 2" xfId="49594"/>
    <cellStyle name="Comma 5 4 8 5 3" xfId="37161"/>
    <cellStyle name="Comma 5 4 8 6" xfId="7358"/>
    <cellStyle name="Comma 5 4 8 6 2" xfId="19806"/>
    <cellStyle name="Comma 5 4 8 6 2 2" xfId="44680"/>
    <cellStyle name="Comma 5 4 8 6 3" xfId="32247"/>
    <cellStyle name="Comma 5 4 8 7" xfId="2945"/>
    <cellStyle name="Comma 5 4 8 7 2" xfId="15460"/>
    <cellStyle name="Comma 5 4 8 7 2 2" xfId="40334"/>
    <cellStyle name="Comma 5 4 8 7 3" xfId="27893"/>
    <cellStyle name="Comma 5 4 8 8" xfId="14471"/>
    <cellStyle name="Comma 5 4 8 8 2" xfId="39345"/>
    <cellStyle name="Comma 5 4 8 9" xfId="26904"/>
    <cellStyle name="Comma 5 4 9" xfId="2106"/>
    <cellStyle name="Comma 5 4 9 2" xfId="6145"/>
    <cellStyle name="Comma 5 4 9 2 2" xfId="11160"/>
    <cellStyle name="Comma 5 4 9 2 2 2" xfId="23603"/>
    <cellStyle name="Comma 5 4 9 2 2 2 2" xfId="48477"/>
    <cellStyle name="Comma 5 4 9 2 2 3" xfId="36044"/>
    <cellStyle name="Comma 5 4 9 2 3" xfId="18596"/>
    <cellStyle name="Comma 5 4 9 2 3 2" xfId="43470"/>
    <cellStyle name="Comma 5 4 9 2 4" xfId="31037"/>
    <cellStyle name="Comma 5 4 9 3" xfId="12614"/>
    <cellStyle name="Comma 5 4 9 3 2" xfId="25048"/>
    <cellStyle name="Comma 5 4 9 3 2 2" xfId="49922"/>
    <cellStyle name="Comma 5 4 9 3 3" xfId="37489"/>
    <cellStyle name="Comma 5 4 9 4" xfId="8908"/>
    <cellStyle name="Comma 5 4 9 4 2" xfId="21351"/>
    <cellStyle name="Comma 5 4 9 4 2 2" xfId="46225"/>
    <cellStyle name="Comma 5 4 9 4 3" xfId="33792"/>
    <cellStyle name="Comma 5 4 9 5" xfId="3890"/>
    <cellStyle name="Comma 5 4 9 5 2" xfId="16344"/>
    <cellStyle name="Comma 5 4 9 5 2 2" xfId="41218"/>
    <cellStyle name="Comma 5 4 9 5 3" xfId="28785"/>
    <cellStyle name="Comma 5 4 9 6" xfId="14799"/>
    <cellStyle name="Comma 5 4 9 6 2" xfId="39673"/>
    <cellStyle name="Comma 5 4 9 7" xfId="27232"/>
    <cellStyle name="Comma 5 5" xfId="138"/>
    <cellStyle name="Comma 5 5 10" xfId="7701"/>
    <cellStyle name="Comma 5 5 10 2" xfId="20147"/>
    <cellStyle name="Comma 5 5 10 2 2" xfId="45021"/>
    <cellStyle name="Comma 5 5 10 3" xfId="32588"/>
    <cellStyle name="Comma 5 5 11" xfId="11521"/>
    <cellStyle name="Comma 5 5 11 2" xfId="23955"/>
    <cellStyle name="Comma 5 5 11 2 2" xfId="48829"/>
    <cellStyle name="Comma 5 5 11 3" xfId="36396"/>
    <cellStyle name="Comma 5 5 12" xfId="6513"/>
    <cellStyle name="Comma 5 5 12 2" xfId="18962"/>
    <cellStyle name="Comma 5 5 12 2 2" xfId="43836"/>
    <cellStyle name="Comma 5 5 12 3" xfId="31403"/>
    <cellStyle name="Comma 5 5 13" xfId="2621"/>
    <cellStyle name="Comma 5 5 13 2" xfId="15140"/>
    <cellStyle name="Comma 5 5 13 2 2" xfId="40014"/>
    <cellStyle name="Comma 5 5 13 3" xfId="27573"/>
    <cellStyle name="Comma 5 5 14" xfId="12968"/>
    <cellStyle name="Comma 5 5 14 2" xfId="37842"/>
    <cellStyle name="Comma 5 5 15" xfId="25401"/>
    <cellStyle name="Comma 5 5 2" xfId="326"/>
    <cellStyle name="Comma 5 5 2 10" xfId="6556"/>
    <cellStyle name="Comma 5 5 2 10 2" xfId="19005"/>
    <cellStyle name="Comma 5 5 2 10 2 2" xfId="43879"/>
    <cellStyle name="Comma 5 5 2 10 3" xfId="31446"/>
    <cellStyle name="Comma 5 5 2 11" xfId="2724"/>
    <cellStyle name="Comma 5 5 2 11 2" xfId="15242"/>
    <cellStyle name="Comma 5 5 2 11 2 2" xfId="40116"/>
    <cellStyle name="Comma 5 5 2 11 3" xfId="27675"/>
    <cellStyle name="Comma 5 5 2 12" xfId="13143"/>
    <cellStyle name="Comma 5 5 2 12 2" xfId="38017"/>
    <cellStyle name="Comma 5 5 2 13" xfId="25576"/>
    <cellStyle name="Comma 5 5 2 2" xfId="428"/>
    <cellStyle name="Comma 5 5 2 2 10" xfId="13243"/>
    <cellStyle name="Comma 5 5 2 2 10 2" xfId="38117"/>
    <cellStyle name="Comma 5 5 2 2 11" xfId="25676"/>
    <cellStyle name="Comma 5 5 2 2 2" xfId="788"/>
    <cellStyle name="Comma 5 5 2 2 2 2" xfId="1335"/>
    <cellStyle name="Comma 5 5 2 2 2 2 2" xfId="9439"/>
    <cellStyle name="Comma 5 5 2 2 2 2 2 2" xfId="21882"/>
    <cellStyle name="Comma 5 5 2 2 2 2 2 2 2" xfId="46756"/>
    <cellStyle name="Comma 5 5 2 2 2 2 2 3" xfId="34323"/>
    <cellStyle name="Comma 5 5 2 2 2 2 3" xfId="4421"/>
    <cellStyle name="Comma 5 5 2 2 2 2 3 2" xfId="16875"/>
    <cellStyle name="Comma 5 5 2 2 2 2 3 2 2" xfId="41749"/>
    <cellStyle name="Comma 5 5 2 2 2 2 3 3" xfId="29316"/>
    <cellStyle name="Comma 5 5 2 2 2 2 4" xfId="14135"/>
    <cellStyle name="Comma 5 5 2 2 2 2 4 2" xfId="39009"/>
    <cellStyle name="Comma 5 5 2 2 2 2 5" xfId="26568"/>
    <cellStyle name="Comma 5 5 2 2 2 3" xfId="5480"/>
    <cellStyle name="Comma 5 5 2 2 2 3 2" xfId="10496"/>
    <cellStyle name="Comma 5 5 2 2 2 3 2 2" xfId="22939"/>
    <cellStyle name="Comma 5 5 2 2 2 3 2 2 2" xfId="47813"/>
    <cellStyle name="Comma 5 5 2 2 2 3 2 3" xfId="35380"/>
    <cellStyle name="Comma 5 5 2 2 2 3 3" xfId="17932"/>
    <cellStyle name="Comma 5 5 2 2 2 3 3 2" xfId="42806"/>
    <cellStyle name="Comma 5 5 2 2 2 3 4" xfId="30373"/>
    <cellStyle name="Comma 5 5 2 2 2 4" xfId="8555"/>
    <cellStyle name="Comma 5 5 2 2 2 4 2" xfId="20999"/>
    <cellStyle name="Comma 5 5 2 2 2 4 2 2" xfId="45873"/>
    <cellStyle name="Comma 5 5 2 2 2 4 3" xfId="33440"/>
    <cellStyle name="Comma 5 5 2 2 2 5" xfId="11950"/>
    <cellStyle name="Comma 5 5 2 2 2 5 2" xfId="24384"/>
    <cellStyle name="Comma 5 5 2 2 2 5 2 2" xfId="49258"/>
    <cellStyle name="Comma 5 5 2 2 2 5 3" xfId="36825"/>
    <cellStyle name="Comma 5 5 2 2 2 6" xfId="7032"/>
    <cellStyle name="Comma 5 5 2 2 2 6 2" xfId="19481"/>
    <cellStyle name="Comma 5 5 2 2 2 6 2 2" xfId="44355"/>
    <cellStyle name="Comma 5 5 2 2 2 6 3" xfId="31922"/>
    <cellStyle name="Comma 5 5 2 2 2 7" xfId="3486"/>
    <cellStyle name="Comma 5 5 2 2 2 7 2" xfId="15992"/>
    <cellStyle name="Comma 5 5 2 2 2 7 2 2" xfId="40866"/>
    <cellStyle name="Comma 5 5 2 2 2 7 3" xfId="28425"/>
    <cellStyle name="Comma 5 5 2 2 2 8" xfId="13590"/>
    <cellStyle name="Comma 5 5 2 2 2 8 2" xfId="38464"/>
    <cellStyle name="Comma 5 5 2 2 2 9" xfId="26023"/>
    <cellStyle name="Comma 5 5 2 2 3" xfId="1683"/>
    <cellStyle name="Comma 5 5 2 2 3 2" xfId="4972"/>
    <cellStyle name="Comma 5 5 2 2 3 2 2" xfId="9989"/>
    <cellStyle name="Comma 5 5 2 2 3 2 2 2" xfId="22432"/>
    <cellStyle name="Comma 5 5 2 2 3 2 2 2 2" xfId="47306"/>
    <cellStyle name="Comma 5 5 2 2 3 2 2 3" xfId="34873"/>
    <cellStyle name="Comma 5 5 2 2 3 2 3" xfId="17425"/>
    <cellStyle name="Comma 5 5 2 2 3 2 3 2" xfId="42299"/>
    <cellStyle name="Comma 5 5 2 2 3 2 4" xfId="29866"/>
    <cellStyle name="Comma 5 5 2 2 3 3" xfId="5829"/>
    <cellStyle name="Comma 5 5 2 2 3 3 2" xfId="10844"/>
    <cellStyle name="Comma 5 5 2 2 3 3 2 2" xfId="23287"/>
    <cellStyle name="Comma 5 5 2 2 3 3 2 2 2" xfId="48161"/>
    <cellStyle name="Comma 5 5 2 2 3 3 2 3" xfId="35728"/>
    <cellStyle name="Comma 5 5 2 2 3 3 3" xfId="18280"/>
    <cellStyle name="Comma 5 5 2 2 3 3 3 2" xfId="43154"/>
    <cellStyle name="Comma 5 5 2 2 3 3 4" xfId="30721"/>
    <cellStyle name="Comma 5 5 2 2 3 4" xfId="8396"/>
    <cellStyle name="Comma 5 5 2 2 3 4 2" xfId="20840"/>
    <cellStyle name="Comma 5 5 2 2 3 4 2 2" xfId="45714"/>
    <cellStyle name="Comma 5 5 2 2 3 4 3" xfId="33281"/>
    <cellStyle name="Comma 5 5 2 2 3 5" xfId="12298"/>
    <cellStyle name="Comma 5 5 2 2 3 5 2" xfId="24732"/>
    <cellStyle name="Comma 5 5 2 2 3 5 2 2" xfId="49606"/>
    <cellStyle name="Comma 5 5 2 2 3 5 3" xfId="37173"/>
    <cellStyle name="Comma 5 5 2 2 3 6" xfId="7583"/>
    <cellStyle name="Comma 5 5 2 2 3 6 2" xfId="20031"/>
    <cellStyle name="Comma 5 5 2 2 3 6 2 2" xfId="44905"/>
    <cellStyle name="Comma 5 5 2 2 3 6 3" xfId="32472"/>
    <cellStyle name="Comma 5 5 2 2 3 7" xfId="3327"/>
    <cellStyle name="Comma 5 5 2 2 3 7 2" xfId="15833"/>
    <cellStyle name="Comma 5 5 2 2 3 7 2 2" xfId="40707"/>
    <cellStyle name="Comma 5 5 2 2 3 7 3" xfId="28266"/>
    <cellStyle name="Comma 5 5 2 2 3 8" xfId="14483"/>
    <cellStyle name="Comma 5 5 2 2 3 8 2" xfId="39357"/>
    <cellStyle name="Comma 5 5 2 2 3 9" xfId="26916"/>
    <cellStyle name="Comma 5 5 2 2 4" xfId="2346"/>
    <cellStyle name="Comma 5 5 2 2 4 2" xfId="6370"/>
    <cellStyle name="Comma 5 5 2 2 4 2 2" xfId="11385"/>
    <cellStyle name="Comma 5 5 2 2 4 2 2 2" xfId="23828"/>
    <cellStyle name="Comma 5 5 2 2 4 2 2 2 2" xfId="48702"/>
    <cellStyle name="Comma 5 5 2 2 4 2 2 3" xfId="36269"/>
    <cellStyle name="Comma 5 5 2 2 4 2 3" xfId="18821"/>
    <cellStyle name="Comma 5 5 2 2 4 2 3 2" xfId="43695"/>
    <cellStyle name="Comma 5 5 2 2 4 2 4" xfId="31262"/>
    <cellStyle name="Comma 5 5 2 2 4 3" xfId="12839"/>
    <cellStyle name="Comma 5 5 2 2 4 3 2" xfId="25273"/>
    <cellStyle name="Comma 5 5 2 2 4 3 2 2" xfId="50147"/>
    <cellStyle name="Comma 5 5 2 2 4 3 3" xfId="37714"/>
    <cellStyle name="Comma 5 5 2 2 4 4" xfId="9280"/>
    <cellStyle name="Comma 5 5 2 2 4 4 2" xfId="21723"/>
    <cellStyle name="Comma 5 5 2 2 4 4 2 2" xfId="46597"/>
    <cellStyle name="Comma 5 5 2 2 4 4 3" xfId="34164"/>
    <cellStyle name="Comma 5 5 2 2 4 5" xfId="4262"/>
    <cellStyle name="Comma 5 5 2 2 4 5 2" xfId="16716"/>
    <cellStyle name="Comma 5 5 2 2 4 5 2 2" xfId="41590"/>
    <cellStyle name="Comma 5 5 2 2 4 5 3" xfId="29157"/>
    <cellStyle name="Comma 5 5 2 2 4 6" xfId="15024"/>
    <cellStyle name="Comma 5 5 2 2 4 6 2" xfId="39898"/>
    <cellStyle name="Comma 5 5 2 2 4 7" xfId="27457"/>
    <cellStyle name="Comma 5 5 2 2 5" xfId="1181"/>
    <cellStyle name="Comma 5 5 2 2 5 2" xfId="10342"/>
    <cellStyle name="Comma 5 5 2 2 5 2 2" xfId="22785"/>
    <cellStyle name="Comma 5 5 2 2 5 2 2 2" xfId="47659"/>
    <cellStyle name="Comma 5 5 2 2 5 2 3" xfId="35226"/>
    <cellStyle name="Comma 5 5 2 2 5 3" xfId="5326"/>
    <cellStyle name="Comma 5 5 2 2 5 3 2" xfId="17778"/>
    <cellStyle name="Comma 5 5 2 2 5 3 2 2" xfId="42652"/>
    <cellStyle name="Comma 5 5 2 2 5 3 3" xfId="30219"/>
    <cellStyle name="Comma 5 5 2 2 5 4" xfId="13981"/>
    <cellStyle name="Comma 5 5 2 2 5 4 2" xfId="38855"/>
    <cellStyle name="Comma 5 5 2 2 5 5" xfId="26414"/>
    <cellStyle name="Comma 5 5 2 2 6" xfId="7903"/>
    <cellStyle name="Comma 5 5 2 2 6 2" xfId="20349"/>
    <cellStyle name="Comma 5 5 2 2 6 2 2" xfId="45223"/>
    <cellStyle name="Comma 5 5 2 2 6 3" xfId="32790"/>
    <cellStyle name="Comma 5 5 2 2 7" xfId="11796"/>
    <cellStyle name="Comma 5 5 2 2 7 2" xfId="24230"/>
    <cellStyle name="Comma 5 5 2 2 7 2 2" xfId="49104"/>
    <cellStyle name="Comma 5 5 2 2 7 3" xfId="36671"/>
    <cellStyle name="Comma 5 5 2 2 8" xfId="6873"/>
    <cellStyle name="Comma 5 5 2 2 8 2" xfId="19322"/>
    <cellStyle name="Comma 5 5 2 2 8 2 2" xfId="44196"/>
    <cellStyle name="Comma 5 5 2 2 8 3" xfId="31763"/>
    <cellStyle name="Comma 5 5 2 2 9" xfId="2824"/>
    <cellStyle name="Comma 5 5 2 2 9 2" xfId="15342"/>
    <cellStyle name="Comma 5 5 2 2 9 2 2" xfId="40216"/>
    <cellStyle name="Comma 5 5 2 2 9 3" xfId="27775"/>
    <cellStyle name="Comma 5 5 2 3" xfId="687"/>
    <cellStyle name="Comma 5 5 2 3 2" xfId="1334"/>
    <cellStyle name="Comma 5 5 2 3 2 2" xfId="9180"/>
    <cellStyle name="Comma 5 5 2 3 2 2 2" xfId="21623"/>
    <cellStyle name="Comma 5 5 2 3 2 2 2 2" xfId="46497"/>
    <cellStyle name="Comma 5 5 2 3 2 2 3" xfId="34064"/>
    <cellStyle name="Comma 5 5 2 3 2 3" xfId="4162"/>
    <cellStyle name="Comma 5 5 2 3 2 3 2" xfId="16616"/>
    <cellStyle name="Comma 5 5 2 3 2 3 2 2" xfId="41490"/>
    <cellStyle name="Comma 5 5 2 3 2 3 3" xfId="29057"/>
    <cellStyle name="Comma 5 5 2 3 2 4" xfId="14134"/>
    <cellStyle name="Comma 5 5 2 3 2 4 2" xfId="39008"/>
    <cellStyle name="Comma 5 5 2 3 2 5" xfId="26567"/>
    <cellStyle name="Comma 5 5 2 3 3" xfId="5479"/>
    <cellStyle name="Comma 5 5 2 3 3 2" xfId="10495"/>
    <cellStyle name="Comma 5 5 2 3 3 2 2" xfId="22938"/>
    <cellStyle name="Comma 5 5 2 3 3 2 2 2" xfId="47812"/>
    <cellStyle name="Comma 5 5 2 3 3 2 3" xfId="35379"/>
    <cellStyle name="Comma 5 5 2 3 3 3" xfId="17931"/>
    <cellStyle name="Comma 5 5 2 3 3 3 2" xfId="42805"/>
    <cellStyle name="Comma 5 5 2 3 3 4" xfId="30372"/>
    <cellStyle name="Comma 5 5 2 3 4" xfId="8296"/>
    <cellStyle name="Comma 5 5 2 3 4 2" xfId="20740"/>
    <cellStyle name="Comma 5 5 2 3 4 2 2" xfId="45614"/>
    <cellStyle name="Comma 5 5 2 3 4 3" xfId="33181"/>
    <cellStyle name="Comma 5 5 2 3 5" xfId="11949"/>
    <cellStyle name="Comma 5 5 2 3 5 2" xfId="24383"/>
    <cellStyle name="Comma 5 5 2 3 5 2 2" xfId="49257"/>
    <cellStyle name="Comma 5 5 2 3 5 3" xfId="36824"/>
    <cellStyle name="Comma 5 5 2 3 6" xfId="6773"/>
    <cellStyle name="Comma 5 5 2 3 6 2" xfId="19222"/>
    <cellStyle name="Comma 5 5 2 3 6 2 2" xfId="44096"/>
    <cellStyle name="Comma 5 5 2 3 6 3" xfId="31663"/>
    <cellStyle name="Comma 5 5 2 3 7" xfId="3227"/>
    <cellStyle name="Comma 5 5 2 3 7 2" xfId="15733"/>
    <cellStyle name="Comma 5 5 2 3 7 2 2" xfId="40607"/>
    <cellStyle name="Comma 5 5 2 3 7 3" xfId="28166"/>
    <cellStyle name="Comma 5 5 2 3 8" xfId="13490"/>
    <cellStyle name="Comma 5 5 2 3 8 2" xfId="38364"/>
    <cellStyle name="Comma 5 5 2 3 9" xfId="25923"/>
    <cellStyle name="Comma 5 5 2 4" xfId="1682"/>
    <cellStyle name="Comma 5 5 2 4 2" xfId="4420"/>
    <cellStyle name="Comma 5 5 2 4 2 2" xfId="9438"/>
    <cellStyle name="Comma 5 5 2 4 2 2 2" xfId="21881"/>
    <cellStyle name="Comma 5 5 2 4 2 2 2 2" xfId="46755"/>
    <cellStyle name="Comma 5 5 2 4 2 2 3" xfId="34322"/>
    <cellStyle name="Comma 5 5 2 4 2 3" xfId="16874"/>
    <cellStyle name="Comma 5 5 2 4 2 3 2" xfId="41748"/>
    <cellStyle name="Comma 5 5 2 4 2 4" xfId="29315"/>
    <cellStyle name="Comma 5 5 2 4 3" xfId="5828"/>
    <cellStyle name="Comma 5 5 2 4 3 2" xfId="10843"/>
    <cellStyle name="Comma 5 5 2 4 3 2 2" xfId="23286"/>
    <cellStyle name="Comma 5 5 2 4 3 2 2 2" xfId="48160"/>
    <cellStyle name="Comma 5 5 2 4 3 2 3" xfId="35727"/>
    <cellStyle name="Comma 5 5 2 4 3 3" xfId="18279"/>
    <cellStyle name="Comma 5 5 2 4 3 3 2" xfId="43153"/>
    <cellStyle name="Comma 5 5 2 4 3 4" xfId="30720"/>
    <cellStyle name="Comma 5 5 2 4 4" xfId="8554"/>
    <cellStyle name="Comma 5 5 2 4 4 2" xfId="20998"/>
    <cellStyle name="Comma 5 5 2 4 4 2 2" xfId="45872"/>
    <cellStyle name="Comma 5 5 2 4 4 3" xfId="33439"/>
    <cellStyle name="Comma 5 5 2 4 5" xfId="12297"/>
    <cellStyle name="Comma 5 5 2 4 5 2" xfId="24731"/>
    <cellStyle name="Comma 5 5 2 4 5 2 2" xfId="49605"/>
    <cellStyle name="Comma 5 5 2 4 5 3" xfId="37172"/>
    <cellStyle name="Comma 5 5 2 4 6" xfId="7031"/>
    <cellStyle name="Comma 5 5 2 4 6 2" xfId="19480"/>
    <cellStyle name="Comma 5 5 2 4 6 2 2" xfId="44354"/>
    <cellStyle name="Comma 5 5 2 4 6 3" xfId="31921"/>
    <cellStyle name="Comma 5 5 2 4 7" xfId="3485"/>
    <cellStyle name="Comma 5 5 2 4 7 2" xfId="15991"/>
    <cellStyle name="Comma 5 5 2 4 7 2 2" xfId="40865"/>
    <cellStyle name="Comma 5 5 2 4 7 3" xfId="28424"/>
    <cellStyle name="Comma 5 5 2 4 8" xfId="14482"/>
    <cellStyle name="Comma 5 5 2 4 8 2" xfId="39356"/>
    <cellStyle name="Comma 5 5 2 4 9" xfId="26915"/>
    <cellStyle name="Comma 5 5 2 5" xfId="2244"/>
    <cellStyle name="Comma 5 5 2 5 2" xfId="4872"/>
    <cellStyle name="Comma 5 5 2 5 2 2" xfId="9889"/>
    <cellStyle name="Comma 5 5 2 5 2 2 2" xfId="22332"/>
    <cellStyle name="Comma 5 5 2 5 2 2 2 2" xfId="47206"/>
    <cellStyle name="Comma 5 5 2 5 2 2 3" xfId="34773"/>
    <cellStyle name="Comma 5 5 2 5 2 3" xfId="17325"/>
    <cellStyle name="Comma 5 5 2 5 2 3 2" xfId="42199"/>
    <cellStyle name="Comma 5 5 2 5 2 4" xfId="29766"/>
    <cellStyle name="Comma 5 5 2 5 3" xfId="6270"/>
    <cellStyle name="Comma 5 5 2 5 3 2" xfId="11285"/>
    <cellStyle name="Comma 5 5 2 5 3 2 2" xfId="23728"/>
    <cellStyle name="Comma 5 5 2 5 3 2 2 2" xfId="48602"/>
    <cellStyle name="Comma 5 5 2 5 3 2 3" xfId="36169"/>
    <cellStyle name="Comma 5 5 2 5 3 3" xfId="18721"/>
    <cellStyle name="Comma 5 5 2 5 3 3 2" xfId="43595"/>
    <cellStyle name="Comma 5 5 2 5 3 4" xfId="31162"/>
    <cellStyle name="Comma 5 5 2 5 4" xfId="8077"/>
    <cellStyle name="Comma 5 5 2 5 4 2" xfId="20523"/>
    <cellStyle name="Comma 5 5 2 5 4 2 2" xfId="45397"/>
    <cellStyle name="Comma 5 5 2 5 4 3" xfId="32964"/>
    <cellStyle name="Comma 5 5 2 5 5" xfId="12739"/>
    <cellStyle name="Comma 5 5 2 5 5 2" xfId="25173"/>
    <cellStyle name="Comma 5 5 2 5 5 2 2" xfId="50047"/>
    <cellStyle name="Comma 5 5 2 5 5 3" xfId="37614"/>
    <cellStyle name="Comma 5 5 2 5 6" xfId="7483"/>
    <cellStyle name="Comma 5 5 2 5 6 2" xfId="19931"/>
    <cellStyle name="Comma 5 5 2 5 6 2 2" xfId="44805"/>
    <cellStyle name="Comma 5 5 2 5 6 3" xfId="32372"/>
    <cellStyle name="Comma 5 5 2 5 7" xfId="3006"/>
    <cellStyle name="Comma 5 5 2 5 7 2" xfId="15516"/>
    <cellStyle name="Comma 5 5 2 5 7 2 2" xfId="40390"/>
    <cellStyle name="Comma 5 5 2 5 7 3" xfId="27949"/>
    <cellStyle name="Comma 5 5 2 5 8" xfId="14924"/>
    <cellStyle name="Comma 5 5 2 5 8 2" xfId="39798"/>
    <cellStyle name="Comma 5 5 2 5 9" xfId="27357"/>
    <cellStyle name="Comma 5 5 2 6" xfId="1081"/>
    <cellStyle name="Comma 5 5 2 6 2" xfId="8963"/>
    <cellStyle name="Comma 5 5 2 6 2 2" xfId="21406"/>
    <cellStyle name="Comma 5 5 2 6 2 2 2" xfId="46280"/>
    <cellStyle name="Comma 5 5 2 6 2 3" xfId="33847"/>
    <cellStyle name="Comma 5 5 2 6 3" xfId="3945"/>
    <cellStyle name="Comma 5 5 2 6 3 2" xfId="16399"/>
    <cellStyle name="Comma 5 5 2 6 3 2 2" xfId="41273"/>
    <cellStyle name="Comma 5 5 2 6 3 3" xfId="28840"/>
    <cellStyle name="Comma 5 5 2 6 4" xfId="13881"/>
    <cellStyle name="Comma 5 5 2 6 4 2" xfId="38755"/>
    <cellStyle name="Comma 5 5 2 6 5" xfId="26314"/>
    <cellStyle name="Comma 5 5 2 7" xfId="5226"/>
    <cellStyle name="Comma 5 5 2 7 2" xfId="10242"/>
    <cellStyle name="Comma 5 5 2 7 2 2" xfId="22685"/>
    <cellStyle name="Comma 5 5 2 7 2 2 2" xfId="47559"/>
    <cellStyle name="Comma 5 5 2 7 2 3" xfId="35126"/>
    <cellStyle name="Comma 5 5 2 7 3" xfId="17678"/>
    <cellStyle name="Comma 5 5 2 7 3 2" xfId="42552"/>
    <cellStyle name="Comma 5 5 2 7 4" xfId="30119"/>
    <cellStyle name="Comma 5 5 2 8" xfId="7803"/>
    <cellStyle name="Comma 5 5 2 8 2" xfId="20249"/>
    <cellStyle name="Comma 5 5 2 8 2 2" xfId="45123"/>
    <cellStyle name="Comma 5 5 2 8 3" xfId="32690"/>
    <cellStyle name="Comma 5 5 2 9" xfId="11696"/>
    <cellStyle name="Comma 5 5 2 9 2" xfId="24130"/>
    <cellStyle name="Comma 5 5 2 9 2 2" xfId="49004"/>
    <cellStyle name="Comma 5 5 2 9 3" xfId="36571"/>
    <cellStyle name="Comma 5 5 3" xfId="281"/>
    <cellStyle name="Comma 5 5 3 10" xfId="6618"/>
    <cellStyle name="Comma 5 5 3 10 2" xfId="19067"/>
    <cellStyle name="Comma 5 5 3 10 2 2" xfId="43941"/>
    <cellStyle name="Comma 5 5 3 10 3" xfId="31508"/>
    <cellStyle name="Comma 5 5 3 11" xfId="2681"/>
    <cellStyle name="Comma 5 5 3 11 2" xfId="15199"/>
    <cellStyle name="Comma 5 5 3 11 2 2" xfId="40073"/>
    <cellStyle name="Comma 5 5 3 11 3" xfId="27632"/>
    <cellStyle name="Comma 5 5 3 12" xfId="13100"/>
    <cellStyle name="Comma 5 5 3 12 2" xfId="37974"/>
    <cellStyle name="Comma 5 5 3 13" xfId="25533"/>
    <cellStyle name="Comma 5 5 3 2" xfId="492"/>
    <cellStyle name="Comma 5 5 3 2 10" xfId="13305"/>
    <cellStyle name="Comma 5 5 3 2 10 2" xfId="38179"/>
    <cellStyle name="Comma 5 5 3 2 11" xfId="25738"/>
    <cellStyle name="Comma 5 5 3 2 2" xfId="851"/>
    <cellStyle name="Comma 5 5 3 2 2 2" xfId="1337"/>
    <cellStyle name="Comma 5 5 3 2 2 2 2" xfId="9441"/>
    <cellStyle name="Comma 5 5 3 2 2 2 2 2" xfId="21884"/>
    <cellStyle name="Comma 5 5 3 2 2 2 2 2 2" xfId="46758"/>
    <cellStyle name="Comma 5 5 3 2 2 2 2 3" xfId="34325"/>
    <cellStyle name="Comma 5 5 3 2 2 2 3" xfId="4423"/>
    <cellStyle name="Comma 5 5 3 2 2 2 3 2" xfId="16877"/>
    <cellStyle name="Comma 5 5 3 2 2 2 3 2 2" xfId="41751"/>
    <cellStyle name="Comma 5 5 3 2 2 2 3 3" xfId="29318"/>
    <cellStyle name="Comma 5 5 3 2 2 2 4" xfId="14137"/>
    <cellStyle name="Comma 5 5 3 2 2 2 4 2" xfId="39011"/>
    <cellStyle name="Comma 5 5 3 2 2 2 5" xfId="26570"/>
    <cellStyle name="Comma 5 5 3 2 2 3" xfId="5482"/>
    <cellStyle name="Comma 5 5 3 2 2 3 2" xfId="10498"/>
    <cellStyle name="Comma 5 5 3 2 2 3 2 2" xfId="22941"/>
    <cellStyle name="Comma 5 5 3 2 2 3 2 2 2" xfId="47815"/>
    <cellStyle name="Comma 5 5 3 2 2 3 2 3" xfId="35382"/>
    <cellStyle name="Comma 5 5 3 2 2 3 3" xfId="17934"/>
    <cellStyle name="Comma 5 5 3 2 2 3 3 2" xfId="42808"/>
    <cellStyle name="Comma 5 5 3 2 2 3 4" xfId="30375"/>
    <cellStyle name="Comma 5 5 3 2 2 4" xfId="8557"/>
    <cellStyle name="Comma 5 5 3 2 2 4 2" xfId="21001"/>
    <cellStyle name="Comma 5 5 3 2 2 4 2 2" xfId="45875"/>
    <cellStyle name="Comma 5 5 3 2 2 4 3" xfId="33442"/>
    <cellStyle name="Comma 5 5 3 2 2 5" xfId="11952"/>
    <cellStyle name="Comma 5 5 3 2 2 5 2" xfId="24386"/>
    <cellStyle name="Comma 5 5 3 2 2 5 2 2" xfId="49260"/>
    <cellStyle name="Comma 5 5 3 2 2 5 3" xfId="36827"/>
    <cellStyle name="Comma 5 5 3 2 2 6" xfId="7034"/>
    <cellStyle name="Comma 5 5 3 2 2 6 2" xfId="19483"/>
    <cellStyle name="Comma 5 5 3 2 2 6 2 2" xfId="44357"/>
    <cellStyle name="Comma 5 5 3 2 2 6 3" xfId="31924"/>
    <cellStyle name="Comma 5 5 3 2 2 7" xfId="3488"/>
    <cellStyle name="Comma 5 5 3 2 2 7 2" xfId="15994"/>
    <cellStyle name="Comma 5 5 3 2 2 7 2 2" xfId="40868"/>
    <cellStyle name="Comma 5 5 3 2 2 7 3" xfId="28427"/>
    <cellStyle name="Comma 5 5 3 2 2 8" xfId="13652"/>
    <cellStyle name="Comma 5 5 3 2 2 8 2" xfId="38526"/>
    <cellStyle name="Comma 5 5 3 2 2 9" xfId="26085"/>
    <cellStyle name="Comma 5 5 3 2 3" xfId="1685"/>
    <cellStyle name="Comma 5 5 3 2 3 2" xfId="5034"/>
    <cellStyle name="Comma 5 5 3 2 3 2 2" xfId="10051"/>
    <cellStyle name="Comma 5 5 3 2 3 2 2 2" xfId="22494"/>
    <cellStyle name="Comma 5 5 3 2 3 2 2 2 2" xfId="47368"/>
    <cellStyle name="Comma 5 5 3 2 3 2 2 3" xfId="34935"/>
    <cellStyle name="Comma 5 5 3 2 3 2 3" xfId="17487"/>
    <cellStyle name="Comma 5 5 3 2 3 2 3 2" xfId="42361"/>
    <cellStyle name="Comma 5 5 3 2 3 2 4" xfId="29928"/>
    <cellStyle name="Comma 5 5 3 2 3 3" xfId="5831"/>
    <cellStyle name="Comma 5 5 3 2 3 3 2" xfId="10846"/>
    <cellStyle name="Comma 5 5 3 2 3 3 2 2" xfId="23289"/>
    <cellStyle name="Comma 5 5 3 2 3 3 2 2 2" xfId="48163"/>
    <cellStyle name="Comma 5 5 3 2 3 3 2 3" xfId="35730"/>
    <cellStyle name="Comma 5 5 3 2 3 3 3" xfId="18282"/>
    <cellStyle name="Comma 5 5 3 2 3 3 3 2" xfId="43156"/>
    <cellStyle name="Comma 5 5 3 2 3 3 4" xfId="30723"/>
    <cellStyle name="Comma 5 5 3 2 3 4" xfId="8458"/>
    <cellStyle name="Comma 5 5 3 2 3 4 2" xfId="20902"/>
    <cellStyle name="Comma 5 5 3 2 3 4 2 2" xfId="45776"/>
    <cellStyle name="Comma 5 5 3 2 3 4 3" xfId="33343"/>
    <cellStyle name="Comma 5 5 3 2 3 5" xfId="12300"/>
    <cellStyle name="Comma 5 5 3 2 3 5 2" xfId="24734"/>
    <cellStyle name="Comma 5 5 3 2 3 5 2 2" xfId="49608"/>
    <cellStyle name="Comma 5 5 3 2 3 5 3" xfId="37175"/>
    <cellStyle name="Comma 5 5 3 2 3 6" xfId="7645"/>
    <cellStyle name="Comma 5 5 3 2 3 6 2" xfId="20093"/>
    <cellStyle name="Comma 5 5 3 2 3 6 2 2" xfId="44967"/>
    <cellStyle name="Comma 5 5 3 2 3 6 3" xfId="32534"/>
    <cellStyle name="Comma 5 5 3 2 3 7" xfId="3389"/>
    <cellStyle name="Comma 5 5 3 2 3 7 2" xfId="15895"/>
    <cellStyle name="Comma 5 5 3 2 3 7 2 2" xfId="40769"/>
    <cellStyle name="Comma 5 5 3 2 3 7 3" xfId="28328"/>
    <cellStyle name="Comma 5 5 3 2 3 8" xfId="14485"/>
    <cellStyle name="Comma 5 5 3 2 3 8 2" xfId="39359"/>
    <cellStyle name="Comma 5 5 3 2 3 9" xfId="26918"/>
    <cellStyle name="Comma 5 5 3 2 4" xfId="2410"/>
    <cellStyle name="Comma 5 5 3 2 4 2" xfId="6432"/>
    <cellStyle name="Comma 5 5 3 2 4 2 2" xfId="11447"/>
    <cellStyle name="Comma 5 5 3 2 4 2 2 2" xfId="23890"/>
    <cellStyle name="Comma 5 5 3 2 4 2 2 2 2" xfId="48764"/>
    <cellStyle name="Comma 5 5 3 2 4 2 2 3" xfId="36331"/>
    <cellStyle name="Comma 5 5 3 2 4 2 3" xfId="18883"/>
    <cellStyle name="Comma 5 5 3 2 4 2 3 2" xfId="43757"/>
    <cellStyle name="Comma 5 5 3 2 4 2 4" xfId="31324"/>
    <cellStyle name="Comma 5 5 3 2 4 3" xfId="12901"/>
    <cellStyle name="Comma 5 5 3 2 4 3 2" xfId="25335"/>
    <cellStyle name="Comma 5 5 3 2 4 3 2 2" xfId="50209"/>
    <cellStyle name="Comma 5 5 3 2 4 3 3" xfId="37776"/>
    <cellStyle name="Comma 5 5 3 2 4 4" xfId="9342"/>
    <cellStyle name="Comma 5 5 3 2 4 4 2" xfId="21785"/>
    <cellStyle name="Comma 5 5 3 2 4 4 2 2" xfId="46659"/>
    <cellStyle name="Comma 5 5 3 2 4 4 3" xfId="34226"/>
    <cellStyle name="Comma 5 5 3 2 4 5" xfId="4324"/>
    <cellStyle name="Comma 5 5 3 2 4 5 2" xfId="16778"/>
    <cellStyle name="Comma 5 5 3 2 4 5 2 2" xfId="41652"/>
    <cellStyle name="Comma 5 5 3 2 4 5 3" xfId="29219"/>
    <cellStyle name="Comma 5 5 3 2 4 6" xfId="15086"/>
    <cellStyle name="Comma 5 5 3 2 4 6 2" xfId="39960"/>
    <cellStyle name="Comma 5 5 3 2 4 7" xfId="27519"/>
    <cellStyle name="Comma 5 5 3 2 5" xfId="1243"/>
    <cellStyle name="Comma 5 5 3 2 5 2" xfId="10404"/>
    <cellStyle name="Comma 5 5 3 2 5 2 2" xfId="22847"/>
    <cellStyle name="Comma 5 5 3 2 5 2 2 2" xfId="47721"/>
    <cellStyle name="Comma 5 5 3 2 5 2 3" xfId="35288"/>
    <cellStyle name="Comma 5 5 3 2 5 3" xfId="5388"/>
    <cellStyle name="Comma 5 5 3 2 5 3 2" xfId="17840"/>
    <cellStyle name="Comma 5 5 3 2 5 3 2 2" xfId="42714"/>
    <cellStyle name="Comma 5 5 3 2 5 3 3" xfId="30281"/>
    <cellStyle name="Comma 5 5 3 2 5 4" xfId="14043"/>
    <cellStyle name="Comma 5 5 3 2 5 4 2" xfId="38917"/>
    <cellStyle name="Comma 5 5 3 2 5 5" xfId="26476"/>
    <cellStyle name="Comma 5 5 3 2 6" xfId="7965"/>
    <cellStyle name="Comma 5 5 3 2 6 2" xfId="20411"/>
    <cellStyle name="Comma 5 5 3 2 6 2 2" xfId="45285"/>
    <cellStyle name="Comma 5 5 3 2 6 3" xfId="32852"/>
    <cellStyle name="Comma 5 5 3 2 7" xfId="11858"/>
    <cellStyle name="Comma 5 5 3 2 7 2" xfId="24292"/>
    <cellStyle name="Comma 5 5 3 2 7 2 2" xfId="49166"/>
    <cellStyle name="Comma 5 5 3 2 7 3" xfId="36733"/>
    <cellStyle name="Comma 5 5 3 2 8" xfId="6935"/>
    <cellStyle name="Comma 5 5 3 2 8 2" xfId="19384"/>
    <cellStyle name="Comma 5 5 3 2 8 2 2" xfId="44258"/>
    <cellStyle name="Comma 5 5 3 2 8 3" xfId="31825"/>
    <cellStyle name="Comma 5 5 3 2 9" xfId="2886"/>
    <cellStyle name="Comma 5 5 3 2 9 2" xfId="15404"/>
    <cellStyle name="Comma 5 5 3 2 9 2 2" xfId="40278"/>
    <cellStyle name="Comma 5 5 3 2 9 3" xfId="27837"/>
    <cellStyle name="Comma 5 5 3 3" xfId="643"/>
    <cellStyle name="Comma 5 5 3 3 2" xfId="1336"/>
    <cellStyle name="Comma 5 5 3 3 2 2" xfId="9137"/>
    <cellStyle name="Comma 5 5 3 3 2 2 2" xfId="21580"/>
    <cellStyle name="Comma 5 5 3 3 2 2 2 2" xfId="46454"/>
    <cellStyle name="Comma 5 5 3 3 2 2 3" xfId="34021"/>
    <cellStyle name="Comma 5 5 3 3 2 3" xfId="4119"/>
    <cellStyle name="Comma 5 5 3 3 2 3 2" xfId="16573"/>
    <cellStyle name="Comma 5 5 3 3 2 3 2 2" xfId="41447"/>
    <cellStyle name="Comma 5 5 3 3 2 3 3" xfId="29014"/>
    <cellStyle name="Comma 5 5 3 3 2 4" xfId="14136"/>
    <cellStyle name="Comma 5 5 3 3 2 4 2" xfId="39010"/>
    <cellStyle name="Comma 5 5 3 3 2 5" xfId="26569"/>
    <cellStyle name="Comma 5 5 3 3 3" xfId="5481"/>
    <cellStyle name="Comma 5 5 3 3 3 2" xfId="10497"/>
    <cellStyle name="Comma 5 5 3 3 3 2 2" xfId="22940"/>
    <cellStyle name="Comma 5 5 3 3 3 2 2 2" xfId="47814"/>
    <cellStyle name="Comma 5 5 3 3 3 2 3" xfId="35381"/>
    <cellStyle name="Comma 5 5 3 3 3 3" xfId="17933"/>
    <cellStyle name="Comma 5 5 3 3 3 3 2" xfId="42807"/>
    <cellStyle name="Comma 5 5 3 3 3 4" xfId="30374"/>
    <cellStyle name="Comma 5 5 3 3 4" xfId="8253"/>
    <cellStyle name="Comma 5 5 3 3 4 2" xfId="20697"/>
    <cellStyle name="Comma 5 5 3 3 4 2 2" xfId="45571"/>
    <cellStyle name="Comma 5 5 3 3 4 3" xfId="33138"/>
    <cellStyle name="Comma 5 5 3 3 5" xfId="11951"/>
    <cellStyle name="Comma 5 5 3 3 5 2" xfId="24385"/>
    <cellStyle name="Comma 5 5 3 3 5 2 2" xfId="49259"/>
    <cellStyle name="Comma 5 5 3 3 5 3" xfId="36826"/>
    <cellStyle name="Comma 5 5 3 3 6" xfId="6730"/>
    <cellStyle name="Comma 5 5 3 3 6 2" xfId="19179"/>
    <cellStyle name="Comma 5 5 3 3 6 2 2" xfId="44053"/>
    <cellStyle name="Comma 5 5 3 3 6 3" xfId="31620"/>
    <cellStyle name="Comma 5 5 3 3 7" xfId="3184"/>
    <cellStyle name="Comma 5 5 3 3 7 2" xfId="15690"/>
    <cellStyle name="Comma 5 5 3 3 7 2 2" xfId="40564"/>
    <cellStyle name="Comma 5 5 3 3 7 3" xfId="28123"/>
    <cellStyle name="Comma 5 5 3 3 8" xfId="13447"/>
    <cellStyle name="Comma 5 5 3 3 8 2" xfId="38321"/>
    <cellStyle name="Comma 5 5 3 3 9" xfId="25880"/>
    <cellStyle name="Comma 5 5 3 4" xfId="1684"/>
    <cellStyle name="Comma 5 5 3 4 2" xfId="4422"/>
    <cellStyle name="Comma 5 5 3 4 2 2" xfId="9440"/>
    <cellStyle name="Comma 5 5 3 4 2 2 2" xfId="21883"/>
    <cellStyle name="Comma 5 5 3 4 2 2 2 2" xfId="46757"/>
    <cellStyle name="Comma 5 5 3 4 2 2 3" xfId="34324"/>
    <cellStyle name="Comma 5 5 3 4 2 3" xfId="16876"/>
    <cellStyle name="Comma 5 5 3 4 2 3 2" xfId="41750"/>
    <cellStyle name="Comma 5 5 3 4 2 4" xfId="29317"/>
    <cellStyle name="Comma 5 5 3 4 3" xfId="5830"/>
    <cellStyle name="Comma 5 5 3 4 3 2" xfId="10845"/>
    <cellStyle name="Comma 5 5 3 4 3 2 2" xfId="23288"/>
    <cellStyle name="Comma 5 5 3 4 3 2 2 2" xfId="48162"/>
    <cellStyle name="Comma 5 5 3 4 3 2 3" xfId="35729"/>
    <cellStyle name="Comma 5 5 3 4 3 3" xfId="18281"/>
    <cellStyle name="Comma 5 5 3 4 3 3 2" xfId="43155"/>
    <cellStyle name="Comma 5 5 3 4 3 4" xfId="30722"/>
    <cellStyle name="Comma 5 5 3 4 4" xfId="8556"/>
    <cellStyle name="Comma 5 5 3 4 4 2" xfId="21000"/>
    <cellStyle name="Comma 5 5 3 4 4 2 2" xfId="45874"/>
    <cellStyle name="Comma 5 5 3 4 4 3" xfId="33441"/>
    <cellStyle name="Comma 5 5 3 4 5" xfId="12299"/>
    <cellStyle name="Comma 5 5 3 4 5 2" xfId="24733"/>
    <cellStyle name="Comma 5 5 3 4 5 2 2" xfId="49607"/>
    <cellStyle name="Comma 5 5 3 4 5 3" xfId="37174"/>
    <cellStyle name="Comma 5 5 3 4 6" xfId="7033"/>
    <cellStyle name="Comma 5 5 3 4 6 2" xfId="19482"/>
    <cellStyle name="Comma 5 5 3 4 6 2 2" xfId="44356"/>
    <cellStyle name="Comma 5 5 3 4 6 3" xfId="31923"/>
    <cellStyle name="Comma 5 5 3 4 7" xfId="3487"/>
    <cellStyle name="Comma 5 5 3 4 7 2" xfId="15993"/>
    <cellStyle name="Comma 5 5 3 4 7 2 2" xfId="40867"/>
    <cellStyle name="Comma 5 5 3 4 7 3" xfId="28426"/>
    <cellStyle name="Comma 5 5 3 4 8" xfId="14484"/>
    <cellStyle name="Comma 5 5 3 4 8 2" xfId="39358"/>
    <cellStyle name="Comma 5 5 3 4 9" xfId="26917"/>
    <cellStyle name="Comma 5 5 3 5" xfId="2199"/>
    <cellStyle name="Comma 5 5 3 5 2" xfId="4829"/>
    <cellStyle name="Comma 5 5 3 5 2 2" xfId="9846"/>
    <cellStyle name="Comma 5 5 3 5 2 2 2" xfId="22289"/>
    <cellStyle name="Comma 5 5 3 5 2 2 2 2" xfId="47163"/>
    <cellStyle name="Comma 5 5 3 5 2 2 3" xfId="34730"/>
    <cellStyle name="Comma 5 5 3 5 2 3" xfId="17282"/>
    <cellStyle name="Comma 5 5 3 5 2 3 2" xfId="42156"/>
    <cellStyle name="Comma 5 5 3 5 2 4" xfId="29723"/>
    <cellStyle name="Comma 5 5 3 5 3" xfId="6227"/>
    <cellStyle name="Comma 5 5 3 5 3 2" xfId="11242"/>
    <cellStyle name="Comma 5 5 3 5 3 2 2" xfId="23685"/>
    <cellStyle name="Comma 5 5 3 5 3 2 2 2" xfId="48559"/>
    <cellStyle name="Comma 5 5 3 5 3 2 3" xfId="36126"/>
    <cellStyle name="Comma 5 5 3 5 3 3" xfId="18678"/>
    <cellStyle name="Comma 5 5 3 5 3 3 2" xfId="43552"/>
    <cellStyle name="Comma 5 5 3 5 3 4" xfId="31119"/>
    <cellStyle name="Comma 5 5 3 5 4" xfId="8139"/>
    <cellStyle name="Comma 5 5 3 5 4 2" xfId="20585"/>
    <cellStyle name="Comma 5 5 3 5 4 2 2" xfId="45459"/>
    <cellStyle name="Comma 5 5 3 5 4 3" xfId="33026"/>
    <cellStyle name="Comma 5 5 3 5 5" xfId="12696"/>
    <cellStyle name="Comma 5 5 3 5 5 2" xfId="25130"/>
    <cellStyle name="Comma 5 5 3 5 5 2 2" xfId="50004"/>
    <cellStyle name="Comma 5 5 3 5 5 3" xfId="37571"/>
    <cellStyle name="Comma 5 5 3 5 6" xfId="7440"/>
    <cellStyle name="Comma 5 5 3 5 6 2" xfId="19888"/>
    <cellStyle name="Comma 5 5 3 5 6 2 2" xfId="44762"/>
    <cellStyle name="Comma 5 5 3 5 6 3" xfId="32329"/>
    <cellStyle name="Comma 5 5 3 5 7" xfId="3069"/>
    <cellStyle name="Comma 5 5 3 5 7 2" xfId="15578"/>
    <cellStyle name="Comma 5 5 3 5 7 2 2" xfId="40452"/>
    <cellStyle name="Comma 5 5 3 5 7 3" xfId="28011"/>
    <cellStyle name="Comma 5 5 3 5 8" xfId="14881"/>
    <cellStyle name="Comma 5 5 3 5 8 2" xfId="39755"/>
    <cellStyle name="Comma 5 5 3 5 9" xfId="27314"/>
    <cellStyle name="Comma 5 5 3 6" xfId="1038"/>
    <cellStyle name="Comma 5 5 3 6 2" xfId="9025"/>
    <cellStyle name="Comma 5 5 3 6 2 2" xfId="21468"/>
    <cellStyle name="Comma 5 5 3 6 2 2 2" xfId="46342"/>
    <cellStyle name="Comma 5 5 3 6 2 3" xfId="33909"/>
    <cellStyle name="Comma 5 5 3 6 3" xfId="4007"/>
    <cellStyle name="Comma 5 5 3 6 3 2" xfId="16461"/>
    <cellStyle name="Comma 5 5 3 6 3 2 2" xfId="41335"/>
    <cellStyle name="Comma 5 5 3 6 3 3" xfId="28902"/>
    <cellStyle name="Comma 5 5 3 6 4" xfId="13838"/>
    <cellStyle name="Comma 5 5 3 6 4 2" xfId="38712"/>
    <cellStyle name="Comma 5 5 3 6 5" xfId="26271"/>
    <cellStyle name="Comma 5 5 3 7" xfId="5183"/>
    <cellStyle name="Comma 5 5 3 7 2" xfId="10199"/>
    <cellStyle name="Comma 5 5 3 7 2 2" xfId="22642"/>
    <cellStyle name="Comma 5 5 3 7 2 2 2" xfId="47516"/>
    <cellStyle name="Comma 5 5 3 7 2 3" xfId="35083"/>
    <cellStyle name="Comma 5 5 3 7 3" xfId="17635"/>
    <cellStyle name="Comma 5 5 3 7 3 2" xfId="42509"/>
    <cellStyle name="Comma 5 5 3 7 4" xfId="30076"/>
    <cellStyle name="Comma 5 5 3 8" xfId="7760"/>
    <cellStyle name="Comma 5 5 3 8 2" xfId="20206"/>
    <cellStyle name="Comma 5 5 3 8 2 2" xfId="45080"/>
    <cellStyle name="Comma 5 5 3 8 3" xfId="32647"/>
    <cellStyle name="Comma 5 5 3 9" xfId="11653"/>
    <cellStyle name="Comma 5 5 3 9 2" xfId="24087"/>
    <cellStyle name="Comma 5 5 3 9 2 2" xfId="48961"/>
    <cellStyle name="Comma 5 5 3 9 3" xfId="36528"/>
    <cellStyle name="Comma 5 5 4" xfId="384"/>
    <cellStyle name="Comma 5 5 4 10" xfId="13200"/>
    <cellStyle name="Comma 5 5 4 10 2" xfId="38074"/>
    <cellStyle name="Comma 5 5 4 11" xfId="25633"/>
    <cellStyle name="Comma 5 5 4 2" xfId="744"/>
    <cellStyle name="Comma 5 5 4 2 2" xfId="1338"/>
    <cellStyle name="Comma 5 5 4 2 2 2" xfId="9442"/>
    <cellStyle name="Comma 5 5 4 2 2 2 2" xfId="21885"/>
    <cellStyle name="Comma 5 5 4 2 2 2 2 2" xfId="46759"/>
    <cellStyle name="Comma 5 5 4 2 2 2 3" xfId="34326"/>
    <cellStyle name="Comma 5 5 4 2 2 3" xfId="4424"/>
    <cellStyle name="Comma 5 5 4 2 2 3 2" xfId="16878"/>
    <cellStyle name="Comma 5 5 4 2 2 3 2 2" xfId="41752"/>
    <cellStyle name="Comma 5 5 4 2 2 3 3" xfId="29319"/>
    <cellStyle name="Comma 5 5 4 2 2 4" xfId="14138"/>
    <cellStyle name="Comma 5 5 4 2 2 4 2" xfId="39012"/>
    <cellStyle name="Comma 5 5 4 2 2 5" xfId="26571"/>
    <cellStyle name="Comma 5 5 4 2 3" xfId="5483"/>
    <cellStyle name="Comma 5 5 4 2 3 2" xfId="10499"/>
    <cellStyle name="Comma 5 5 4 2 3 2 2" xfId="22942"/>
    <cellStyle name="Comma 5 5 4 2 3 2 2 2" xfId="47816"/>
    <cellStyle name="Comma 5 5 4 2 3 2 3" xfId="35383"/>
    <cellStyle name="Comma 5 5 4 2 3 3" xfId="17935"/>
    <cellStyle name="Comma 5 5 4 2 3 3 2" xfId="42809"/>
    <cellStyle name="Comma 5 5 4 2 3 4" xfId="30376"/>
    <cellStyle name="Comma 5 5 4 2 4" xfId="8558"/>
    <cellStyle name="Comma 5 5 4 2 4 2" xfId="21002"/>
    <cellStyle name="Comma 5 5 4 2 4 2 2" xfId="45876"/>
    <cellStyle name="Comma 5 5 4 2 4 3" xfId="33443"/>
    <cellStyle name="Comma 5 5 4 2 5" xfId="11953"/>
    <cellStyle name="Comma 5 5 4 2 5 2" xfId="24387"/>
    <cellStyle name="Comma 5 5 4 2 5 2 2" xfId="49261"/>
    <cellStyle name="Comma 5 5 4 2 5 3" xfId="36828"/>
    <cellStyle name="Comma 5 5 4 2 6" xfId="7035"/>
    <cellStyle name="Comma 5 5 4 2 6 2" xfId="19484"/>
    <cellStyle name="Comma 5 5 4 2 6 2 2" xfId="44358"/>
    <cellStyle name="Comma 5 5 4 2 6 3" xfId="31925"/>
    <cellStyle name="Comma 5 5 4 2 7" xfId="3489"/>
    <cellStyle name="Comma 5 5 4 2 7 2" xfId="15995"/>
    <cellStyle name="Comma 5 5 4 2 7 2 2" xfId="40869"/>
    <cellStyle name="Comma 5 5 4 2 7 3" xfId="28428"/>
    <cellStyle name="Comma 5 5 4 2 8" xfId="13547"/>
    <cellStyle name="Comma 5 5 4 2 8 2" xfId="38421"/>
    <cellStyle name="Comma 5 5 4 2 9" xfId="25980"/>
    <cellStyle name="Comma 5 5 4 3" xfId="1686"/>
    <cellStyle name="Comma 5 5 4 3 2" xfId="4929"/>
    <cellStyle name="Comma 5 5 4 3 2 2" xfId="9946"/>
    <cellStyle name="Comma 5 5 4 3 2 2 2" xfId="22389"/>
    <cellStyle name="Comma 5 5 4 3 2 2 2 2" xfId="47263"/>
    <cellStyle name="Comma 5 5 4 3 2 2 3" xfId="34830"/>
    <cellStyle name="Comma 5 5 4 3 2 3" xfId="17382"/>
    <cellStyle name="Comma 5 5 4 3 2 3 2" xfId="42256"/>
    <cellStyle name="Comma 5 5 4 3 2 4" xfId="29823"/>
    <cellStyle name="Comma 5 5 4 3 3" xfId="5832"/>
    <cellStyle name="Comma 5 5 4 3 3 2" xfId="10847"/>
    <cellStyle name="Comma 5 5 4 3 3 2 2" xfId="23290"/>
    <cellStyle name="Comma 5 5 4 3 3 2 2 2" xfId="48164"/>
    <cellStyle name="Comma 5 5 4 3 3 2 3" xfId="35731"/>
    <cellStyle name="Comma 5 5 4 3 3 3" xfId="18283"/>
    <cellStyle name="Comma 5 5 4 3 3 3 2" xfId="43157"/>
    <cellStyle name="Comma 5 5 4 3 3 4" xfId="30724"/>
    <cellStyle name="Comma 5 5 4 3 4" xfId="8353"/>
    <cellStyle name="Comma 5 5 4 3 4 2" xfId="20797"/>
    <cellStyle name="Comma 5 5 4 3 4 2 2" xfId="45671"/>
    <cellStyle name="Comma 5 5 4 3 4 3" xfId="33238"/>
    <cellStyle name="Comma 5 5 4 3 5" xfId="12301"/>
    <cellStyle name="Comma 5 5 4 3 5 2" xfId="24735"/>
    <cellStyle name="Comma 5 5 4 3 5 2 2" xfId="49609"/>
    <cellStyle name="Comma 5 5 4 3 5 3" xfId="37176"/>
    <cellStyle name="Comma 5 5 4 3 6" xfId="7540"/>
    <cellStyle name="Comma 5 5 4 3 6 2" xfId="19988"/>
    <cellStyle name="Comma 5 5 4 3 6 2 2" xfId="44862"/>
    <cellStyle name="Comma 5 5 4 3 6 3" xfId="32429"/>
    <cellStyle name="Comma 5 5 4 3 7" xfId="3284"/>
    <cellStyle name="Comma 5 5 4 3 7 2" xfId="15790"/>
    <cellStyle name="Comma 5 5 4 3 7 2 2" xfId="40664"/>
    <cellStyle name="Comma 5 5 4 3 7 3" xfId="28223"/>
    <cellStyle name="Comma 5 5 4 3 8" xfId="14486"/>
    <cellStyle name="Comma 5 5 4 3 8 2" xfId="39360"/>
    <cellStyle name="Comma 5 5 4 3 9" xfId="26919"/>
    <cellStyle name="Comma 5 5 4 4" xfId="2302"/>
    <cellStyle name="Comma 5 5 4 4 2" xfId="6327"/>
    <cellStyle name="Comma 5 5 4 4 2 2" xfId="11342"/>
    <cellStyle name="Comma 5 5 4 4 2 2 2" xfId="23785"/>
    <cellStyle name="Comma 5 5 4 4 2 2 2 2" xfId="48659"/>
    <cellStyle name="Comma 5 5 4 4 2 2 3" xfId="36226"/>
    <cellStyle name="Comma 5 5 4 4 2 3" xfId="18778"/>
    <cellStyle name="Comma 5 5 4 4 2 3 2" xfId="43652"/>
    <cellStyle name="Comma 5 5 4 4 2 4" xfId="31219"/>
    <cellStyle name="Comma 5 5 4 4 3" xfId="12796"/>
    <cellStyle name="Comma 5 5 4 4 3 2" xfId="25230"/>
    <cellStyle name="Comma 5 5 4 4 3 2 2" xfId="50104"/>
    <cellStyle name="Comma 5 5 4 4 3 3" xfId="37671"/>
    <cellStyle name="Comma 5 5 4 4 4" xfId="9237"/>
    <cellStyle name="Comma 5 5 4 4 4 2" xfId="21680"/>
    <cellStyle name="Comma 5 5 4 4 4 2 2" xfId="46554"/>
    <cellStyle name="Comma 5 5 4 4 4 3" xfId="34121"/>
    <cellStyle name="Comma 5 5 4 4 5" xfId="4219"/>
    <cellStyle name="Comma 5 5 4 4 5 2" xfId="16673"/>
    <cellStyle name="Comma 5 5 4 4 5 2 2" xfId="41547"/>
    <cellStyle name="Comma 5 5 4 4 5 3" xfId="29114"/>
    <cellStyle name="Comma 5 5 4 4 6" xfId="14981"/>
    <cellStyle name="Comma 5 5 4 4 6 2" xfId="39855"/>
    <cellStyle name="Comma 5 5 4 4 7" xfId="27414"/>
    <cellStyle name="Comma 5 5 4 5" xfId="1138"/>
    <cellStyle name="Comma 5 5 4 5 2" xfId="10299"/>
    <cellStyle name="Comma 5 5 4 5 2 2" xfId="22742"/>
    <cellStyle name="Comma 5 5 4 5 2 2 2" xfId="47616"/>
    <cellStyle name="Comma 5 5 4 5 2 3" xfId="35183"/>
    <cellStyle name="Comma 5 5 4 5 3" xfId="5283"/>
    <cellStyle name="Comma 5 5 4 5 3 2" xfId="17735"/>
    <cellStyle name="Comma 5 5 4 5 3 2 2" xfId="42609"/>
    <cellStyle name="Comma 5 5 4 5 3 3" xfId="30176"/>
    <cellStyle name="Comma 5 5 4 5 4" xfId="13938"/>
    <cellStyle name="Comma 5 5 4 5 4 2" xfId="38812"/>
    <cellStyle name="Comma 5 5 4 5 5" xfId="26371"/>
    <cellStyle name="Comma 5 5 4 6" xfId="7860"/>
    <cellStyle name="Comma 5 5 4 6 2" xfId="20306"/>
    <cellStyle name="Comma 5 5 4 6 2 2" xfId="45180"/>
    <cellStyle name="Comma 5 5 4 6 3" xfId="32747"/>
    <cellStyle name="Comma 5 5 4 7" xfId="11753"/>
    <cellStyle name="Comma 5 5 4 7 2" xfId="24187"/>
    <cellStyle name="Comma 5 5 4 7 2 2" xfId="49061"/>
    <cellStyle name="Comma 5 5 4 7 3" xfId="36628"/>
    <cellStyle name="Comma 5 5 4 8" xfId="6830"/>
    <cellStyle name="Comma 5 5 4 8 2" xfId="19279"/>
    <cellStyle name="Comma 5 5 4 8 2 2" xfId="44153"/>
    <cellStyle name="Comma 5 5 4 8 3" xfId="31720"/>
    <cellStyle name="Comma 5 5 4 9" xfId="2781"/>
    <cellStyle name="Comma 5 5 4 9 2" xfId="15299"/>
    <cellStyle name="Comma 5 5 4 9 2 2" xfId="40173"/>
    <cellStyle name="Comma 5 5 4 9 3" xfId="27732"/>
    <cellStyle name="Comma 5 5 5" xfId="213"/>
    <cellStyle name="Comma 5 5 5 2" xfId="1333"/>
    <cellStyle name="Comma 5 5 5 2 2" xfId="9078"/>
    <cellStyle name="Comma 5 5 5 2 2 2" xfId="21521"/>
    <cellStyle name="Comma 5 5 5 2 2 2 2" xfId="46395"/>
    <cellStyle name="Comma 5 5 5 2 2 3" xfId="33962"/>
    <cellStyle name="Comma 5 5 5 2 3" xfId="4060"/>
    <cellStyle name="Comma 5 5 5 2 3 2" xfId="16514"/>
    <cellStyle name="Comma 5 5 5 2 3 2 2" xfId="41388"/>
    <cellStyle name="Comma 5 5 5 2 3 3" xfId="28955"/>
    <cellStyle name="Comma 5 5 5 2 4" xfId="14133"/>
    <cellStyle name="Comma 5 5 5 2 4 2" xfId="39007"/>
    <cellStyle name="Comma 5 5 5 2 5" xfId="26566"/>
    <cellStyle name="Comma 5 5 5 3" xfId="5478"/>
    <cellStyle name="Comma 5 5 5 3 2" xfId="10494"/>
    <cellStyle name="Comma 5 5 5 3 2 2" xfId="22937"/>
    <cellStyle name="Comma 5 5 5 3 2 2 2" xfId="47811"/>
    <cellStyle name="Comma 5 5 5 3 2 3" xfId="35378"/>
    <cellStyle name="Comma 5 5 5 3 3" xfId="17930"/>
    <cellStyle name="Comma 5 5 5 3 3 2" xfId="42804"/>
    <cellStyle name="Comma 5 5 5 3 4" xfId="30371"/>
    <cellStyle name="Comma 5 5 5 4" xfId="8194"/>
    <cellStyle name="Comma 5 5 5 4 2" xfId="20638"/>
    <cellStyle name="Comma 5 5 5 4 2 2" xfId="45512"/>
    <cellStyle name="Comma 5 5 5 4 3" xfId="33079"/>
    <cellStyle name="Comma 5 5 5 5" xfId="11948"/>
    <cellStyle name="Comma 5 5 5 5 2" xfId="24382"/>
    <cellStyle name="Comma 5 5 5 5 2 2" xfId="49256"/>
    <cellStyle name="Comma 5 5 5 5 3" xfId="36823"/>
    <cellStyle name="Comma 5 5 5 6" xfId="6671"/>
    <cellStyle name="Comma 5 5 5 6 2" xfId="19120"/>
    <cellStyle name="Comma 5 5 5 6 2 2" xfId="43994"/>
    <cellStyle name="Comma 5 5 5 6 3" xfId="31561"/>
    <cellStyle name="Comma 5 5 5 7" xfId="3125"/>
    <cellStyle name="Comma 5 5 5 7 2" xfId="15631"/>
    <cellStyle name="Comma 5 5 5 7 2 2" xfId="40505"/>
    <cellStyle name="Comma 5 5 5 7 3" xfId="28064"/>
    <cellStyle name="Comma 5 5 5 8" xfId="13041"/>
    <cellStyle name="Comma 5 5 5 8 2" xfId="37915"/>
    <cellStyle name="Comma 5 5 5 9" xfId="25474"/>
    <cellStyle name="Comma 5 5 6" xfId="579"/>
    <cellStyle name="Comma 5 5 6 2" xfId="1681"/>
    <cellStyle name="Comma 5 5 6 2 2" xfId="9437"/>
    <cellStyle name="Comma 5 5 6 2 2 2" xfId="21880"/>
    <cellStyle name="Comma 5 5 6 2 2 2 2" xfId="46754"/>
    <cellStyle name="Comma 5 5 6 2 2 3" xfId="34321"/>
    <cellStyle name="Comma 5 5 6 2 3" xfId="4419"/>
    <cellStyle name="Comma 5 5 6 2 3 2" xfId="16873"/>
    <cellStyle name="Comma 5 5 6 2 3 2 2" xfId="41747"/>
    <cellStyle name="Comma 5 5 6 2 3 3" xfId="29314"/>
    <cellStyle name="Comma 5 5 6 2 4" xfId="14481"/>
    <cellStyle name="Comma 5 5 6 2 4 2" xfId="39355"/>
    <cellStyle name="Comma 5 5 6 2 5" xfId="26914"/>
    <cellStyle name="Comma 5 5 6 3" xfId="5827"/>
    <cellStyle name="Comma 5 5 6 3 2" xfId="10842"/>
    <cellStyle name="Comma 5 5 6 3 2 2" xfId="23285"/>
    <cellStyle name="Comma 5 5 6 3 2 2 2" xfId="48159"/>
    <cellStyle name="Comma 5 5 6 3 2 3" xfId="35726"/>
    <cellStyle name="Comma 5 5 6 3 3" xfId="18278"/>
    <cellStyle name="Comma 5 5 6 3 3 2" xfId="43152"/>
    <cellStyle name="Comma 5 5 6 3 4" xfId="30719"/>
    <cellStyle name="Comma 5 5 6 4" xfId="8553"/>
    <cellStyle name="Comma 5 5 6 4 2" xfId="20997"/>
    <cellStyle name="Comma 5 5 6 4 2 2" xfId="45871"/>
    <cellStyle name="Comma 5 5 6 4 3" xfId="33438"/>
    <cellStyle name="Comma 5 5 6 5" xfId="12296"/>
    <cellStyle name="Comma 5 5 6 5 2" xfId="24730"/>
    <cellStyle name="Comma 5 5 6 5 2 2" xfId="49604"/>
    <cellStyle name="Comma 5 5 6 5 3" xfId="37171"/>
    <cellStyle name="Comma 5 5 6 6" xfId="7030"/>
    <cellStyle name="Comma 5 5 6 6 2" xfId="19479"/>
    <cellStyle name="Comma 5 5 6 6 2 2" xfId="44353"/>
    <cellStyle name="Comma 5 5 6 6 3" xfId="31920"/>
    <cellStyle name="Comma 5 5 6 7" xfId="3484"/>
    <cellStyle name="Comma 5 5 6 7 2" xfId="15990"/>
    <cellStyle name="Comma 5 5 6 7 2 2" xfId="40864"/>
    <cellStyle name="Comma 5 5 6 7 3" xfId="28423"/>
    <cellStyle name="Comma 5 5 6 8" xfId="13388"/>
    <cellStyle name="Comma 5 5 6 8 2" xfId="38262"/>
    <cellStyle name="Comma 5 5 6 9" xfId="25821"/>
    <cellStyle name="Comma 5 5 7" xfId="2131"/>
    <cellStyle name="Comma 5 5 7 2" xfId="4770"/>
    <cellStyle name="Comma 5 5 7 2 2" xfId="9787"/>
    <cellStyle name="Comma 5 5 7 2 2 2" xfId="22230"/>
    <cellStyle name="Comma 5 5 7 2 2 2 2" xfId="47104"/>
    <cellStyle name="Comma 5 5 7 2 2 3" xfId="34671"/>
    <cellStyle name="Comma 5 5 7 2 3" xfId="17223"/>
    <cellStyle name="Comma 5 5 7 2 3 2" xfId="42097"/>
    <cellStyle name="Comma 5 5 7 2 4" xfId="29664"/>
    <cellStyle name="Comma 5 5 7 3" xfId="6168"/>
    <cellStyle name="Comma 5 5 7 3 2" xfId="11183"/>
    <cellStyle name="Comma 5 5 7 3 2 2" xfId="23626"/>
    <cellStyle name="Comma 5 5 7 3 2 2 2" xfId="48500"/>
    <cellStyle name="Comma 5 5 7 3 2 3" xfId="36067"/>
    <cellStyle name="Comma 5 5 7 3 3" xfId="18619"/>
    <cellStyle name="Comma 5 5 7 3 3 2" xfId="43493"/>
    <cellStyle name="Comma 5 5 7 3 4" xfId="31060"/>
    <cellStyle name="Comma 5 5 7 4" xfId="8033"/>
    <cellStyle name="Comma 5 5 7 4 2" xfId="20479"/>
    <cellStyle name="Comma 5 5 7 4 2 2" xfId="45353"/>
    <cellStyle name="Comma 5 5 7 4 3" xfId="32920"/>
    <cellStyle name="Comma 5 5 7 5" xfId="12637"/>
    <cellStyle name="Comma 5 5 7 5 2" xfId="25071"/>
    <cellStyle name="Comma 5 5 7 5 2 2" xfId="49945"/>
    <cellStyle name="Comma 5 5 7 5 3" xfId="37512"/>
    <cellStyle name="Comma 5 5 7 6" xfId="7381"/>
    <cellStyle name="Comma 5 5 7 6 2" xfId="19829"/>
    <cellStyle name="Comma 5 5 7 6 2 2" xfId="44703"/>
    <cellStyle name="Comma 5 5 7 6 3" xfId="32270"/>
    <cellStyle name="Comma 5 5 7 7" xfId="2960"/>
    <cellStyle name="Comma 5 5 7 7 2" xfId="15472"/>
    <cellStyle name="Comma 5 5 7 7 2 2" xfId="40346"/>
    <cellStyle name="Comma 5 5 7 7 3" xfId="27905"/>
    <cellStyle name="Comma 5 5 7 8" xfId="14822"/>
    <cellStyle name="Comma 5 5 7 8 2" xfId="39696"/>
    <cellStyle name="Comma 5 5 7 9" xfId="27255"/>
    <cellStyle name="Comma 5 5 8" xfId="979"/>
    <cellStyle name="Comma 5 5 8 2" xfId="11594"/>
    <cellStyle name="Comma 5 5 8 2 2" xfId="24028"/>
    <cellStyle name="Comma 5 5 8 2 2 2" xfId="48902"/>
    <cellStyle name="Comma 5 5 8 2 3" xfId="36469"/>
    <cellStyle name="Comma 5 5 8 3" xfId="8920"/>
    <cellStyle name="Comma 5 5 8 3 2" xfId="21363"/>
    <cellStyle name="Comma 5 5 8 3 2 2" xfId="46237"/>
    <cellStyle name="Comma 5 5 8 3 3" xfId="33804"/>
    <cellStyle name="Comma 5 5 8 4" xfId="3902"/>
    <cellStyle name="Comma 5 5 8 4 2" xfId="16356"/>
    <cellStyle name="Comma 5 5 8 4 2 2" xfId="41230"/>
    <cellStyle name="Comma 5 5 8 4 3" xfId="28797"/>
    <cellStyle name="Comma 5 5 8 5" xfId="13779"/>
    <cellStyle name="Comma 5 5 8 5 2" xfId="38653"/>
    <cellStyle name="Comma 5 5 8 6" xfId="26212"/>
    <cellStyle name="Comma 5 5 9" xfId="906"/>
    <cellStyle name="Comma 5 5 9 2" xfId="10138"/>
    <cellStyle name="Comma 5 5 9 2 2" xfId="22581"/>
    <cellStyle name="Comma 5 5 9 2 2 2" xfId="47455"/>
    <cellStyle name="Comma 5 5 9 2 3" xfId="35022"/>
    <cellStyle name="Comma 5 5 9 3" xfId="5122"/>
    <cellStyle name="Comma 5 5 9 3 2" xfId="17574"/>
    <cellStyle name="Comma 5 5 9 3 2 2" xfId="42448"/>
    <cellStyle name="Comma 5 5 9 3 3" xfId="30015"/>
    <cellStyle name="Comma 5 5 9 4" xfId="13706"/>
    <cellStyle name="Comma 5 5 9 4 2" xfId="38580"/>
    <cellStyle name="Comma 5 5 9 5" xfId="26139"/>
    <cellStyle name="Comma 5 6" xfId="168"/>
    <cellStyle name="Comma 5 6 10" xfId="6539"/>
    <cellStyle name="Comma 5 6 10 2" xfId="18988"/>
    <cellStyle name="Comma 5 6 10 2 2" xfId="43862"/>
    <cellStyle name="Comma 5 6 10 3" xfId="31429"/>
    <cellStyle name="Comma 5 6 11" xfId="2707"/>
    <cellStyle name="Comma 5 6 11 2" xfId="15225"/>
    <cellStyle name="Comma 5 6 11 2 2" xfId="40099"/>
    <cellStyle name="Comma 5 6 11 3" xfId="27658"/>
    <cellStyle name="Comma 5 6 12" xfId="12998"/>
    <cellStyle name="Comma 5 6 12 2" xfId="37872"/>
    <cellStyle name="Comma 5 6 13" xfId="25431"/>
    <cellStyle name="Comma 5 6 2" xfId="411"/>
    <cellStyle name="Comma 5 6 2 10" xfId="13226"/>
    <cellStyle name="Comma 5 6 2 10 2" xfId="38100"/>
    <cellStyle name="Comma 5 6 2 11" xfId="25659"/>
    <cellStyle name="Comma 5 6 2 2" xfId="771"/>
    <cellStyle name="Comma 5 6 2 2 2" xfId="1340"/>
    <cellStyle name="Comma 5 6 2 2 2 2" xfId="9444"/>
    <cellStyle name="Comma 5 6 2 2 2 2 2" xfId="21887"/>
    <cellStyle name="Comma 5 6 2 2 2 2 2 2" xfId="46761"/>
    <cellStyle name="Comma 5 6 2 2 2 2 3" xfId="34328"/>
    <cellStyle name="Comma 5 6 2 2 2 3" xfId="4426"/>
    <cellStyle name="Comma 5 6 2 2 2 3 2" xfId="16880"/>
    <cellStyle name="Comma 5 6 2 2 2 3 2 2" xfId="41754"/>
    <cellStyle name="Comma 5 6 2 2 2 3 3" xfId="29321"/>
    <cellStyle name="Comma 5 6 2 2 2 4" xfId="14140"/>
    <cellStyle name="Comma 5 6 2 2 2 4 2" xfId="39014"/>
    <cellStyle name="Comma 5 6 2 2 2 5" xfId="26573"/>
    <cellStyle name="Comma 5 6 2 2 3" xfId="5485"/>
    <cellStyle name="Comma 5 6 2 2 3 2" xfId="10501"/>
    <cellStyle name="Comma 5 6 2 2 3 2 2" xfId="22944"/>
    <cellStyle name="Comma 5 6 2 2 3 2 2 2" xfId="47818"/>
    <cellStyle name="Comma 5 6 2 2 3 2 3" xfId="35385"/>
    <cellStyle name="Comma 5 6 2 2 3 3" xfId="17937"/>
    <cellStyle name="Comma 5 6 2 2 3 3 2" xfId="42811"/>
    <cellStyle name="Comma 5 6 2 2 3 4" xfId="30378"/>
    <cellStyle name="Comma 5 6 2 2 4" xfId="8560"/>
    <cellStyle name="Comma 5 6 2 2 4 2" xfId="21004"/>
    <cellStyle name="Comma 5 6 2 2 4 2 2" xfId="45878"/>
    <cellStyle name="Comma 5 6 2 2 4 3" xfId="33445"/>
    <cellStyle name="Comma 5 6 2 2 5" xfId="11955"/>
    <cellStyle name="Comma 5 6 2 2 5 2" xfId="24389"/>
    <cellStyle name="Comma 5 6 2 2 5 2 2" xfId="49263"/>
    <cellStyle name="Comma 5 6 2 2 5 3" xfId="36830"/>
    <cellStyle name="Comma 5 6 2 2 6" xfId="7037"/>
    <cellStyle name="Comma 5 6 2 2 6 2" xfId="19486"/>
    <cellStyle name="Comma 5 6 2 2 6 2 2" xfId="44360"/>
    <cellStyle name="Comma 5 6 2 2 6 3" xfId="31927"/>
    <cellStyle name="Comma 5 6 2 2 7" xfId="3491"/>
    <cellStyle name="Comma 5 6 2 2 7 2" xfId="15997"/>
    <cellStyle name="Comma 5 6 2 2 7 2 2" xfId="40871"/>
    <cellStyle name="Comma 5 6 2 2 7 3" xfId="28430"/>
    <cellStyle name="Comma 5 6 2 2 8" xfId="13573"/>
    <cellStyle name="Comma 5 6 2 2 8 2" xfId="38447"/>
    <cellStyle name="Comma 5 6 2 2 9" xfId="26006"/>
    <cellStyle name="Comma 5 6 2 3" xfId="1688"/>
    <cellStyle name="Comma 5 6 2 3 2" xfId="4955"/>
    <cellStyle name="Comma 5 6 2 3 2 2" xfId="9972"/>
    <cellStyle name="Comma 5 6 2 3 2 2 2" xfId="22415"/>
    <cellStyle name="Comma 5 6 2 3 2 2 2 2" xfId="47289"/>
    <cellStyle name="Comma 5 6 2 3 2 2 3" xfId="34856"/>
    <cellStyle name="Comma 5 6 2 3 2 3" xfId="17408"/>
    <cellStyle name="Comma 5 6 2 3 2 3 2" xfId="42282"/>
    <cellStyle name="Comma 5 6 2 3 2 4" xfId="29849"/>
    <cellStyle name="Comma 5 6 2 3 3" xfId="5834"/>
    <cellStyle name="Comma 5 6 2 3 3 2" xfId="10849"/>
    <cellStyle name="Comma 5 6 2 3 3 2 2" xfId="23292"/>
    <cellStyle name="Comma 5 6 2 3 3 2 2 2" xfId="48166"/>
    <cellStyle name="Comma 5 6 2 3 3 2 3" xfId="35733"/>
    <cellStyle name="Comma 5 6 2 3 3 3" xfId="18285"/>
    <cellStyle name="Comma 5 6 2 3 3 3 2" xfId="43159"/>
    <cellStyle name="Comma 5 6 2 3 3 4" xfId="30726"/>
    <cellStyle name="Comma 5 6 2 3 4" xfId="8379"/>
    <cellStyle name="Comma 5 6 2 3 4 2" xfId="20823"/>
    <cellStyle name="Comma 5 6 2 3 4 2 2" xfId="45697"/>
    <cellStyle name="Comma 5 6 2 3 4 3" xfId="33264"/>
    <cellStyle name="Comma 5 6 2 3 5" xfId="12303"/>
    <cellStyle name="Comma 5 6 2 3 5 2" xfId="24737"/>
    <cellStyle name="Comma 5 6 2 3 5 2 2" xfId="49611"/>
    <cellStyle name="Comma 5 6 2 3 5 3" xfId="37178"/>
    <cellStyle name="Comma 5 6 2 3 6" xfId="7566"/>
    <cellStyle name="Comma 5 6 2 3 6 2" xfId="20014"/>
    <cellStyle name="Comma 5 6 2 3 6 2 2" xfId="44888"/>
    <cellStyle name="Comma 5 6 2 3 6 3" xfId="32455"/>
    <cellStyle name="Comma 5 6 2 3 7" xfId="3310"/>
    <cellStyle name="Comma 5 6 2 3 7 2" xfId="15816"/>
    <cellStyle name="Comma 5 6 2 3 7 2 2" xfId="40690"/>
    <cellStyle name="Comma 5 6 2 3 7 3" xfId="28249"/>
    <cellStyle name="Comma 5 6 2 3 8" xfId="14488"/>
    <cellStyle name="Comma 5 6 2 3 8 2" xfId="39362"/>
    <cellStyle name="Comma 5 6 2 3 9" xfId="26921"/>
    <cellStyle name="Comma 5 6 2 4" xfId="2329"/>
    <cellStyle name="Comma 5 6 2 4 2" xfId="6353"/>
    <cellStyle name="Comma 5 6 2 4 2 2" xfId="11368"/>
    <cellStyle name="Comma 5 6 2 4 2 2 2" xfId="23811"/>
    <cellStyle name="Comma 5 6 2 4 2 2 2 2" xfId="48685"/>
    <cellStyle name="Comma 5 6 2 4 2 2 3" xfId="36252"/>
    <cellStyle name="Comma 5 6 2 4 2 3" xfId="18804"/>
    <cellStyle name="Comma 5 6 2 4 2 3 2" xfId="43678"/>
    <cellStyle name="Comma 5 6 2 4 2 4" xfId="31245"/>
    <cellStyle name="Comma 5 6 2 4 3" xfId="12822"/>
    <cellStyle name="Comma 5 6 2 4 3 2" xfId="25256"/>
    <cellStyle name="Comma 5 6 2 4 3 2 2" xfId="50130"/>
    <cellStyle name="Comma 5 6 2 4 3 3" xfId="37697"/>
    <cellStyle name="Comma 5 6 2 4 4" xfId="9263"/>
    <cellStyle name="Comma 5 6 2 4 4 2" xfId="21706"/>
    <cellStyle name="Comma 5 6 2 4 4 2 2" xfId="46580"/>
    <cellStyle name="Comma 5 6 2 4 4 3" xfId="34147"/>
    <cellStyle name="Comma 5 6 2 4 5" xfId="4245"/>
    <cellStyle name="Comma 5 6 2 4 5 2" xfId="16699"/>
    <cellStyle name="Comma 5 6 2 4 5 2 2" xfId="41573"/>
    <cellStyle name="Comma 5 6 2 4 5 3" xfId="29140"/>
    <cellStyle name="Comma 5 6 2 4 6" xfId="15007"/>
    <cellStyle name="Comma 5 6 2 4 6 2" xfId="39881"/>
    <cellStyle name="Comma 5 6 2 4 7" xfId="27440"/>
    <cellStyle name="Comma 5 6 2 5" xfId="1164"/>
    <cellStyle name="Comma 5 6 2 5 2" xfId="10325"/>
    <cellStyle name="Comma 5 6 2 5 2 2" xfId="22768"/>
    <cellStyle name="Comma 5 6 2 5 2 2 2" xfId="47642"/>
    <cellStyle name="Comma 5 6 2 5 2 3" xfId="35209"/>
    <cellStyle name="Comma 5 6 2 5 3" xfId="5309"/>
    <cellStyle name="Comma 5 6 2 5 3 2" xfId="17761"/>
    <cellStyle name="Comma 5 6 2 5 3 2 2" xfId="42635"/>
    <cellStyle name="Comma 5 6 2 5 3 3" xfId="30202"/>
    <cellStyle name="Comma 5 6 2 5 4" xfId="13964"/>
    <cellStyle name="Comma 5 6 2 5 4 2" xfId="38838"/>
    <cellStyle name="Comma 5 6 2 5 5" xfId="26397"/>
    <cellStyle name="Comma 5 6 2 6" xfId="7886"/>
    <cellStyle name="Comma 5 6 2 6 2" xfId="20332"/>
    <cellStyle name="Comma 5 6 2 6 2 2" xfId="45206"/>
    <cellStyle name="Comma 5 6 2 6 3" xfId="32773"/>
    <cellStyle name="Comma 5 6 2 7" xfId="11779"/>
    <cellStyle name="Comma 5 6 2 7 2" xfId="24213"/>
    <cellStyle name="Comma 5 6 2 7 2 2" xfId="49087"/>
    <cellStyle name="Comma 5 6 2 7 3" xfId="36654"/>
    <cellStyle name="Comma 5 6 2 8" xfId="6856"/>
    <cellStyle name="Comma 5 6 2 8 2" xfId="19305"/>
    <cellStyle name="Comma 5 6 2 8 2 2" xfId="44179"/>
    <cellStyle name="Comma 5 6 2 8 3" xfId="31746"/>
    <cellStyle name="Comma 5 6 2 9" xfId="2807"/>
    <cellStyle name="Comma 5 6 2 9 2" xfId="15325"/>
    <cellStyle name="Comma 5 6 2 9 2 2" xfId="40199"/>
    <cellStyle name="Comma 5 6 2 9 3" xfId="27758"/>
    <cellStyle name="Comma 5 6 3" xfId="309"/>
    <cellStyle name="Comma 5 6 3 2" xfId="1339"/>
    <cellStyle name="Comma 5 6 3 2 2" xfId="9163"/>
    <cellStyle name="Comma 5 6 3 2 2 2" xfId="21606"/>
    <cellStyle name="Comma 5 6 3 2 2 2 2" xfId="46480"/>
    <cellStyle name="Comma 5 6 3 2 2 3" xfId="34047"/>
    <cellStyle name="Comma 5 6 3 2 3" xfId="4145"/>
    <cellStyle name="Comma 5 6 3 2 3 2" xfId="16599"/>
    <cellStyle name="Comma 5 6 3 2 3 2 2" xfId="41473"/>
    <cellStyle name="Comma 5 6 3 2 3 3" xfId="29040"/>
    <cellStyle name="Comma 5 6 3 2 4" xfId="14139"/>
    <cellStyle name="Comma 5 6 3 2 4 2" xfId="39013"/>
    <cellStyle name="Comma 5 6 3 2 5" xfId="26572"/>
    <cellStyle name="Comma 5 6 3 3" xfId="5484"/>
    <cellStyle name="Comma 5 6 3 3 2" xfId="10500"/>
    <cellStyle name="Comma 5 6 3 3 2 2" xfId="22943"/>
    <cellStyle name="Comma 5 6 3 3 2 2 2" xfId="47817"/>
    <cellStyle name="Comma 5 6 3 3 2 3" xfId="35384"/>
    <cellStyle name="Comma 5 6 3 3 3" xfId="17936"/>
    <cellStyle name="Comma 5 6 3 3 3 2" xfId="42810"/>
    <cellStyle name="Comma 5 6 3 3 4" xfId="30377"/>
    <cellStyle name="Comma 5 6 3 4" xfId="8279"/>
    <cellStyle name="Comma 5 6 3 4 2" xfId="20723"/>
    <cellStyle name="Comma 5 6 3 4 2 2" xfId="45597"/>
    <cellStyle name="Comma 5 6 3 4 3" xfId="33164"/>
    <cellStyle name="Comma 5 6 3 5" xfId="11954"/>
    <cellStyle name="Comma 5 6 3 5 2" xfId="24388"/>
    <cellStyle name="Comma 5 6 3 5 2 2" xfId="49262"/>
    <cellStyle name="Comma 5 6 3 5 3" xfId="36829"/>
    <cellStyle name="Comma 5 6 3 6" xfId="6756"/>
    <cellStyle name="Comma 5 6 3 6 2" xfId="19205"/>
    <cellStyle name="Comma 5 6 3 6 2 2" xfId="44079"/>
    <cellStyle name="Comma 5 6 3 6 3" xfId="31646"/>
    <cellStyle name="Comma 5 6 3 7" xfId="3210"/>
    <cellStyle name="Comma 5 6 3 7 2" xfId="15716"/>
    <cellStyle name="Comma 5 6 3 7 2 2" xfId="40590"/>
    <cellStyle name="Comma 5 6 3 7 3" xfId="28149"/>
    <cellStyle name="Comma 5 6 3 8" xfId="13126"/>
    <cellStyle name="Comma 5 6 3 8 2" xfId="38000"/>
    <cellStyle name="Comma 5 6 3 9" xfId="25559"/>
    <cellStyle name="Comma 5 6 4" xfId="670"/>
    <cellStyle name="Comma 5 6 4 2" xfId="1687"/>
    <cellStyle name="Comma 5 6 4 2 2" xfId="9443"/>
    <cellStyle name="Comma 5 6 4 2 2 2" xfId="21886"/>
    <cellStyle name="Comma 5 6 4 2 2 2 2" xfId="46760"/>
    <cellStyle name="Comma 5 6 4 2 2 3" xfId="34327"/>
    <cellStyle name="Comma 5 6 4 2 3" xfId="4425"/>
    <cellStyle name="Comma 5 6 4 2 3 2" xfId="16879"/>
    <cellStyle name="Comma 5 6 4 2 3 2 2" xfId="41753"/>
    <cellStyle name="Comma 5 6 4 2 3 3" xfId="29320"/>
    <cellStyle name="Comma 5 6 4 2 4" xfId="14487"/>
    <cellStyle name="Comma 5 6 4 2 4 2" xfId="39361"/>
    <cellStyle name="Comma 5 6 4 2 5" xfId="26920"/>
    <cellStyle name="Comma 5 6 4 3" xfId="5833"/>
    <cellStyle name="Comma 5 6 4 3 2" xfId="10848"/>
    <cellStyle name="Comma 5 6 4 3 2 2" xfId="23291"/>
    <cellStyle name="Comma 5 6 4 3 2 2 2" xfId="48165"/>
    <cellStyle name="Comma 5 6 4 3 2 3" xfId="35732"/>
    <cellStyle name="Comma 5 6 4 3 3" xfId="18284"/>
    <cellStyle name="Comma 5 6 4 3 3 2" xfId="43158"/>
    <cellStyle name="Comma 5 6 4 3 4" xfId="30725"/>
    <cellStyle name="Comma 5 6 4 4" xfId="8559"/>
    <cellStyle name="Comma 5 6 4 4 2" xfId="21003"/>
    <cellStyle name="Comma 5 6 4 4 2 2" xfId="45877"/>
    <cellStyle name="Comma 5 6 4 4 3" xfId="33444"/>
    <cellStyle name="Comma 5 6 4 5" xfId="12302"/>
    <cellStyle name="Comma 5 6 4 5 2" xfId="24736"/>
    <cellStyle name="Comma 5 6 4 5 2 2" xfId="49610"/>
    <cellStyle name="Comma 5 6 4 5 3" xfId="37177"/>
    <cellStyle name="Comma 5 6 4 6" xfId="7036"/>
    <cellStyle name="Comma 5 6 4 6 2" xfId="19485"/>
    <cellStyle name="Comma 5 6 4 6 2 2" xfId="44359"/>
    <cellStyle name="Comma 5 6 4 6 3" xfId="31926"/>
    <cellStyle name="Comma 5 6 4 7" xfId="3490"/>
    <cellStyle name="Comma 5 6 4 7 2" xfId="15996"/>
    <cellStyle name="Comma 5 6 4 7 2 2" xfId="40870"/>
    <cellStyle name="Comma 5 6 4 7 3" xfId="28429"/>
    <cellStyle name="Comma 5 6 4 8" xfId="13473"/>
    <cellStyle name="Comma 5 6 4 8 2" xfId="38347"/>
    <cellStyle name="Comma 5 6 4 9" xfId="25906"/>
    <cellStyle name="Comma 5 6 5" xfId="2227"/>
    <cellStyle name="Comma 5 6 5 2" xfId="4855"/>
    <cellStyle name="Comma 5 6 5 2 2" xfId="9872"/>
    <cellStyle name="Comma 5 6 5 2 2 2" xfId="22315"/>
    <cellStyle name="Comma 5 6 5 2 2 2 2" xfId="47189"/>
    <cellStyle name="Comma 5 6 5 2 2 3" xfId="34756"/>
    <cellStyle name="Comma 5 6 5 2 3" xfId="17308"/>
    <cellStyle name="Comma 5 6 5 2 3 2" xfId="42182"/>
    <cellStyle name="Comma 5 6 5 2 4" xfId="29749"/>
    <cellStyle name="Comma 5 6 5 3" xfId="6253"/>
    <cellStyle name="Comma 5 6 5 3 2" xfId="11268"/>
    <cellStyle name="Comma 5 6 5 3 2 2" xfId="23711"/>
    <cellStyle name="Comma 5 6 5 3 2 2 2" xfId="48585"/>
    <cellStyle name="Comma 5 6 5 3 2 3" xfId="36152"/>
    <cellStyle name="Comma 5 6 5 3 3" xfId="18704"/>
    <cellStyle name="Comma 5 6 5 3 3 2" xfId="43578"/>
    <cellStyle name="Comma 5 6 5 3 4" xfId="31145"/>
    <cellStyle name="Comma 5 6 5 4" xfId="8060"/>
    <cellStyle name="Comma 5 6 5 4 2" xfId="20506"/>
    <cellStyle name="Comma 5 6 5 4 2 2" xfId="45380"/>
    <cellStyle name="Comma 5 6 5 4 3" xfId="32947"/>
    <cellStyle name="Comma 5 6 5 5" xfId="12722"/>
    <cellStyle name="Comma 5 6 5 5 2" xfId="25156"/>
    <cellStyle name="Comma 5 6 5 5 2 2" xfId="50030"/>
    <cellStyle name="Comma 5 6 5 5 3" xfId="37597"/>
    <cellStyle name="Comma 5 6 5 6" xfId="7466"/>
    <cellStyle name="Comma 5 6 5 6 2" xfId="19914"/>
    <cellStyle name="Comma 5 6 5 6 2 2" xfId="44788"/>
    <cellStyle name="Comma 5 6 5 6 3" xfId="32355"/>
    <cellStyle name="Comma 5 6 5 7" xfId="2989"/>
    <cellStyle name="Comma 5 6 5 7 2" xfId="15499"/>
    <cellStyle name="Comma 5 6 5 7 2 2" xfId="40373"/>
    <cellStyle name="Comma 5 6 5 7 3" xfId="27932"/>
    <cellStyle name="Comma 5 6 5 8" xfId="14907"/>
    <cellStyle name="Comma 5 6 5 8 2" xfId="39781"/>
    <cellStyle name="Comma 5 6 5 9" xfId="27340"/>
    <cellStyle name="Comma 5 6 6" xfId="1064"/>
    <cellStyle name="Comma 5 6 6 2" xfId="8946"/>
    <cellStyle name="Comma 5 6 6 2 2" xfId="21389"/>
    <cellStyle name="Comma 5 6 6 2 2 2" xfId="46263"/>
    <cellStyle name="Comma 5 6 6 2 3" xfId="33830"/>
    <cellStyle name="Comma 5 6 6 3" xfId="3928"/>
    <cellStyle name="Comma 5 6 6 3 2" xfId="16382"/>
    <cellStyle name="Comma 5 6 6 3 2 2" xfId="41256"/>
    <cellStyle name="Comma 5 6 6 3 3" xfId="28823"/>
    <cellStyle name="Comma 5 6 6 4" xfId="13864"/>
    <cellStyle name="Comma 5 6 6 4 2" xfId="38738"/>
    <cellStyle name="Comma 5 6 6 5" xfId="26297"/>
    <cellStyle name="Comma 5 6 7" xfId="5209"/>
    <cellStyle name="Comma 5 6 7 2" xfId="10225"/>
    <cellStyle name="Comma 5 6 7 2 2" xfId="22668"/>
    <cellStyle name="Comma 5 6 7 2 2 2" xfId="47542"/>
    <cellStyle name="Comma 5 6 7 2 3" xfId="35109"/>
    <cellStyle name="Comma 5 6 7 3" xfId="17661"/>
    <cellStyle name="Comma 5 6 7 3 2" xfId="42535"/>
    <cellStyle name="Comma 5 6 7 4" xfId="30102"/>
    <cellStyle name="Comma 5 6 8" xfId="7786"/>
    <cellStyle name="Comma 5 6 8 2" xfId="20232"/>
    <cellStyle name="Comma 5 6 8 2 2" xfId="45106"/>
    <cellStyle name="Comma 5 6 8 3" xfId="32673"/>
    <cellStyle name="Comma 5 6 9" xfId="11679"/>
    <cellStyle name="Comma 5 6 9 2" xfId="24113"/>
    <cellStyle name="Comma 5 6 9 2 2" xfId="48987"/>
    <cellStyle name="Comma 5 6 9 3" xfId="36554"/>
    <cellStyle name="Comma 5 7" xfId="247"/>
    <cellStyle name="Comma 5 7 10" xfId="6587"/>
    <cellStyle name="Comma 5 7 10 2" xfId="19036"/>
    <cellStyle name="Comma 5 7 10 2 2" xfId="43910"/>
    <cellStyle name="Comma 5 7 10 3" xfId="31477"/>
    <cellStyle name="Comma 5 7 11" xfId="2650"/>
    <cellStyle name="Comma 5 7 11 2" xfId="15168"/>
    <cellStyle name="Comma 5 7 11 2 2" xfId="40042"/>
    <cellStyle name="Comma 5 7 11 3" xfId="27601"/>
    <cellStyle name="Comma 5 7 12" xfId="13069"/>
    <cellStyle name="Comma 5 7 12 2" xfId="37943"/>
    <cellStyle name="Comma 5 7 13" xfId="25502"/>
    <cellStyle name="Comma 5 7 2" xfId="461"/>
    <cellStyle name="Comma 5 7 2 10" xfId="13274"/>
    <cellStyle name="Comma 5 7 2 10 2" xfId="38148"/>
    <cellStyle name="Comma 5 7 2 11" xfId="25707"/>
    <cellStyle name="Comma 5 7 2 2" xfId="820"/>
    <cellStyle name="Comma 5 7 2 2 2" xfId="1342"/>
    <cellStyle name="Comma 5 7 2 2 2 2" xfId="9446"/>
    <cellStyle name="Comma 5 7 2 2 2 2 2" xfId="21889"/>
    <cellStyle name="Comma 5 7 2 2 2 2 2 2" xfId="46763"/>
    <cellStyle name="Comma 5 7 2 2 2 2 3" xfId="34330"/>
    <cellStyle name="Comma 5 7 2 2 2 3" xfId="4428"/>
    <cellStyle name="Comma 5 7 2 2 2 3 2" xfId="16882"/>
    <cellStyle name="Comma 5 7 2 2 2 3 2 2" xfId="41756"/>
    <cellStyle name="Comma 5 7 2 2 2 3 3" xfId="29323"/>
    <cellStyle name="Comma 5 7 2 2 2 4" xfId="14142"/>
    <cellStyle name="Comma 5 7 2 2 2 4 2" xfId="39016"/>
    <cellStyle name="Comma 5 7 2 2 2 5" xfId="26575"/>
    <cellStyle name="Comma 5 7 2 2 3" xfId="5487"/>
    <cellStyle name="Comma 5 7 2 2 3 2" xfId="10503"/>
    <cellStyle name="Comma 5 7 2 2 3 2 2" xfId="22946"/>
    <cellStyle name="Comma 5 7 2 2 3 2 2 2" xfId="47820"/>
    <cellStyle name="Comma 5 7 2 2 3 2 3" xfId="35387"/>
    <cellStyle name="Comma 5 7 2 2 3 3" xfId="17939"/>
    <cellStyle name="Comma 5 7 2 2 3 3 2" xfId="42813"/>
    <cellStyle name="Comma 5 7 2 2 3 4" xfId="30380"/>
    <cellStyle name="Comma 5 7 2 2 4" xfId="8562"/>
    <cellStyle name="Comma 5 7 2 2 4 2" xfId="21006"/>
    <cellStyle name="Comma 5 7 2 2 4 2 2" xfId="45880"/>
    <cellStyle name="Comma 5 7 2 2 4 3" xfId="33447"/>
    <cellStyle name="Comma 5 7 2 2 5" xfId="11957"/>
    <cellStyle name="Comma 5 7 2 2 5 2" xfId="24391"/>
    <cellStyle name="Comma 5 7 2 2 5 2 2" xfId="49265"/>
    <cellStyle name="Comma 5 7 2 2 5 3" xfId="36832"/>
    <cellStyle name="Comma 5 7 2 2 6" xfId="7039"/>
    <cellStyle name="Comma 5 7 2 2 6 2" xfId="19488"/>
    <cellStyle name="Comma 5 7 2 2 6 2 2" xfId="44362"/>
    <cellStyle name="Comma 5 7 2 2 6 3" xfId="31929"/>
    <cellStyle name="Comma 5 7 2 2 7" xfId="3493"/>
    <cellStyle name="Comma 5 7 2 2 7 2" xfId="15999"/>
    <cellStyle name="Comma 5 7 2 2 7 2 2" xfId="40873"/>
    <cellStyle name="Comma 5 7 2 2 7 3" xfId="28432"/>
    <cellStyle name="Comma 5 7 2 2 8" xfId="13621"/>
    <cellStyle name="Comma 5 7 2 2 8 2" xfId="38495"/>
    <cellStyle name="Comma 5 7 2 2 9" xfId="26054"/>
    <cellStyle name="Comma 5 7 2 3" xfId="1690"/>
    <cellStyle name="Comma 5 7 2 3 2" xfId="5003"/>
    <cellStyle name="Comma 5 7 2 3 2 2" xfId="10020"/>
    <cellStyle name="Comma 5 7 2 3 2 2 2" xfId="22463"/>
    <cellStyle name="Comma 5 7 2 3 2 2 2 2" xfId="47337"/>
    <cellStyle name="Comma 5 7 2 3 2 2 3" xfId="34904"/>
    <cellStyle name="Comma 5 7 2 3 2 3" xfId="17456"/>
    <cellStyle name="Comma 5 7 2 3 2 3 2" xfId="42330"/>
    <cellStyle name="Comma 5 7 2 3 2 4" xfId="29897"/>
    <cellStyle name="Comma 5 7 2 3 3" xfId="5836"/>
    <cellStyle name="Comma 5 7 2 3 3 2" xfId="10851"/>
    <cellStyle name="Comma 5 7 2 3 3 2 2" xfId="23294"/>
    <cellStyle name="Comma 5 7 2 3 3 2 2 2" xfId="48168"/>
    <cellStyle name="Comma 5 7 2 3 3 2 3" xfId="35735"/>
    <cellStyle name="Comma 5 7 2 3 3 3" xfId="18287"/>
    <cellStyle name="Comma 5 7 2 3 3 3 2" xfId="43161"/>
    <cellStyle name="Comma 5 7 2 3 3 4" xfId="30728"/>
    <cellStyle name="Comma 5 7 2 3 4" xfId="8427"/>
    <cellStyle name="Comma 5 7 2 3 4 2" xfId="20871"/>
    <cellStyle name="Comma 5 7 2 3 4 2 2" xfId="45745"/>
    <cellStyle name="Comma 5 7 2 3 4 3" xfId="33312"/>
    <cellStyle name="Comma 5 7 2 3 5" xfId="12305"/>
    <cellStyle name="Comma 5 7 2 3 5 2" xfId="24739"/>
    <cellStyle name="Comma 5 7 2 3 5 2 2" xfId="49613"/>
    <cellStyle name="Comma 5 7 2 3 5 3" xfId="37180"/>
    <cellStyle name="Comma 5 7 2 3 6" xfId="7614"/>
    <cellStyle name="Comma 5 7 2 3 6 2" xfId="20062"/>
    <cellStyle name="Comma 5 7 2 3 6 2 2" xfId="44936"/>
    <cellStyle name="Comma 5 7 2 3 6 3" xfId="32503"/>
    <cellStyle name="Comma 5 7 2 3 7" xfId="3358"/>
    <cellStyle name="Comma 5 7 2 3 7 2" xfId="15864"/>
    <cellStyle name="Comma 5 7 2 3 7 2 2" xfId="40738"/>
    <cellStyle name="Comma 5 7 2 3 7 3" xfId="28297"/>
    <cellStyle name="Comma 5 7 2 3 8" xfId="14490"/>
    <cellStyle name="Comma 5 7 2 3 8 2" xfId="39364"/>
    <cellStyle name="Comma 5 7 2 3 9" xfId="26923"/>
    <cellStyle name="Comma 5 7 2 4" xfId="2379"/>
    <cellStyle name="Comma 5 7 2 4 2" xfId="6401"/>
    <cellStyle name="Comma 5 7 2 4 2 2" xfId="11416"/>
    <cellStyle name="Comma 5 7 2 4 2 2 2" xfId="23859"/>
    <cellStyle name="Comma 5 7 2 4 2 2 2 2" xfId="48733"/>
    <cellStyle name="Comma 5 7 2 4 2 2 3" xfId="36300"/>
    <cellStyle name="Comma 5 7 2 4 2 3" xfId="18852"/>
    <cellStyle name="Comma 5 7 2 4 2 3 2" xfId="43726"/>
    <cellStyle name="Comma 5 7 2 4 2 4" xfId="31293"/>
    <cellStyle name="Comma 5 7 2 4 3" xfId="12870"/>
    <cellStyle name="Comma 5 7 2 4 3 2" xfId="25304"/>
    <cellStyle name="Comma 5 7 2 4 3 2 2" xfId="50178"/>
    <cellStyle name="Comma 5 7 2 4 3 3" xfId="37745"/>
    <cellStyle name="Comma 5 7 2 4 4" xfId="9311"/>
    <cellStyle name="Comma 5 7 2 4 4 2" xfId="21754"/>
    <cellStyle name="Comma 5 7 2 4 4 2 2" xfId="46628"/>
    <cellStyle name="Comma 5 7 2 4 4 3" xfId="34195"/>
    <cellStyle name="Comma 5 7 2 4 5" xfId="4293"/>
    <cellStyle name="Comma 5 7 2 4 5 2" xfId="16747"/>
    <cellStyle name="Comma 5 7 2 4 5 2 2" xfId="41621"/>
    <cellStyle name="Comma 5 7 2 4 5 3" xfId="29188"/>
    <cellStyle name="Comma 5 7 2 4 6" xfId="15055"/>
    <cellStyle name="Comma 5 7 2 4 6 2" xfId="39929"/>
    <cellStyle name="Comma 5 7 2 4 7" xfId="27488"/>
    <cellStyle name="Comma 5 7 2 5" xfId="1212"/>
    <cellStyle name="Comma 5 7 2 5 2" xfId="10373"/>
    <cellStyle name="Comma 5 7 2 5 2 2" xfId="22816"/>
    <cellStyle name="Comma 5 7 2 5 2 2 2" xfId="47690"/>
    <cellStyle name="Comma 5 7 2 5 2 3" xfId="35257"/>
    <cellStyle name="Comma 5 7 2 5 3" xfId="5357"/>
    <cellStyle name="Comma 5 7 2 5 3 2" xfId="17809"/>
    <cellStyle name="Comma 5 7 2 5 3 2 2" xfId="42683"/>
    <cellStyle name="Comma 5 7 2 5 3 3" xfId="30250"/>
    <cellStyle name="Comma 5 7 2 5 4" xfId="14012"/>
    <cellStyle name="Comma 5 7 2 5 4 2" xfId="38886"/>
    <cellStyle name="Comma 5 7 2 5 5" xfId="26445"/>
    <cellStyle name="Comma 5 7 2 6" xfId="7934"/>
    <cellStyle name="Comma 5 7 2 6 2" xfId="20380"/>
    <cellStyle name="Comma 5 7 2 6 2 2" xfId="45254"/>
    <cellStyle name="Comma 5 7 2 6 3" xfId="32821"/>
    <cellStyle name="Comma 5 7 2 7" xfId="11827"/>
    <cellStyle name="Comma 5 7 2 7 2" xfId="24261"/>
    <cellStyle name="Comma 5 7 2 7 2 2" xfId="49135"/>
    <cellStyle name="Comma 5 7 2 7 3" xfId="36702"/>
    <cellStyle name="Comma 5 7 2 8" xfId="6904"/>
    <cellStyle name="Comma 5 7 2 8 2" xfId="19353"/>
    <cellStyle name="Comma 5 7 2 8 2 2" xfId="44227"/>
    <cellStyle name="Comma 5 7 2 8 3" xfId="31794"/>
    <cellStyle name="Comma 5 7 2 9" xfId="2855"/>
    <cellStyle name="Comma 5 7 2 9 2" xfId="15373"/>
    <cellStyle name="Comma 5 7 2 9 2 2" xfId="40247"/>
    <cellStyle name="Comma 5 7 2 9 3" xfId="27806"/>
    <cellStyle name="Comma 5 7 3" xfId="609"/>
    <cellStyle name="Comma 5 7 3 2" xfId="1341"/>
    <cellStyle name="Comma 5 7 3 2 2" xfId="9106"/>
    <cellStyle name="Comma 5 7 3 2 2 2" xfId="21549"/>
    <cellStyle name="Comma 5 7 3 2 2 2 2" xfId="46423"/>
    <cellStyle name="Comma 5 7 3 2 2 3" xfId="33990"/>
    <cellStyle name="Comma 5 7 3 2 3" xfId="4088"/>
    <cellStyle name="Comma 5 7 3 2 3 2" xfId="16542"/>
    <cellStyle name="Comma 5 7 3 2 3 2 2" xfId="41416"/>
    <cellStyle name="Comma 5 7 3 2 3 3" xfId="28983"/>
    <cellStyle name="Comma 5 7 3 2 4" xfId="14141"/>
    <cellStyle name="Comma 5 7 3 2 4 2" xfId="39015"/>
    <cellStyle name="Comma 5 7 3 2 5" xfId="26574"/>
    <cellStyle name="Comma 5 7 3 3" xfId="5486"/>
    <cellStyle name="Comma 5 7 3 3 2" xfId="10502"/>
    <cellStyle name="Comma 5 7 3 3 2 2" xfId="22945"/>
    <cellStyle name="Comma 5 7 3 3 2 2 2" xfId="47819"/>
    <cellStyle name="Comma 5 7 3 3 2 3" xfId="35386"/>
    <cellStyle name="Comma 5 7 3 3 3" xfId="17938"/>
    <cellStyle name="Comma 5 7 3 3 3 2" xfId="42812"/>
    <cellStyle name="Comma 5 7 3 3 4" xfId="30379"/>
    <cellStyle name="Comma 5 7 3 4" xfId="8222"/>
    <cellStyle name="Comma 5 7 3 4 2" xfId="20666"/>
    <cellStyle name="Comma 5 7 3 4 2 2" xfId="45540"/>
    <cellStyle name="Comma 5 7 3 4 3" xfId="33107"/>
    <cellStyle name="Comma 5 7 3 5" xfId="11956"/>
    <cellStyle name="Comma 5 7 3 5 2" xfId="24390"/>
    <cellStyle name="Comma 5 7 3 5 2 2" xfId="49264"/>
    <cellStyle name="Comma 5 7 3 5 3" xfId="36831"/>
    <cellStyle name="Comma 5 7 3 6" xfId="6699"/>
    <cellStyle name="Comma 5 7 3 6 2" xfId="19148"/>
    <cellStyle name="Comma 5 7 3 6 2 2" xfId="44022"/>
    <cellStyle name="Comma 5 7 3 6 3" xfId="31589"/>
    <cellStyle name="Comma 5 7 3 7" xfId="3153"/>
    <cellStyle name="Comma 5 7 3 7 2" xfId="15659"/>
    <cellStyle name="Comma 5 7 3 7 2 2" xfId="40533"/>
    <cellStyle name="Comma 5 7 3 7 3" xfId="28092"/>
    <cellStyle name="Comma 5 7 3 8" xfId="13416"/>
    <cellStyle name="Comma 5 7 3 8 2" xfId="38290"/>
    <cellStyle name="Comma 5 7 3 9" xfId="25849"/>
    <cellStyle name="Comma 5 7 4" xfId="1689"/>
    <cellStyle name="Comma 5 7 4 2" xfId="4427"/>
    <cellStyle name="Comma 5 7 4 2 2" xfId="9445"/>
    <cellStyle name="Comma 5 7 4 2 2 2" xfId="21888"/>
    <cellStyle name="Comma 5 7 4 2 2 2 2" xfId="46762"/>
    <cellStyle name="Comma 5 7 4 2 2 3" xfId="34329"/>
    <cellStyle name="Comma 5 7 4 2 3" xfId="16881"/>
    <cellStyle name="Comma 5 7 4 2 3 2" xfId="41755"/>
    <cellStyle name="Comma 5 7 4 2 4" xfId="29322"/>
    <cellStyle name="Comma 5 7 4 3" xfId="5835"/>
    <cellStyle name="Comma 5 7 4 3 2" xfId="10850"/>
    <cellStyle name="Comma 5 7 4 3 2 2" xfId="23293"/>
    <cellStyle name="Comma 5 7 4 3 2 2 2" xfId="48167"/>
    <cellStyle name="Comma 5 7 4 3 2 3" xfId="35734"/>
    <cellStyle name="Comma 5 7 4 3 3" xfId="18286"/>
    <cellStyle name="Comma 5 7 4 3 3 2" xfId="43160"/>
    <cellStyle name="Comma 5 7 4 3 4" xfId="30727"/>
    <cellStyle name="Comma 5 7 4 4" xfId="8561"/>
    <cellStyle name="Comma 5 7 4 4 2" xfId="21005"/>
    <cellStyle name="Comma 5 7 4 4 2 2" xfId="45879"/>
    <cellStyle name="Comma 5 7 4 4 3" xfId="33446"/>
    <cellStyle name="Comma 5 7 4 5" xfId="12304"/>
    <cellStyle name="Comma 5 7 4 5 2" xfId="24738"/>
    <cellStyle name="Comma 5 7 4 5 2 2" xfId="49612"/>
    <cellStyle name="Comma 5 7 4 5 3" xfId="37179"/>
    <cellStyle name="Comma 5 7 4 6" xfId="7038"/>
    <cellStyle name="Comma 5 7 4 6 2" xfId="19487"/>
    <cellStyle name="Comma 5 7 4 6 2 2" xfId="44361"/>
    <cellStyle name="Comma 5 7 4 6 3" xfId="31928"/>
    <cellStyle name="Comma 5 7 4 7" xfId="3492"/>
    <cellStyle name="Comma 5 7 4 7 2" xfId="15998"/>
    <cellStyle name="Comma 5 7 4 7 2 2" xfId="40872"/>
    <cellStyle name="Comma 5 7 4 7 3" xfId="28431"/>
    <cellStyle name="Comma 5 7 4 8" xfId="14489"/>
    <cellStyle name="Comma 5 7 4 8 2" xfId="39363"/>
    <cellStyle name="Comma 5 7 4 9" xfId="26922"/>
    <cellStyle name="Comma 5 7 5" xfId="2165"/>
    <cellStyle name="Comma 5 7 5 2" xfId="4798"/>
    <cellStyle name="Comma 5 7 5 2 2" xfId="9815"/>
    <cellStyle name="Comma 5 7 5 2 2 2" xfId="22258"/>
    <cellStyle name="Comma 5 7 5 2 2 2 2" xfId="47132"/>
    <cellStyle name="Comma 5 7 5 2 2 3" xfId="34699"/>
    <cellStyle name="Comma 5 7 5 2 3" xfId="17251"/>
    <cellStyle name="Comma 5 7 5 2 3 2" xfId="42125"/>
    <cellStyle name="Comma 5 7 5 2 4" xfId="29692"/>
    <cellStyle name="Comma 5 7 5 3" xfId="6196"/>
    <cellStyle name="Comma 5 7 5 3 2" xfId="11211"/>
    <cellStyle name="Comma 5 7 5 3 2 2" xfId="23654"/>
    <cellStyle name="Comma 5 7 5 3 2 2 2" xfId="48528"/>
    <cellStyle name="Comma 5 7 5 3 2 3" xfId="36095"/>
    <cellStyle name="Comma 5 7 5 3 3" xfId="18647"/>
    <cellStyle name="Comma 5 7 5 3 3 2" xfId="43521"/>
    <cellStyle name="Comma 5 7 5 3 4" xfId="31088"/>
    <cellStyle name="Comma 5 7 5 4" xfId="8108"/>
    <cellStyle name="Comma 5 7 5 4 2" xfId="20554"/>
    <cellStyle name="Comma 5 7 5 4 2 2" xfId="45428"/>
    <cellStyle name="Comma 5 7 5 4 3" xfId="32995"/>
    <cellStyle name="Comma 5 7 5 5" xfId="12665"/>
    <cellStyle name="Comma 5 7 5 5 2" xfId="25099"/>
    <cellStyle name="Comma 5 7 5 5 2 2" xfId="49973"/>
    <cellStyle name="Comma 5 7 5 5 3" xfId="37540"/>
    <cellStyle name="Comma 5 7 5 6" xfId="7409"/>
    <cellStyle name="Comma 5 7 5 6 2" xfId="19857"/>
    <cellStyle name="Comma 5 7 5 6 2 2" xfId="44731"/>
    <cellStyle name="Comma 5 7 5 6 3" xfId="32298"/>
    <cellStyle name="Comma 5 7 5 7" xfId="3038"/>
    <cellStyle name="Comma 5 7 5 7 2" xfId="15547"/>
    <cellStyle name="Comma 5 7 5 7 2 2" xfId="40421"/>
    <cellStyle name="Comma 5 7 5 7 3" xfId="27980"/>
    <cellStyle name="Comma 5 7 5 8" xfId="14850"/>
    <cellStyle name="Comma 5 7 5 8 2" xfId="39724"/>
    <cellStyle name="Comma 5 7 5 9" xfId="27283"/>
    <cellStyle name="Comma 5 7 6" xfId="1007"/>
    <cellStyle name="Comma 5 7 6 2" xfId="8994"/>
    <cellStyle name="Comma 5 7 6 2 2" xfId="21437"/>
    <cellStyle name="Comma 5 7 6 2 2 2" xfId="46311"/>
    <cellStyle name="Comma 5 7 6 2 3" xfId="33878"/>
    <cellStyle name="Comma 5 7 6 3" xfId="3976"/>
    <cellStyle name="Comma 5 7 6 3 2" xfId="16430"/>
    <cellStyle name="Comma 5 7 6 3 2 2" xfId="41304"/>
    <cellStyle name="Comma 5 7 6 3 3" xfId="28871"/>
    <cellStyle name="Comma 5 7 6 4" xfId="13807"/>
    <cellStyle name="Comma 5 7 6 4 2" xfId="38681"/>
    <cellStyle name="Comma 5 7 6 5" xfId="26240"/>
    <cellStyle name="Comma 5 7 7" xfId="5152"/>
    <cellStyle name="Comma 5 7 7 2" xfId="10168"/>
    <cellStyle name="Comma 5 7 7 2 2" xfId="22611"/>
    <cellStyle name="Comma 5 7 7 2 2 2" xfId="47485"/>
    <cellStyle name="Comma 5 7 7 2 3" xfId="35052"/>
    <cellStyle name="Comma 5 7 7 3" xfId="17604"/>
    <cellStyle name="Comma 5 7 7 3 2" xfId="42478"/>
    <cellStyle name="Comma 5 7 7 4" xfId="30045"/>
    <cellStyle name="Comma 5 7 8" xfId="7729"/>
    <cellStyle name="Comma 5 7 8 2" xfId="20175"/>
    <cellStyle name="Comma 5 7 8 2 2" xfId="45049"/>
    <cellStyle name="Comma 5 7 8 3" xfId="32616"/>
    <cellStyle name="Comma 5 7 9" xfId="11622"/>
    <cellStyle name="Comma 5 7 9 2" xfId="24056"/>
    <cellStyle name="Comma 5 7 9 2 2" xfId="48930"/>
    <cellStyle name="Comma 5 7 9 3" xfId="36497"/>
    <cellStyle name="Comma 5 8" xfId="517"/>
    <cellStyle name="Comma 5 8 10" xfId="2911"/>
    <cellStyle name="Comma 5 8 10 2" xfId="15429"/>
    <cellStyle name="Comma 5 8 10 2 2" xfId="40303"/>
    <cellStyle name="Comma 5 8 10 3" xfId="27862"/>
    <cellStyle name="Comma 5 8 11" xfId="13330"/>
    <cellStyle name="Comma 5 8 11 2" xfId="38204"/>
    <cellStyle name="Comma 5 8 12" xfId="25763"/>
    <cellStyle name="Comma 5 8 2" xfId="876"/>
    <cellStyle name="Comma 5 8 2 2" xfId="1343"/>
    <cellStyle name="Comma 5 8 2 2 2" xfId="9367"/>
    <cellStyle name="Comma 5 8 2 2 2 2" xfId="21810"/>
    <cellStyle name="Comma 5 8 2 2 2 2 2" xfId="46684"/>
    <cellStyle name="Comma 5 8 2 2 2 3" xfId="34251"/>
    <cellStyle name="Comma 5 8 2 2 3" xfId="4349"/>
    <cellStyle name="Comma 5 8 2 2 3 2" xfId="16803"/>
    <cellStyle name="Comma 5 8 2 2 3 2 2" xfId="41677"/>
    <cellStyle name="Comma 5 8 2 2 3 3" xfId="29244"/>
    <cellStyle name="Comma 5 8 2 2 4" xfId="14143"/>
    <cellStyle name="Comma 5 8 2 2 4 2" xfId="39017"/>
    <cellStyle name="Comma 5 8 2 2 5" xfId="26576"/>
    <cellStyle name="Comma 5 8 2 3" xfId="5488"/>
    <cellStyle name="Comma 5 8 2 3 2" xfId="10504"/>
    <cellStyle name="Comma 5 8 2 3 2 2" xfId="22947"/>
    <cellStyle name="Comma 5 8 2 3 2 2 2" xfId="47821"/>
    <cellStyle name="Comma 5 8 2 3 2 3" xfId="35388"/>
    <cellStyle name="Comma 5 8 2 3 3" xfId="17940"/>
    <cellStyle name="Comma 5 8 2 3 3 2" xfId="42814"/>
    <cellStyle name="Comma 5 8 2 3 4" xfId="30381"/>
    <cellStyle name="Comma 5 8 2 4" xfId="8483"/>
    <cellStyle name="Comma 5 8 2 4 2" xfId="20927"/>
    <cellStyle name="Comma 5 8 2 4 2 2" xfId="45801"/>
    <cellStyle name="Comma 5 8 2 4 3" xfId="33368"/>
    <cellStyle name="Comma 5 8 2 5" xfId="11958"/>
    <cellStyle name="Comma 5 8 2 5 2" xfId="24392"/>
    <cellStyle name="Comma 5 8 2 5 2 2" xfId="49266"/>
    <cellStyle name="Comma 5 8 2 5 3" xfId="36833"/>
    <cellStyle name="Comma 5 8 2 6" xfId="6960"/>
    <cellStyle name="Comma 5 8 2 6 2" xfId="19409"/>
    <cellStyle name="Comma 5 8 2 6 2 2" xfId="44283"/>
    <cellStyle name="Comma 5 8 2 6 3" xfId="31850"/>
    <cellStyle name="Comma 5 8 2 7" xfId="3414"/>
    <cellStyle name="Comma 5 8 2 7 2" xfId="15920"/>
    <cellStyle name="Comma 5 8 2 7 2 2" xfId="40794"/>
    <cellStyle name="Comma 5 8 2 7 3" xfId="28353"/>
    <cellStyle name="Comma 5 8 2 8" xfId="13677"/>
    <cellStyle name="Comma 5 8 2 8 2" xfId="38551"/>
    <cellStyle name="Comma 5 8 2 9" xfId="26110"/>
    <cellStyle name="Comma 5 8 3" xfId="1691"/>
    <cellStyle name="Comma 5 8 3 2" xfId="4429"/>
    <cellStyle name="Comma 5 8 3 2 2" xfId="9447"/>
    <cellStyle name="Comma 5 8 3 2 2 2" xfId="21890"/>
    <cellStyle name="Comma 5 8 3 2 2 2 2" xfId="46764"/>
    <cellStyle name="Comma 5 8 3 2 2 3" xfId="34331"/>
    <cellStyle name="Comma 5 8 3 2 3" xfId="16883"/>
    <cellStyle name="Comma 5 8 3 2 3 2" xfId="41757"/>
    <cellStyle name="Comma 5 8 3 2 4" xfId="29324"/>
    <cellStyle name="Comma 5 8 3 3" xfId="5837"/>
    <cellStyle name="Comma 5 8 3 3 2" xfId="10852"/>
    <cellStyle name="Comma 5 8 3 3 2 2" xfId="23295"/>
    <cellStyle name="Comma 5 8 3 3 2 2 2" xfId="48169"/>
    <cellStyle name="Comma 5 8 3 3 2 3" xfId="35736"/>
    <cellStyle name="Comma 5 8 3 3 3" xfId="18288"/>
    <cellStyle name="Comma 5 8 3 3 3 2" xfId="43162"/>
    <cellStyle name="Comma 5 8 3 3 4" xfId="30729"/>
    <cellStyle name="Comma 5 8 3 4" xfId="8563"/>
    <cellStyle name="Comma 5 8 3 4 2" xfId="21007"/>
    <cellStyle name="Comma 5 8 3 4 2 2" xfId="45881"/>
    <cellStyle name="Comma 5 8 3 4 3" xfId="33448"/>
    <cellStyle name="Comma 5 8 3 5" xfId="12306"/>
    <cellStyle name="Comma 5 8 3 5 2" xfId="24740"/>
    <cellStyle name="Comma 5 8 3 5 2 2" xfId="49614"/>
    <cellStyle name="Comma 5 8 3 5 3" xfId="37181"/>
    <cellStyle name="Comma 5 8 3 6" xfId="7040"/>
    <cellStyle name="Comma 5 8 3 6 2" xfId="19489"/>
    <cellStyle name="Comma 5 8 3 6 2 2" xfId="44363"/>
    <cellStyle name="Comma 5 8 3 6 3" xfId="31930"/>
    <cellStyle name="Comma 5 8 3 7" xfId="3494"/>
    <cellStyle name="Comma 5 8 3 7 2" xfId="16000"/>
    <cellStyle name="Comma 5 8 3 7 2 2" xfId="40874"/>
    <cellStyle name="Comma 5 8 3 7 3" xfId="28433"/>
    <cellStyle name="Comma 5 8 3 8" xfId="14491"/>
    <cellStyle name="Comma 5 8 3 8 2" xfId="39365"/>
    <cellStyle name="Comma 5 8 3 9" xfId="26924"/>
    <cellStyle name="Comma 5 8 4" xfId="2435"/>
    <cellStyle name="Comma 5 8 4 2" xfId="5059"/>
    <cellStyle name="Comma 5 8 4 2 2" xfId="10076"/>
    <cellStyle name="Comma 5 8 4 2 2 2" xfId="22519"/>
    <cellStyle name="Comma 5 8 4 2 2 2 2" xfId="47393"/>
    <cellStyle name="Comma 5 8 4 2 2 3" xfId="34960"/>
    <cellStyle name="Comma 5 8 4 2 3" xfId="17512"/>
    <cellStyle name="Comma 5 8 4 2 3 2" xfId="42386"/>
    <cellStyle name="Comma 5 8 4 2 4" xfId="29953"/>
    <cellStyle name="Comma 5 8 4 3" xfId="6457"/>
    <cellStyle name="Comma 5 8 4 3 2" xfId="11472"/>
    <cellStyle name="Comma 5 8 4 3 2 2" xfId="23915"/>
    <cellStyle name="Comma 5 8 4 3 2 2 2" xfId="48789"/>
    <cellStyle name="Comma 5 8 4 3 2 3" xfId="36356"/>
    <cellStyle name="Comma 5 8 4 3 3" xfId="18908"/>
    <cellStyle name="Comma 5 8 4 3 3 2" xfId="43782"/>
    <cellStyle name="Comma 5 8 4 3 4" xfId="31349"/>
    <cellStyle name="Comma 5 8 4 4" xfId="8164"/>
    <cellStyle name="Comma 5 8 4 4 2" xfId="20610"/>
    <cellStyle name="Comma 5 8 4 4 2 2" xfId="45484"/>
    <cellStyle name="Comma 5 8 4 4 3" xfId="33051"/>
    <cellStyle name="Comma 5 8 4 5" xfId="12926"/>
    <cellStyle name="Comma 5 8 4 5 2" xfId="25360"/>
    <cellStyle name="Comma 5 8 4 5 2 2" xfId="50234"/>
    <cellStyle name="Comma 5 8 4 5 3" xfId="37801"/>
    <cellStyle name="Comma 5 8 4 6" xfId="7670"/>
    <cellStyle name="Comma 5 8 4 6 2" xfId="20118"/>
    <cellStyle name="Comma 5 8 4 6 2 2" xfId="44992"/>
    <cellStyle name="Comma 5 8 4 6 3" xfId="32559"/>
    <cellStyle name="Comma 5 8 4 7" xfId="3094"/>
    <cellStyle name="Comma 5 8 4 7 2" xfId="15603"/>
    <cellStyle name="Comma 5 8 4 7 2 2" xfId="40477"/>
    <cellStyle name="Comma 5 8 4 7 3" xfId="28036"/>
    <cellStyle name="Comma 5 8 4 8" xfId="15111"/>
    <cellStyle name="Comma 5 8 4 8 2" xfId="39985"/>
    <cellStyle name="Comma 5 8 4 9" xfId="27544"/>
    <cellStyle name="Comma 5 8 5" xfId="1268"/>
    <cellStyle name="Comma 5 8 5 2" xfId="9050"/>
    <cellStyle name="Comma 5 8 5 2 2" xfId="21493"/>
    <cellStyle name="Comma 5 8 5 2 2 2" xfId="46367"/>
    <cellStyle name="Comma 5 8 5 2 3" xfId="33934"/>
    <cellStyle name="Comma 5 8 5 3" xfId="4032"/>
    <cellStyle name="Comma 5 8 5 3 2" xfId="16486"/>
    <cellStyle name="Comma 5 8 5 3 2 2" xfId="41360"/>
    <cellStyle name="Comma 5 8 5 3 3" xfId="28927"/>
    <cellStyle name="Comma 5 8 5 4" xfId="14068"/>
    <cellStyle name="Comma 5 8 5 4 2" xfId="38942"/>
    <cellStyle name="Comma 5 8 5 5" xfId="26501"/>
    <cellStyle name="Comma 5 8 6" xfId="5413"/>
    <cellStyle name="Comma 5 8 6 2" xfId="10429"/>
    <cellStyle name="Comma 5 8 6 2 2" xfId="22872"/>
    <cellStyle name="Comma 5 8 6 2 2 2" xfId="47746"/>
    <cellStyle name="Comma 5 8 6 2 3" xfId="35313"/>
    <cellStyle name="Comma 5 8 6 3" xfId="17865"/>
    <cellStyle name="Comma 5 8 6 3 2" xfId="42739"/>
    <cellStyle name="Comma 5 8 6 4" xfId="30306"/>
    <cellStyle name="Comma 5 8 7" xfId="7990"/>
    <cellStyle name="Comma 5 8 7 2" xfId="20436"/>
    <cellStyle name="Comma 5 8 7 2 2" xfId="45310"/>
    <cellStyle name="Comma 5 8 7 3" xfId="32877"/>
    <cellStyle name="Comma 5 8 8" xfId="11883"/>
    <cellStyle name="Comma 5 8 8 2" xfId="24317"/>
    <cellStyle name="Comma 5 8 8 2 2" xfId="49191"/>
    <cellStyle name="Comma 5 8 8 3" xfId="36758"/>
    <cellStyle name="Comma 5 8 9" xfId="6643"/>
    <cellStyle name="Comma 5 8 9 2" xfId="19092"/>
    <cellStyle name="Comma 5 8 9 2 2" xfId="43966"/>
    <cellStyle name="Comma 5 8 9 3" xfId="31533"/>
    <cellStyle name="Comma 5 9" xfId="353"/>
    <cellStyle name="Comma 5 9 10" xfId="13169"/>
    <cellStyle name="Comma 5 9 10 2" xfId="38043"/>
    <cellStyle name="Comma 5 9 11" xfId="25602"/>
    <cellStyle name="Comma 5 9 2" xfId="713"/>
    <cellStyle name="Comma 5 9 2 2" xfId="1344"/>
    <cellStyle name="Comma 5 9 2 2 2" xfId="9448"/>
    <cellStyle name="Comma 5 9 2 2 2 2" xfId="21891"/>
    <cellStyle name="Comma 5 9 2 2 2 2 2" xfId="46765"/>
    <cellStyle name="Comma 5 9 2 2 2 3" xfId="34332"/>
    <cellStyle name="Comma 5 9 2 2 3" xfId="4430"/>
    <cellStyle name="Comma 5 9 2 2 3 2" xfId="16884"/>
    <cellStyle name="Comma 5 9 2 2 3 2 2" xfId="41758"/>
    <cellStyle name="Comma 5 9 2 2 3 3" xfId="29325"/>
    <cellStyle name="Comma 5 9 2 2 4" xfId="14144"/>
    <cellStyle name="Comma 5 9 2 2 4 2" xfId="39018"/>
    <cellStyle name="Comma 5 9 2 2 5" xfId="26577"/>
    <cellStyle name="Comma 5 9 2 3" xfId="5489"/>
    <cellStyle name="Comma 5 9 2 3 2" xfId="10505"/>
    <cellStyle name="Comma 5 9 2 3 2 2" xfId="22948"/>
    <cellStyle name="Comma 5 9 2 3 2 2 2" xfId="47822"/>
    <cellStyle name="Comma 5 9 2 3 2 3" xfId="35389"/>
    <cellStyle name="Comma 5 9 2 3 3" xfId="17941"/>
    <cellStyle name="Comma 5 9 2 3 3 2" xfId="42815"/>
    <cellStyle name="Comma 5 9 2 3 4" xfId="30382"/>
    <cellStyle name="Comma 5 9 2 4" xfId="8564"/>
    <cellStyle name="Comma 5 9 2 4 2" xfId="21008"/>
    <cellStyle name="Comma 5 9 2 4 2 2" xfId="45882"/>
    <cellStyle name="Comma 5 9 2 4 3" xfId="33449"/>
    <cellStyle name="Comma 5 9 2 5" xfId="11959"/>
    <cellStyle name="Comma 5 9 2 5 2" xfId="24393"/>
    <cellStyle name="Comma 5 9 2 5 2 2" xfId="49267"/>
    <cellStyle name="Comma 5 9 2 5 3" xfId="36834"/>
    <cellStyle name="Comma 5 9 2 6" xfId="7041"/>
    <cellStyle name="Comma 5 9 2 6 2" xfId="19490"/>
    <cellStyle name="Comma 5 9 2 6 2 2" xfId="44364"/>
    <cellStyle name="Comma 5 9 2 6 3" xfId="31931"/>
    <cellStyle name="Comma 5 9 2 7" xfId="3495"/>
    <cellStyle name="Comma 5 9 2 7 2" xfId="16001"/>
    <cellStyle name="Comma 5 9 2 7 2 2" xfId="40875"/>
    <cellStyle name="Comma 5 9 2 7 3" xfId="28434"/>
    <cellStyle name="Comma 5 9 2 8" xfId="13516"/>
    <cellStyle name="Comma 5 9 2 8 2" xfId="38390"/>
    <cellStyle name="Comma 5 9 2 9" xfId="25949"/>
    <cellStyle name="Comma 5 9 3" xfId="1692"/>
    <cellStyle name="Comma 5 9 3 2" xfId="4898"/>
    <cellStyle name="Comma 5 9 3 2 2" xfId="9915"/>
    <cellStyle name="Comma 5 9 3 2 2 2" xfId="22358"/>
    <cellStyle name="Comma 5 9 3 2 2 2 2" xfId="47232"/>
    <cellStyle name="Comma 5 9 3 2 2 3" xfId="34799"/>
    <cellStyle name="Comma 5 9 3 2 3" xfId="17351"/>
    <cellStyle name="Comma 5 9 3 2 3 2" xfId="42225"/>
    <cellStyle name="Comma 5 9 3 2 4" xfId="29792"/>
    <cellStyle name="Comma 5 9 3 3" xfId="5838"/>
    <cellStyle name="Comma 5 9 3 3 2" xfId="10853"/>
    <cellStyle name="Comma 5 9 3 3 2 2" xfId="23296"/>
    <cellStyle name="Comma 5 9 3 3 2 2 2" xfId="48170"/>
    <cellStyle name="Comma 5 9 3 3 2 3" xfId="35737"/>
    <cellStyle name="Comma 5 9 3 3 3" xfId="18289"/>
    <cellStyle name="Comma 5 9 3 3 3 2" xfId="43163"/>
    <cellStyle name="Comma 5 9 3 3 4" xfId="30730"/>
    <cellStyle name="Comma 5 9 3 4" xfId="8322"/>
    <cellStyle name="Comma 5 9 3 4 2" xfId="20766"/>
    <cellStyle name="Comma 5 9 3 4 2 2" xfId="45640"/>
    <cellStyle name="Comma 5 9 3 4 3" xfId="33207"/>
    <cellStyle name="Comma 5 9 3 5" xfId="12307"/>
    <cellStyle name="Comma 5 9 3 5 2" xfId="24741"/>
    <cellStyle name="Comma 5 9 3 5 2 2" xfId="49615"/>
    <cellStyle name="Comma 5 9 3 5 3" xfId="37182"/>
    <cellStyle name="Comma 5 9 3 6" xfId="7509"/>
    <cellStyle name="Comma 5 9 3 6 2" xfId="19957"/>
    <cellStyle name="Comma 5 9 3 6 2 2" xfId="44831"/>
    <cellStyle name="Comma 5 9 3 6 3" xfId="32398"/>
    <cellStyle name="Comma 5 9 3 7" xfId="3253"/>
    <cellStyle name="Comma 5 9 3 7 2" xfId="15759"/>
    <cellStyle name="Comma 5 9 3 7 2 2" xfId="40633"/>
    <cellStyle name="Comma 5 9 3 7 3" xfId="28192"/>
    <cellStyle name="Comma 5 9 3 8" xfId="14492"/>
    <cellStyle name="Comma 5 9 3 8 2" xfId="39366"/>
    <cellStyle name="Comma 5 9 3 9" xfId="26925"/>
    <cellStyle name="Comma 5 9 4" xfId="2271"/>
    <cellStyle name="Comma 5 9 4 2" xfId="6296"/>
    <cellStyle name="Comma 5 9 4 2 2" xfId="11311"/>
    <cellStyle name="Comma 5 9 4 2 2 2" xfId="23754"/>
    <cellStyle name="Comma 5 9 4 2 2 2 2" xfId="48628"/>
    <cellStyle name="Comma 5 9 4 2 2 3" xfId="36195"/>
    <cellStyle name="Comma 5 9 4 2 3" xfId="18747"/>
    <cellStyle name="Comma 5 9 4 2 3 2" xfId="43621"/>
    <cellStyle name="Comma 5 9 4 2 4" xfId="31188"/>
    <cellStyle name="Comma 5 9 4 3" xfId="12765"/>
    <cellStyle name="Comma 5 9 4 3 2" xfId="25199"/>
    <cellStyle name="Comma 5 9 4 3 2 2" xfId="50073"/>
    <cellStyle name="Comma 5 9 4 3 3" xfId="37640"/>
    <cellStyle name="Comma 5 9 4 4" xfId="9206"/>
    <cellStyle name="Comma 5 9 4 4 2" xfId="21649"/>
    <cellStyle name="Comma 5 9 4 4 2 2" xfId="46523"/>
    <cellStyle name="Comma 5 9 4 4 3" xfId="34090"/>
    <cellStyle name="Comma 5 9 4 5" xfId="4188"/>
    <cellStyle name="Comma 5 9 4 5 2" xfId="16642"/>
    <cellStyle name="Comma 5 9 4 5 2 2" xfId="41516"/>
    <cellStyle name="Comma 5 9 4 5 3" xfId="29083"/>
    <cellStyle name="Comma 5 9 4 6" xfId="14950"/>
    <cellStyle name="Comma 5 9 4 6 2" xfId="39824"/>
    <cellStyle name="Comma 5 9 4 7" xfId="27383"/>
    <cellStyle name="Comma 5 9 5" xfId="1107"/>
    <cellStyle name="Comma 5 9 5 2" xfId="10268"/>
    <cellStyle name="Comma 5 9 5 2 2" xfId="22711"/>
    <cellStyle name="Comma 5 9 5 2 2 2" xfId="47585"/>
    <cellStyle name="Comma 5 9 5 2 3" xfId="35152"/>
    <cellStyle name="Comma 5 9 5 3" xfId="5252"/>
    <cellStyle name="Comma 5 9 5 3 2" xfId="17704"/>
    <cellStyle name="Comma 5 9 5 3 2 2" xfId="42578"/>
    <cellStyle name="Comma 5 9 5 3 3" xfId="30145"/>
    <cellStyle name="Comma 5 9 5 4" xfId="13907"/>
    <cellStyle name="Comma 5 9 5 4 2" xfId="38781"/>
    <cellStyle name="Comma 5 9 5 5" xfId="26340"/>
    <cellStyle name="Comma 5 9 6" xfId="7829"/>
    <cellStyle name="Comma 5 9 6 2" xfId="20275"/>
    <cellStyle name="Comma 5 9 6 2 2" xfId="45149"/>
    <cellStyle name="Comma 5 9 6 3" xfId="32716"/>
    <cellStyle name="Comma 5 9 7" xfId="11722"/>
    <cellStyle name="Comma 5 9 7 2" xfId="24156"/>
    <cellStyle name="Comma 5 9 7 2 2" xfId="49030"/>
    <cellStyle name="Comma 5 9 7 3" xfId="36597"/>
    <cellStyle name="Comma 5 9 8" xfId="6799"/>
    <cellStyle name="Comma 5 9 8 2" xfId="19248"/>
    <cellStyle name="Comma 5 9 8 2 2" xfId="44122"/>
    <cellStyle name="Comma 5 9 8 3" xfId="31689"/>
    <cellStyle name="Comma 5 9 9" xfId="2750"/>
    <cellStyle name="Comma 5 9 9 2" xfId="15268"/>
    <cellStyle name="Comma 5 9 9 2 2" xfId="40142"/>
    <cellStyle name="Comma 5 9 9 3" xfId="27701"/>
    <cellStyle name="Comma 6" xfId="93"/>
    <cellStyle name="Comma 6 10" xfId="941"/>
    <cellStyle name="Comma 6 10 2" xfId="11556"/>
    <cellStyle name="Comma 6 10 2 2" xfId="23990"/>
    <cellStyle name="Comma 6 10 2 2 2" xfId="48864"/>
    <cellStyle name="Comma 6 10 2 3" xfId="36431"/>
    <cellStyle name="Comma 6 10 3" xfId="10100"/>
    <cellStyle name="Comma 6 10 3 2" xfId="22543"/>
    <cellStyle name="Comma 6 10 3 2 2" xfId="47417"/>
    <cellStyle name="Comma 6 10 3 3" xfId="34984"/>
    <cellStyle name="Comma 6 10 4" xfId="5084"/>
    <cellStyle name="Comma 6 10 4 2" xfId="17536"/>
    <cellStyle name="Comma 6 10 4 2 2" xfId="42410"/>
    <cellStyle name="Comma 6 10 4 3" xfId="29977"/>
    <cellStyle name="Comma 6 10 5" xfId="13741"/>
    <cellStyle name="Comma 6 10 5 2" xfId="38615"/>
    <cellStyle name="Comma 6 10 6" xfId="26174"/>
    <cellStyle name="Comma 6 11" xfId="911"/>
    <cellStyle name="Comma 6 11 2" xfId="7683"/>
    <cellStyle name="Comma 6 11 2 2" xfId="20129"/>
    <cellStyle name="Comma 6 11 2 2 2" xfId="45003"/>
    <cellStyle name="Comma 6 11 2 3" xfId="32570"/>
    <cellStyle name="Comma 6 11 3" xfId="13711"/>
    <cellStyle name="Comma 6 11 3 2" xfId="38585"/>
    <cellStyle name="Comma 6 11 4" xfId="26144"/>
    <cellStyle name="Comma 6 12" xfId="11526"/>
    <cellStyle name="Comma 6 12 2" xfId="23960"/>
    <cellStyle name="Comma 6 12 2 2" xfId="48834"/>
    <cellStyle name="Comma 6 12 3" xfId="36401"/>
    <cellStyle name="Comma 6 13" xfId="6499"/>
    <cellStyle name="Comma 6 13 2" xfId="18948"/>
    <cellStyle name="Comma 6 13 2 2" xfId="43822"/>
    <cellStyle name="Comma 6 13 3" xfId="31389"/>
    <cellStyle name="Comma 6 14" xfId="2600"/>
    <cellStyle name="Comma 6 14 2" xfId="15122"/>
    <cellStyle name="Comma 6 14 2 2" xfId="39996"/>
    <cellStyle name="Comma 6 14 3" xfId="27555"/>
    <cellStyle name="Comma 6 15" xfId="12949"/>
    <cellStyle name="Comma 6 15 2" xfId="37823"/>
    <cellStyle name="Comma 6 16" xfId="25382"/>
    <cellStyle name="Comma 6 2" xfId="143"/>
    <cellStyle name="Comma 6 2 10" xfId="7706"/>
    <cellStyle name="Comma 6 2 10 2" xfId="20152"/>
    <cellStyle name="Comma 6 2 10 2 2" xfId="45026"/>
    <cellStyle name="Comma 6 2 10 3" xfId="32593"/>
    <cellStyle name="Comma 6 2 11" xfId="11599"/>
    <cellStyle name="Comma 6 2 11 2" xfId="24033"/>
    <cellStyle name="Comma 6 2 11 2 2" xfId="48907"/>
    <cellStyle name="Comma 6 2 11 3" xfId="36474"/>
    <cellStyle name="Comma 6 2 12" xfId="6518"/>
    <cellStyle name="Comma 6 2 12 2" xfId="18967"/>
    <cellStyle name="Comma 6 2 12 2 2" xfId="43841"/>
    <cellStyle name="Comma 6 2 12 3" xfId="31408"/>
    <cellStyle name="Comma 6 2 13" xfId="2626"/>
    <cellStyle name="Comma 6 2 13 2" xfId="15145"/>
    <cellStyle name="Comma 6 2 13 2 2" xfId="40019"/>
    <cellStyle name="Comma 6 2 13 3" xfId="27578"/>
    <cellStyle name="Comma 6 2 14" xfId="12973"/>
    <cellStyle name="Comma 6 2 14 2" xfId="37847"/>
    <cellStyle name="Comma 6 2 15" xfId="25406"/>
    <cellStyle name="Comma 6 2 2" xfId="286"/>
    <cellStyle name="Comma 6 2 2 10" xfId="6622"/>
    <cellStyle name="Comma 6 2 2 10 2" xfId="19071"/>
    <cellStyle name="Comma 6 2 2 10 2 2" xfId="43945"/>
    <cellStyle name="Comma 6 2 2 10 3" xfId="31512"/>
    <cellStyle name="Comma 6 2 2 11" xfId="2686"/>
    <cellStyle name="Comma 6 2 2 11 2" xfId="15204"/>
    <cellStyle name="Comma 6 2 2 11 2 2" xfId="40078"/>
    <cellStyle name="Comma 6 2 2 11 3" xfId="27637"/>
    <cellStyle name="Comma 6 2 2 12" xfId="13105"/>
    <cellStyle name="Comma 6 2 2 12 2" xfId="37979"/>
    <cellStyle name="Comma 6 2 2 13" xfId="25538"/>
    <cellStyle name="Comma 6 2 2 2" xfId="496"/>
    <cellStyle name="Comma 6 2 2 2 10" xfId="13309"/>
    <cellStyle name="Comma 6 2 2 2 10 2" xfId="38183"/>
    <cellStyle name="Comma 6 2 2 2 11" xfId="25742"/>
    <cellStyle name="Comma 6 2 2 2 2" xfId="855"/>
    <cellStyle name="Comma 6 2 2 2 2 2" xfId="1348"/>
    <cellStyle name="Comma 6 2 2 2 2 2 2" xfId="9452"/>
    <cellStyle name="Comma 6 2 2 2 2 2 2 2" xfId="21895"/>
    <cellStyle name="Comma 6 2 2 2 2 2 2 2 2" xfId="46769"/>
    <cellStyle name="Comma 6 2 2 2 2 2 2 3" xfId="34336"/>
    <cellStyle name="Comma 6 2 2 2 2 2 3" xfId="4434"/>
    <cellStyle name="Comma 6 2 2 2 2 2 3 2" xfId="16888"/>
    <cellStyle name="Comma 6 2 2 2 2 2 3 2 2" xfId="41762"/>
    <cellStyle name="Comma 6 2 2 2 2 2 3 3" xfId="29329"/>
    <cellStyle name="Comma 6 2 2 2 2 2 4" xfId="14148"/>
    <cellStyle name="Comma 6 2 2 2 2 2 4 2" xfId="39022"/>
    <cellStyle name="Comma 6 2 2 2 2 2 5" xfId="26581"/>
    <cellStyle name="Comma 6 2 2 2 2 3" xfId="5493"/>
    <cellStyle name="Comma 6 2 2 2 2 3 2" xfId="10509"/>
    <cellStyle name="Comma 6 2 2 2 2 3 2 2" xfId="22952"/>
    <cellStyle name="Comma 6 2 2 2 2 3 2 2 2" xfId="47826"/>
    <cellStyle name="Comma 6 2 2 2 2 3 2 3" xfId="35393"/>
    <cellStyle name="Comma 6 2 2 2 2 3 3" xfId="17945"/>
    <cellStyle name="Comma 6 2 2 2 2 3 3 2" xfId="42819"/>
    <cellStyle name="Comma 6 2 2 2 2 3 4" xfId="30386"/>
    <cellStyle name="Comma 6 2 2 2 2 4" xfId="8568"/>
    <cellStyle name="Comma 6 2 2 2 2 4 2" xfId="21012"/>
    <cellStyle name="Comma 6 2 2 2 2 4 2 2" xfId="45886"/>
    <cellStyle name="Comma 6 2 2 2 2 4 3" xfId="33453"/>
    <cellStyle name="Comma 6 2 2 2 2 5" xfId="11963"/>
    <cellStyle name="Comma 6 2 2 2 2 5 2" xfId="24397"/>
    <cellStyle name="Comma 6 2 2 2 2 5 2 2" xfId="49271"/>
    <cellStyle name="Comma 6 2 2 2 2 5 3" xfId="36838"/>
    <cellStyle name="Comma 6 2 2 2 2 6" xfId="7045"/>
    <cellStyle name="Comma 6 2 2 2 2 6 2" xfId="19494"/>
    <cellStyle name="Comma 6 2 2 2 2 6 2 2" xfId="44368"/>
    <cellStyle name="Comma 6 2 2 2 2 6 3" xfId="31935"/>
    <cellStyle name="Comma 6 2 2 2 2 7" xfId="3499"/>
    <cellStyle name="Comma 6 2 2 2 2 7 2" xfId="16005"/>
    <cellStyle name="Comma 6 2 2 2 2 7 2 2" xfId="40879"/>
    <cellStyle name="Comma 6 2 2 2 2 7 3" xfId="28438"/>
    <cellStyle name="Comma 6 2 2 2 2 8" xfId="13656"/>
    <cellStyle name="Comma 6 2 2 2 2 8 2" xfId="38530"/>
    <cellStyle name="Comma 6 2 2 2 2 9" xfId="26089"/>
    <cellStyle name="Comma 6 2 2 2 3" xfId="1696"/>
    <cellStyle name="Comma 6 2 2 2 3 2" xfId="5038"/>
    <cellStyle name="Comma 6 2 2 2 3 2 2" xfId="10055"/>
    <cellStyle name="Comma 6 2 2 2 3 2 2 2" xfId="22498"/>
    <cellStyle name="Comma 6 2 2 2 3 2 2 2 2" xfId="47372"/>
    <cellStyle name="Comma 6 2 2 2 3 2 2 3" xfId="34939"/>
    <cellStyle name="Comma 6 2 2 2 3 2 3" xfId="17491"/>
    <cellStyle name="Comma 6 2 2 2 3 2 3 2" xfId="42365"/>
    <cellStyle name="Comma 6 2 2 2 3 2 4" xfId="29932"/>
    <cellStyle name="Comma 6 2 2 2 3 3" xfId="5842"/>
    <cellStyle name="Comma 6 2 2 2 3 3 2" xfId="10857"/>
    <cellStyle name="Comma 6 2 2 2 3 3 2 2" xfId="23300"/>
    <cellStyle name="Comma 6 2 2 2 3 3 2 2 2" xfId="48174"/>
    <cellStyle name="Comma 6 2 2 2 3 3 2 3" xfId="35741"/>
    <cellStyle name="Comma 6 2 2 2 3 3 3" xfId="18293"/>
    <cellStyle name="Comma 6 2 2 2 3 3 3 2" xfId="43167"/>
    <cellStyle name="Comma 6 2 2 2 3 3 4" xfId="30734"/>
    <cellStyle name="Comma 6 2 2 2 3 4" xfId="8462"/>
    <cellStyle name="Comma 6 2 2 2 3 4 2" xfId="20906"/>
    <cellStyle name="Comma 6 2 2 2 3 4 2 2" xfId="45780"/>
    <cellStyle name="Comma 6 2 2 2 3 4 3" xfId="33347"/>
    <cellStyle name="Comma 6 2 2 2 3 5" xfId="12311"/>
    <cellStyle name="Comma 6 2 2 2 3 5 2" xfId="24745"/>
    <cellStyle name="Comma 6 2 2 2 3 5 2 2" xfId="49619"/>
    <cellStyle name="Comma 6 2 2 2 3 5 3" xfId="37186"/>
    <cellStyle name="Comma 6 2 2 2 3 6" xfId="7649"/>
    <cellStyle name="Comma 6 2 2 2 3 6 2" xfId="20097"/>
    <cellStyle name="Comma 6 2 2 2 3 6 2 2" xfId="44971"/>
    <cellStyle name="Comma 6 2 2 2 3 6 3" xfId="32538"/>
    <cellStyle name="Comma 6 2 2 2 3 7" xfId="3393"/>
    <cellStyle name="Comma 6 2 2 2 3 7 2" xfId="15899"/>
    <cellStyle name="Comma 6 2 2 2 3 7 2 2" xfId="40773"/>
    <cellStyle name="Comma 6 2 2 2 3 7 3" xfId="28332"/>
    <cellStyle name="Comma 6 2 2 2 3 8" xfId="14496"/>
    <cellStyle name="Comma 6 2 2 2 3 8 2" xfId="39370"/>
    <cellStyle name="Comma 6 2 2 2 3 9" xfId="26929"/>
    <cellStyle name="Comma 6 2 2 2 4" xfId="2414"/>
    <cellStyle name="Comma 6 2 2 2 4 2" xfId="6436"/>
    <cellStyle name="Comma 6 2 2 2 4 2 2" xfId="11451"/>
    <cellStyle name="Comma 6 2 2 2 4 2 2 2" xfId="23894"/>
    <cellStyle name="Comma 6 2 2 2 4 2 2 2 2" xfId="48768"/>
    <cellStyle name="Comma 6 2 2 2 4 2 2 3" xfId="36335"/>
    <cellStyle name="Comma 6 2 2 2 4 2 3" xfId="18887"/>
    <cellStyle name="Comma 6 2 2 2 4 2 3 2" xfId="43761"/>
    <cellStyle name="Comma 6 2 2 2 4 2 4" xfId="31328"/>
    <cellStyle name="Comma 6 2 2 2 4 3" xfId="12905"/>
    <cellStyle name="Comma 6 2 2 2 4 3 2" xfId="25339"/>
    <cellStyle name="Comma 6 2 2 2 4 3 2 2" xfId="50213"/>
    <cellStyle name="Comma 6 2 2 2 4 3 3" xfId="37780"/>
    <cellStyle name="Comma 6 2 2 2 4 4" xfId="9346"/>
    <cellStyle name="Comma 6 2 2 2 4 4 2" xfId="21789"/>
    <cellStyle name="Comma 6 2 2 2 4 4 2 2" xfId="46663"/>
    <cellStyle name="Comma 6 2 2 2 4 4 3" xfId="34230"/>
    <cellStyle name="Comma 6 2 2 2 4 5" xfId="4328"/>
    <cellStyle name="Comma 6 2 2 2 4 5 2" xfId="16782"/>
    <cellStyle name="Comma 6 2 2 2 4 5 2 2" xfId="41656"/>
    <cellStyle name="Comma 6 2 2 2 4 5 3" xfId="29223"/>
    <cellStyle name="Comma 6 2 2 2 4 6" xfId="15090"/>
    <cellStyle name="Comma 6 2 2 2 4 6 2" xfId="39964"/>
    <cellStyle name="Comma 6 2 2 2 4 7" xfId="27523"/>
    <cellStyle name="Comma 6 2 2 2 5" xfId="1247"/>
    <cellStyle name="Comma 6 2 2 2 5 2" xfId="10408"/>
    <cellStyle name="Comma 6 2 2 2 5 2 2" xfId="22851"/>
    <cellStyle name="Comma 6 2 2 2 5 2 2 2" xfId="47725"/>
    <cellStyle name="Comma 6 2 2 2 5 2 3" xfId="35292"/>
    <cellStyle name="Comma 6 2 2 2 5 3" xfId="5392"/>
    <cellStyle name="Comma 6 2 2 2 5 3 2" xfId="17844"/>
    <cellStyle name="Comma 6 2 2 2 5 3 2 2" xfId="42718"/>
    <cellStyle name="Comma 6 2 2 2 5 3 3" xfId="30285"/>
    <cellStyle name="Comma 6 2 2 2 5 4" xfId="14047"/>
    <cellStyle name="Comma 6 2 2 2 5 4 2" xfId="38921"/>
    <cellStyle name="Comma 6 2 2 2 5 5" xfId="26480"/>
    <cellStyle name="Comma 6 2 2 2 6" xfId="7969"/>
    <cellStyle name="Comma 6 2 2 2 6 2" xfId="20415"/>
    <cellStyle name="Comma 6 2 2 2 6 2 2" xfId="45289"/>
    <cellStyle name="Comma 6 2 2 2 6 3" xfId="32856"/>
    <cellStyle name="Comma 6 2 2 2 7" xfId="11862"/>
    <cellStyle name="Comma 6 2 2 2 7 2" xfId="24296"/>
    <cellStyle name="Comma 6 2 2 2 7 2 2" xfId="49170"/>
    <cellStyle name="Comma 6 2 2 2 7 3" xfId="36737"/>
    <cellStyle name="Comma 6 2 2 2 8" xfId="6939"/>
    <cellStyle name="Comma 6 2 2 2 8 2" xfId="19388"/>
    <cellStyle name="Comma 6 2 2 2 8 2 2" xfId="44262"/>
    <cellStyle name="Comma 6 2 2 2 8 3" xfId="31829"/>
    <cellStyle name="Comma 6 2 2 2 9" xfId="2890"/>
    <cellStyle name="Comma 6 2 2 2 9 2" xfId="15408"/>
    <cellStyle name="Comma 6 2 2 2 9 2 2" xfId="40282"/>
    <cellStyle name="Comma 6 2 2 2 9 3" xfId="27841"/>
    <cellStyle name="Comma 6 2 2 3" xfId="648"/>
    <cellStyle name="Comma 6 2 2 3 2" xfId="1347"/>
    <cellStyle name="Comma 6 2 2 3 2 2" xfId="9142"/>
    <cellStyle name="Comma 6 2 2 3 2 2 2" xfId="21585"/>
    <cellStyle name="Comma 6 2 2 3 2 2 2 2" xfId="46459"/>
    <cellStyle name="Comma 6 2 2 3 2 2 3" xfId="34026"/>
    <cellStyle name="Comma 6 2 2 3 2 3" xfId="4124"/>
    <cellStyle name="Comma 6 2 2 3 2 3 2" xfId="16578"/>
    <cellStyle name="Comma 6 2 2 3 2 3 2 2" xfId="41452"/>
    <cellStyle name="Comma 6 2 2 3 2 3 3" xfId="29019"/>
    <cellStyle name="Comma 6 2 2 3 2 4" xfId="14147"/>
    <cellStyle name="Comma 6 2 2 3 2 4 2" xfId="39021"/>
    <cellStyle name="Comma 6 2 2 3 2 5" xfId="26580"/>
    <cellStyle name="Comma 6 2 2 3 3" xfId="5492"/>
    <cellStyle name="Comma 6 2 2 3 3 2" xfId="10508"/>
    <cellStyle name="Comma 6 2 2 3 3 2 2" xfId="22951"/>
    <cellStyle name="Comma 6 2 2 3 3 2 2 2" xfId="47825"/>
    <cellStyle name="Comma 6 2 2 3 3 2 3" xfId="35392"/>
    <cellStyle name="Comma 6 2 2 3 3 3" xfId="17944"/>
    <cellStyle name="Comma 6 2 2 3 3 3 2" xfId="42818"/>
    <cellStyle name="Comma 6 2 2 3 3 4" xfId="30385"/>
    <cellStyle name="Comma 6 2 2 3 4" xfId="8258"/>
    <cellStyle name="Comma 6 2 2 3 4 2" xfId="20702"/>
    <cellStyle name="Comma 6 2 2 3 4 2 2" xfId="45576"/>
    <cellStyle name="Comma 6 2 2 3 4 3" xfId="33143"/>
    <cellStyle name="Comma 6 2 2 3 5" xfId="11962"/>
    <cellStyle name="Comma 6 2 2 3 5 2" xfId="24396"/>
    <cellStyle name="Comma 6 2 2 3 5 2 2" xfId="49270"/>
    <cellStyle name="Comma 6 2 2 3 5 3" xfId="36837"/>
    <cellStyle name="Comma 6 2 2 3 6" xfId="6735"/>
    <cellStyle name="Comma 6 2 2 3 6 2" xfId="19184"/>
    <cellStyle name="Comma 6 2 2 3 6 2 2" xfId="44058"/>
    <cellStyle name="Comma 6 2 2 3 6 3" xfId="31625"/>
    <cellStyle name="Comma 6 2 2 3 7" xfId="3189"/>
    <cellStyle name="Comma 6 2 2 3 7 2" xfId="15695"/>
    <cellStyle name="Comma 6 2 2 3 7 2 2" xfId="40569"/>
    <cellStyle name="Comma 6 2 2 3 7 3" xfId="28128"/>
    <cellStyle name="Comma 6 2 2 3 8" xfId="13452"/>
    <cellStyle name="Comma 6 2 2 3 8 2" xfId="38326"/>
    <cellStyle name="Comma 6 2 2 3 9" xfId="25885"/>
    <cellStyle name="Comma 6 2 2 4" xfId="1695"/>
    <cellStyle name="Comma 6 2 2 4 2" xfId="4433"/>
    <cellStyle name="Comma 6 2 2 4 2 2" xfId="9451"/>
    <cellStyle name="Comma 6 2 2 4 2 2 2" xfId="21894"/>
    <cellStyle name="Comma 6 2 2 4 2 2 2 2" xfId="46768"/>
    <cellStyle name="Comma 6 2 2 4 2 2 3" xfId="34335"/>
    <cellStyle name="Comma 6 2 2 4 2 3" xfId="16887"/>
    <cellStyle name="Comma 6 2 2 4 2 3 2" xfId="41761"/>
    <cellStyle name="Comma 6 2 2 4 2 4" xfId="29328"/>
    <cellStyle name="Comma 6 2 2 4 3" xfId="5841"/>
    <cellStyle name="Comma 6 2 2 4 3 2" xfId="10856"/>
    <cellStyle name="Comma 6 2 2 4 3 2 2" xfId="23299"/>
    <cellStyle name="Comma 6 2 2 4 3 2 2 2" xfId="48173"/>
    <cellStyle name="Comma 6 2 2 4 3 2 3" xfId="35740"/>
    <cellStyle name="Comma 6 2 2 4 3 3" xfId="18292"/>
    <cellStyle name="Comma 6 2 2 4 3 3 2" xfId="43166"/>
    <cellStyle name="Comma 6 2 2 4 3 4" xfId="30733"/>
    <cellStyle name="Comma 6 2 2 4 4" xfId="8567"/>
    <cellStyle name="Comma 6 2 2 4 4 2" xfId="21011"/>
    <cellStyle name="Comma 6 2 2 4 4 2 2" xfId="45885"/>
    <cellStyle name="Comma 6 2 2 4 4 3" xfId="33452"/>
    <cellStyle name="Comma 6 2 2 4 5" xfId="12310"/>
    <cellStyle name="Comma 6 2 2 4 5 2" xfId="24744"/>
    <cellStyle name="Comma 6 2 2 4 5 2 2" xfId="49618"/>
    <cellStyle name="Comma 6 2 2 4 5 3" xfId="37185"/>
    <cellStyle name="Comma 6 2 2 4 6" xfId="7044"/>
    <cellStyle name="Comma 6 2 2 4 6 2" xfId="19493"/>
    <cellStyle name="Comma 6 2 2 4 6 2 2" xfId="44367"/>
    <cellStyle name="Comma 6 2 2 4 6 3" xfId="31934"/>
    <cellStyle name="Comma 6 2 2 4 7" xfId="3498"/>
    <cellStyle name="Comma 6 2 2 4 7 2" xfId="16004"/>
    <cellStyle name="Comma 6 2 2 4 7 2 2" xfId="40878"/>
    <cellStyle name="Comma 6 2 2 4 7 3" xfId="28437"/>
    <cellStyle name="Comma 6 2 2 4 8" xfId="14495"/>
    <cellStyle name="Comma 6 2 2 4 8 2" xfId="39369"/>
    <cellStyle name="Comma 6 2 2 4 9" xfId="26928"/>
    <cellStyle name="Comma 6 2 2 5" xfId="2204"/>
    <cellStyle name="Comma 6 2 2 5 2" xfId="4834"/>
    <cellStyle name="Comma 6 2 2 5 2 2" xfId="9851"/>
    <cellStyle name="Comma 6 2 2 5 2 2 2" xfId="22294"/>
    <cellStyle name="Comma 6 2 2 5 2 2 2 2" xfId="47168"/>
    <cellStyle name="Comma 6 2 2 5 2 2 3" xfId="34735"/>
    <cellStyle name="Comma 6 2 2 5 2 3" xfId="17287"/>
    <cellStyle name="Comma 6 2 2 5 2 3 2" xfId="42161"/>
    <cellStyle name="Comma 6 2 2 5 2 4" xfId="29728"/>
    <cellStyle name="Comma 6 2 2 5 3" xfId="6232"/>
    <cellStyle name="Comma 6 2 2 5 3 2" xfId="11247"/>
    <cellStyle name="Comma 6 2 2 5 3 2 2" xfId="23690"/>
    <cellStyle name="Comma 6 2 2 5 3 2 2 2" xfId="48564"/>
    <cellStyle name="Comma 6 2 2 5 3 2 3" xfId="36131"/>
    <cellStyle name="Comma 6 2 2 5 3 3" xfId="18683"/>
    <cellStyle name="Comma 6 2 2 5 3 3 2" xfId="43557"/>
    <cellStyle name="Comma 6 2 2 5 3 4" xfId="31124"/>
    <cellStyle name="Comma 6 2 2 5 4" xfId="8143"/>
    <cellStyle name="Comma 6 2 2 5 4 2" xfId="20589"/>
    <cellStyle name="Comma 6 2 2 5 4 2 2" xfId="45463"/>
    <cellStyle name="Comma 6 2 2 5 4 3" xfId="33030"/>
    <cellStyle name="Comma 6 2 2 5 5" xfId="12701"/>
    <cellStyle name="Comma 6 2 2 5 5 2" xfId="25135"/>
    <cellStyle name="Comma 6 2 2 5 5 2 2" xfId="50009"/>
    <cellStyle name="Comma 6 2 2 5 5 3" xfId="37576"/>
    <cellStyle name="Comma 6 2 2 5 6" xfId="7445"/>
    <cellStyle name="Comma 6 2 2 5 6 2" xfId="19893"/>
    <cellStyle name="Comma 6 2 2 5 6 2 2" xfId="44767"/>
    <cellStyle name="Comma 6 2 2 5 6 3" xfId="32334"/>
    <cellStyle name="Comma 6 2 2 5 7" xfId="3073"/>
    <cellStyle name="Comma 6 2 2 5 7 2" xfId="15582"/>
    <cellStyle name="Comma 6 2 2 5 7 2 2" xfId="40456"/>
    <cellStyle name="Comma 6 2 2 5 7 3" xfId="28015"/>
    <cellStyle name="Comma 6 2 2 5 8" xfId="14886"/>
    <cellStyle name="Comma 6 2 2 5 8 2" xfId="39760"/>
    <cellStyle name="Comma 6 2 2 5 9" xfId="27319"/>
    <cellStyle name="Comma 6 2 2 6" xfId="1043"/>
    <cellStyle name="Comma 6 2 2 6 2" xfId="9029"/>
    <cellStyle name="Comma 6 2 2 6 2 2" xfId="21472"/>
    <cellStyle name="Comma 6 2 2 6 2 2 2" xfId="46346"/>
    <cellStyle name="Comma 6 2 2 6 2 3" xfId="33913"/>
    <cellStyle name="Comma 6 2 2 6 3" xfId="4011"/>
    <cellStyle name="Comma 6 2 2 6 3 2" xfId="16465"/>
    <cellStyle name="Comma 6 2 2 6 3 2 2" xfId="41339"/>
    <cellStyle name="Comma 6 2 2 6 3 3" xfId="28906"/>
    <cellStyle name="Comma 6 2 2 6 4" xfId="13843"/>
    <cellStyle name="Comma 6 2 2 6 4 2" xfId="38717"/>
    <cellStyle name="Comma 6 2 2 6 5" xfId="26276"/>
    <cellStyle name="Comma 6 2 2 7" xfId="5188"/>
    <cellStyle name="Comma 6 2 2 7 2" xfId="10204"/>
    <cellStyle name="Comma 6 2 2 7 2 2" xfId="22647"/>
    <cellStyle name="Comma 6 2 2 7 2 2 2" xfId="47521"/>
    <cellStyle name="Comma 6 2 2 7 2 3" xfId="35088"/>
    <cellStyle name="Comma 6 2 2 7 3" xfId="17640"/>
    <cellStyle name="Comma 6 2 2 7 3 2" xfId="42514"/>
    <cellStyle name="Comma 6 2 2 7 4" xfId="30081"/>
    <cellStyle name="Comma 6 2 2 8" xfId="7765"/>
    <cellStyle name="Comma 6 2 2 8 2" xfId="20211"/>
    <cellStyle name="Comma 6 2 2 8 2 2" xfId="45085"/>
    <cellStyle name="Comma 6 2 2 8 3" xfId="32652"/>
    <cellStyle name="Comma 6 2 2 9" xfId="11658"/>
    <cellStyle name="Comma 6 2 2 9 2" xfId="24092"/>
    <cellStyle name="Comma 6 2 2 9 2 2" xfId="48966"/>
    <cellStyle name="Comma 6 2 2 9 3" xfId="36533"/>
    <cellStyle name="Comma 6 2 3" xfId="453"/>
    <cellStyle name="Comma 6 2 3 10" xfId="2848"/>
    <cellStyle name="Comma 6 2 3 10 2" xfId="15366"/>
    <cellStyle name="Comma 6 2 3 10 2 2" xfId="40240"/>
    <cellStyle name="Comma 6 2 3 10 3" xfId="27799"/>
    <cellStyle name="Comma 6 2 3 11" xfId="13267"/>
    <cellStyle name="Comma 6 2 3 11 2" xfId="38141"/>
    <cellStyle name="Comma 6 2 3 12" xfId="25700"/>
    <cellStyle name="Comma 6 2 3 2" xfId="813"/>
    <cellStyle name="Comma 6 2 3 2 2" xfId="1349"/>
    <cellStyle name="Comma 6 2 3 2 2 2" xfId="9304"/>
    <cellStyle name="Comma 6 2 3 2 2 2 2" xfId="21747"/>
    <cellStyle name="Comma 6 2 3 2 2 2 2 2" xfId="46621"/>
    <cellStyle name="Comma 6 2 3 2 2 2 3" xfId="34188"/>
    <cellStyle name="Comma 6 2 3 2 2 3" xfId="4286"/>
    <cellStyle name="Comma 6 2 3 2 2 3 2" xfId="16740"/>
    <cellStyle name="Comma 6 2 3 2 2 3 2 2" xfId="41614"/>
    <cellStyle name="Comma 6 2 3 2 2 3 3" xfId="29181"/>
    <cellStyle name="Comma 6 2 3 2 2 4" xfId="14149"/>
    <cellStyle name="Comma 6 2 3 2 2 4 2" xfId="39023"/>
    <cellStyle name="Comma 6 2 3 2 2 5" xfId="26582"/>
    <cellStyle name="Comma 6 2 3 2 3" xfId="5494"/>
    <cellStyle name="Comma 6 2 3 2 3 2" xfId="10510"/>
    <cellStyle name="Comma 6 2 3 2 3 2 2" xfId="22953"/>
    <cellStyle name="Comma 6 2 3 2 3 2 2 2" xfId="47827"/>
    <cellStyle name="Comma 6 2 3 2 3 2 3" xfId="35394"/>
    <cellStyle name="Comma 6 2 3 2 3 3" xfId="17946"/>
    <cellStyle name="Comma 6 2 3 2 3 3 2" xfId="42820"/>
    <cellStyle name="Comma 6 2 3 2 3 4" xfId="30387"/>
    <cellStyle name="Comma 6 2 3 2 4" xfId="8420"/>
    <cellStyle name="Comma 6 2 3 2 4 2" xfId="20864"/>
    <cellStyle name="Comma 6 2 3 2 4 2 2" xfId="45738"/>
    <cellStyle name="Comma 6 2 3 2 4 3" xfId="33305"/>
    <cellStyle name="Comma 6 2 3 2 5" xfId="11964"/>
    <cellStyle name="Comma 6 2 3 2 5 2" xfId="24398"/>
    <cellStyle name="Comma 6 2 3 2 5 2 2" xfId="49272"/>
    <cellStyle name="Comma 6 2 3 2 5 3" xfId="36839"/>
    <cellStyle name="Comma 6 2 3 2 6" xfId="6897"/>
    <cellStyle name="Comma 6 2 3 2 6 2" xfId="19346"/>
    <cellStyle name="Comma 6 2 3 2 6 2 2" xfId="44220"/>
    <cellStyle name="Comma 6 2 3 2 6 3" xfId="31787"/>
    <cellStyle name="Comma 6 2 3 2 7" xfId="3351"/>
    <cellStyle name="Comma 6 2 3 2 7 2" xfId="15857"/>
    <cellStyle name="Comma 6 2 3 2 7 2 2" xfId="40731"/>
    <cellStyle name="Comma 6 2 3 2 7 3" xfId="28290"/>
    <cellStyle name="Comma 6 2 3 2 8" xfId="13614"/>
    <cellStyle name="Comma 6 2 3 2 8 2" xfId="38488"/>
    <cellStyle name="Comma 6 2 3 2 9" xfId="26047"/>
    <cellStyle name="Comma 6 2 3 3" xfId="1697"/>
    <cellStyle name="Comma 6 2 3 3 2" xfId="4435"/>
    <cellStyle name="Comma 6 2 3 3 2 2" xfId="9453"/>
    <cellStyle name="Comma 6 2 3 3 2 2 2" xfId="21896"/>
    <cellStyle name="Comma 6 2 3 3 2 2 2 2" xfId="46770"/>
    <cellStyle name="Comma 6 2 3 3 2 2 3" xfId="34337"/>
    <cellStyle name="Comma 6 2 3 3 2 3" xfId="16889"/>
    <cellStyle name="Comma 6 2 3 3 2 3 2" xfId="41763"/>
    <cellStyle name="Comma 6 2 3 3 2 4" xfId="29330"/>
    <cellStyle name="Comma 6 2 3 3 3" xfId="5843"/>
    <cellStyle name="Comma 6 2 3 3 3 2" xfId="10858"/>
    <cellStyle name="Comma 6 2 3 3 3 2 2" xfId="23301"/>
    <cellStyle name="Comma 6 2 3 3 3 2 2 2" xfId="48175"/>
    <cellStyle name="Comma 6 2 3 3 3 2 3" xfId="35742"/>
    <cellStyle name="Comma 6 2 3 3 3 3" xfId="18294"/>
    <cellStyle name="Comma 6 2 3 3 3 3 2" xfId="43168"/>
    <cellStyle name="Comma 6 2 3 3 3 4" xfId="30735"/>
    <cellStyle name="Comma 6 2 3 3 4" xfId="8569"/>
    <cellStyle name="Comma 6 2 3 3 4 2" xfId="21013"/>
    <cellStyle name="Comma 6 2 3 3 4 2 2" xfId="45887"/>
    <cellStyle name="Comma 6 2 3 3 4 3" xfId="33454"/>
    <cellStyle name="Comma 6 2 3 3 5" xfId="12312"/>
    <cellStyle name="Comma 6 2 3 3 5 2" xfId="24746"/>
    <cellStyle name="Comma 6 2 3 3 5 2 2" xfId="49620"/>
    <cellStyle name="Comma 6 2 3 3 5 3" xfId="37187"/>
    <cellStyle name="Comma 6 2 3 3 6" xfId="7046"/>
    <cellStyle name="Comma 6 2 3 3 6 2" xfId="19495"/>
    <cellStyle name="Comma 6 2 3 3 6 2 2" xfId="44369"/>
    <cellStyle name="Comma 6 2 3 3 6 3" xfId="31936"/>
    <cellStyle name="Comma 6 2 3 3 7" xfId="3500"/>
    <cellStyle name="Comma 6 2 3 3 7 2" xfId="16006"/>
    <cellStyle name="Comma 6 2 3 3 7 2 2" xfId="40880"/>
    <cellStyle name="Comma 6 2 3 3 7 3" xfId="28439"/>
    <cellStyle name="Comma 6 2 3 3 8" xfId="14497"/>
    <cellStyle name="Comma 6 2 3 3 8 2" xfId="39371"/>
    <cellStyle name="Comma 6 2 3 3 9" xfId="26930"/>
    <cellStyle name="Comma 6 2 3 4" xfId="2371"/>
    <cellStyle name="Comma 6 2 3 4 2" xfId="4996"/>
    <cellStyle name="Comma 6 2 3 4 2 2" xfId="10013"/>
    <cellStyle name="Comma 6 2 3 4 2 2 2" xfId="22456"/>
    <cellStyle name="Comma 6 2 3 4 2 2 2 2" xfId="47330"/>
    <cellStyle name="Comma 6 2 3 4 2 2 3" xfId="34897"/>
    <cellStyle name="Comma 6 2 3 4 2 3" xfId="17449"/>
    <cellStyle name="Comma 6 2 3 4 2 3 2" xfId="42323"/>
    <cellStyle name="Comma 6 2 3 4 2 4" xfId="29890"/>
    <cellStyle name="Comma 6 2 3 4 3" xfId="6394"/>
    <cellStyle name="Comma 6 2 3 4 3 2" xfId="11409"/>
    <cellStyle name="Comma 6 2 3 4 3 2 2" xfId="23852"/>
    <cellStyle name="Comma 6 2 3 4 3 2 2 2" xfId="48726"/>
    <cellStyle name="Comma 6 2 3 4 3 2 3" xfId="36293"/>
    <cellStyle name="Comma 6 2 3 4 3 3" xfId="18845"/>
    <cellStyle name="Comma 6 2 3 4 3 3 2" xfId="43719"/>
    <cellStyle name="Comma 6 2 3 4 3 4" xfId="31286"/>
    <cellStyle name="Comma 6 2 3 4 4" xfId="8101"/>
    <cellStyle name="Comma 6 2 3 4 4 2" xfId="20547"/>
    <cellStyle name="Comma 6 2 3 4 4 2 2" xfId="45421"/>
    <cellStyle name="Comma 6 2 3 4 4 3" xfId="32988"/>
    <cellStyle name="Comma 6 2 3 4 5" xfId="12863"/>
    <cellStyle name="Comma 6 2 3 4 5 2" xfId="25297"/>
    <cellStyle name="Comma 6 2 3 4 5 2 2" xfId="50171"/>
    <cellStyle name="Comma 6 2 3 4 5 3" xfId="37738"/>
    <cellStyle name="Comma 6 2 3 4 6" xfId="7607"/>
    <cellStyle name="Comma 6 2 3 4 6 2" xfId="20055"/>
    <cellStyle name="Comma 6 2 3 4 6 2 2" xfId="44929"/>
    <cellStyle name="Comma 6 2 3 4 6 3" xfId="32496"/>
    <cellStyle name="Comma 6 2 3 4 7" xfId="3031"/>
    <cellStyle name="Comma 6 2 3 4 7 2" xfId="15540"/>
    <cellStyle name="Comma 6 2 3 4 7 2 2" xfId="40414"/>
    <cellStyle name="Comma 6 2 3 4 7 3" xfId="27973"/>
    <cellStyle name="Comma 6 2 3 4 8" xfId="15048"/>
    <cellStyle name="Comma 6 2 3 4 8 2" xfId="39922"/>
    <cellStyle name="Comma 6 2 3 4 9" xfId="27481"/>
    <cellStyle name="Comma 6 2 3 5" xfId="1205"/>
    <cellStyle name="Comma 6 2 3 5 2" xfId="8987"/>
    <cellStyle name="Comma 6 2 3 5 2 2" xfId="21430"/>
    <cellStyle name="Comma 6 2 3 5 2 2 2" xfId="46304"/>
    <cellStyle name="Comma 6 2 3 5 2 3" xfId="33871"/>
    <cellStyle name="Comma 6 2 3 5 3" xfId="3969"/>
    <cellStyle name="Comma 6 2 3 5 3 2" xfId="16423"/>
    <cellStyle name="Comma 6 2 3 5 3 2 2" xfId="41297"/>
    <cellStyle name="Comma 6 2 3 5 3 3" xfId="28864"/>
    <cellStyle name="Comma 6 2 3 5 4" xfId="14005"/>
    <cellStyle name="Comma 6 2 3 5 4 2" xfId="38879"/>
    <cellStyle name="Comma 6 2 3 5 5" xfId="26438"/>
    <cellStyle name="Comma 6 2 3 6" xfId="5350"/>
    <cellStyle name="Comma 6 2 3 6 2" xfId="10366"/>
    <cellStyle name="Comma 6 2 3 6 2 2" xfId="22809"/>
    <cellStyle name="Comma 6 2 3 6 2 2 2" xfId="47683"/>
    <cellStyle name="Comma 6 2 3 6 2 3" xfId="35250"/>
    <cellStyle name="Comma 6 2 3 6 3" xfId="17802"/>
    <cellStyle name="Comma 6 2 3 6 3 2" xfId="42676"/>
    <cellStyle name="Comma 6 2 3 6 4" xfId="30243"/>
    <cellStyle name="Comma 6 2 3 7" xfId="7927"/>
    <cellStyle name="Comma 6 2 3 7 2" xfId="20373"/>
    <cellStyle name="Comma 6 2 3 7 2 2" xfId="45247"/>
    <cellStyle name="Comma 6 2 3 7 3" xfId="32814"/>
    <cellStyle name="Comma 6 2 3 8" xfId="11820"/>
    <cellStyle name="Comma 6 2 3 8 2" xfId="24254"/>
    <cellStyle name="Comma 6 2 3 8 2 2" xfId="49128"/>
    <cellStyle name="Comma 6 2 3 8 3" xfId="36695"/>
    <cellStyle name="Comma 6 2 3 9" xfId="6580"/>
    <cellStyle name="Comma 6 2 3 9 2" xfId="19029"/>
    <cellStyle name="Comma 6 2 3 9 2 2" xfId="43903"/>
    <cellStyle name="Comma 6 2 3 9 3" xfId="31470"/>
    <cellStyle name="Comma 6 2 4" xfId="389"/>
    <cellStyle name="Comma 6 2 4 10" xfId="13205"/>
    <cellStyle name="Comma 6 2 4 10 2" xfId="38079"/>
    <cellStyle name="Comma 6 2 4 11" xfId="25638"/>
    <cellStyle name="Comma 6 2 4 2" xfId="749"/>
    <cellStyle name="Comma 6 2 4 2 2" xfId="1350"/>
    <cellStyle name="Comma 6 2 4 2 2 2" xfId="9454"/>
    <cellStyle name="Comma 6 2 4 2 2 2 2" xfId="21897"/>
    <cellStyle name="Comma 6 2 4 2 2 2 2 2" xfId="46771"/>
    <cellStyle name="Comma 6 2 4 2 2 2 3" xfId="34338"/>
    <cellStyle name="Comma 6 2 4 2 2 3" xfId="4436"/>
    <cellStyle name="Comma 6 2 4 2 2 3 2" xfId="16890"/>
    <cellStyle name="Comma 6 2 4 2 2 3 2 2" xfId="41764"/>
    <cellStyle name="Comma 6 2 4 2 2 3 3" xfId="29331"/>
    <cellStyle name="Comma 6 2 4 2 2 4" xfId="14150"/>
    <cellStyle name="Comma 6 2 4 2 2 4 2" xfId="39024"/>
    <cellStyle name="Comma 6 2 4 2 2 5" xfId="26583"/>
    <cellStyle name="Comma 6 2 4 2 3" xfId="5495"/>
    <cellStyle name="Comma 6 2 4 2 3 2" xfId="10511"/>
    <cellStyle name="Comma 6 2 4 2 3 2 2" xfId="22954"/>
    <cellStyle name="Comma 6 2 4 2 3 2 2 2" xfId="47828"/>
    <cellStyle name="Comma 6 2 4 2 3 2 3" xfId="35395"/>
    <cellStyle name="Comma 6 2 4 2 3 3" xfId="17947"/>
    <cellStyle name="Comma 6 2 4 2 3 3 2" xfId="42821"/>
    <cellStyle name="Comma 6 2 4 2 3 4" xfId="30388"/>
    <cellStyle name="Comma 6 2 4 2 4" xfId="8570"/>
    <cellStyle name="Comma 6 2 4 2 4 2" xfId="21014"/>
    <cellStyle name="Comma 6 2 4 2 4 2 2" xfId="45888"/>
    <cellStyle name="Comma 6 2 4 2 4 3" xfId="33455"/>
    <cellStyle name="Comma 6 2 4 2 5" xfId="11965"/>
    <cellStyle name="Comma 6 2 4 2 5 2" xfId="24399"/>
    <cellStyle name="Comma 6 2 4 2 5 2 2" xfId="49273"/>
    <cellStyle name="Comma 6 2 4 2 5 3" xfId="36840"/>
    <cellStyle name="Comma 6 2 4 2 6" xfId="7047"/>
    <cellStyle name="Comma 6 2 4 2 6 2" xfId="19496"/>
    <cellStyle name="Comma 6 2 4 2 6 2 2" xfId="44370"/>
    <cellStyle name="Comma 6 2 4 2 6 3" xfId="31937"/>
    <cellStyle name="Comma 6 2 4 2 7" xfId="3501"/>
    <cellStyle name="Comma 6 2 4 2 7 2" xfId="16007"/>
    <cellStyle name="Comma 6 2 4 2 7 2 2" xfId="40881"/>
    <cellStyle name="Comma 6 2 4 2 7 3" xfId="28440"/>
    <cellStyle name="Comma 6 2 4 2 8" xfId="13552"/>
    <cellStyle name="Comma 6 2 4 2 8 2" xfId="38426"/>
    <cellStyle name="Comma 6 2 4 2 9" xfId="25985"/>
    <cellStyle name="Comma 6 2 4 3" xfId="1698"/>
    <cellStyle name="Comma 6 2 4 3 2" xfId="4934"/>
    <cellStyle name="Comma 6 2 4 3 2 2" xfId="9951"/>
    <cellStyle name="Comma 6 2 4 3 2 2 2" xfId="22394"/>
    <cellStyle name="Comma 6 2 4 3 2 2 2 2" xfId="47268"/>
    <cellStyle name="Comma 6 2 4 3 2 2 3" xfId="34835"/>
    <cellStyle name="Comma 6 2 4 3 2 3" xfId="17387"/>
    <cellStyle name="Comma 6 2 4 3 2 3 2" xfId="42261"/>
    <cellStyle name="Comma 6 2 4 3 2 4" xfId="29828"/>
    <cellStyle name="Comma 6 2 4 3 3" xfId="5844"/>
    <cellStyle name="Comma 6 2 4 3 3 2" xfId="10859"/>
    <cellStyle name="Comma 6 2 4 3 3 2 2" xfId="23302"/>
    <cellStyle name="Comma 6 2 4 3 3 2 2 2" xfId="48176"/>
    <cellStyle name="Comma 6 2 4 3 3 2 3" xfId="35743"/>
    <cellStyle name="Comma 6 2 4 3 3 3" xfId="18295"/>
    <cellStyle name="Comma 6 2 4 3 3 3 2" xfId="43169"/>
    <cellStyle name="Comma 6 2 4 3 3 4" xfId="30736"/>
    <cellStyle name="Comma 6 2 4 3 4" xfId="8358"/>
    <cellStyle name="Comma 6 2 4 3 4 2" xfId="20802"/>
    <cellStyle name="Comma 6 2 4 3 4 2 2" xfId="45676"/>
    <cellStyle name="Comma 6 2 4 3 4 3" xfId="33243"/>
    <cellStyle name="Comma 6 2 4 3 5" xfId="12313"/>
    <cellStyle name="Comma 6 2 4 3 5 2" xfId="24747"/>
    <cellStyle name="Comma 6 2 4 3 5 2 2" xfId="49621"/>
    <cellStyle name="Comma 6 2 4 3 5 3" xfId="37188"/>
    <cellStyle name="Comma 6 2 4 3 6" xfId="7545"/>
    <cellStyle name="Comma 6 2 4 3 6 2" xfId="19993"/>
    <cellStyle name="Comma 6 2 4 3 6 2 2" xfId="44867"/>
    <cellStyle name="Comma 6 2 4 3 6 3" xfId="32434"/>
    <cellStyle name="Comma 6 2 4 3 7" xfId="3289"/>
    <cellStyle name="Comma 6 2 4 3 7 2" xfId="15795"/>
    <cellStyle name="Comma 6 2 4 3 7 2 2" xfId="40669"/>
    <cellStyle name="Comma 6 2 4 3 7 3" xfId="28228"/>
    <cellStyle name="Comma 6 2 4 3 8" xfId="14498"/>
    <cellStyle name="Comma 6 2 4 3 8 2" xfId="39372"/>
    <cellStyle name="Comma 6 2 4 3 9" xfId="26931"/>
    <cellStyle name="Comma 6 2 4 4" xfId="2307"/>
    <cellStyle name="Comma 6 2 4 4 2" xfId="6332"/>
    <cellStyle name="Comma 6 2 4 4 2 2" xfId="11347"/>
    <cellStyle name="Comma 6 2 4 4 2 2 2" xfId="23790"/>
    <cellStyle name="Comma 6 2 4 4 2 2 2 2" xfId="48664"/>
    <cellStyle name="Comma 6 2 4 4 2 2 3" xfId="36231"/>
    <cellStyle name="Comma 6 2 4 4 2 3" xfId="18783"/>
    <cellStyle name="Comma 6 2 4 4 2 3 2" xfId="43657"/>
    <cellStyle name="Comma 6 2 4 4 2 4" xfId="31224"/>
    <cellStyle name="Comma 6 2 4 4 3" xfId="12801"/>
    <cellStyle name="Comma 6 2 4 4 3 2" xfId="25235"/>
    <cellStyle name="Comma 6 2 4 4 3 2 2" xfId="50109"/>
    <cellStyle name="Comma 6 2 4 4 3 3" xfId="37676"/>
    <cellStyle name="Comma 6 2 4 4 4" xfId="9242"/>
    <cellStyle name="Comma 6 2 4 4 4 2" xfId="21685"/>
    <cellStyle name="Comma 6 2 4 4 4 2 2" xfId="46559"/>
    <cellStyle name="Comma 6 2 4 4 4 3" xfId="34126"/>
    <cellStyle name="Comma 6 2 4 4 5" xfId="4224"/>
    <cellStyle name="Comma 6 2 4 4 5 2" xfId="16678"/>
    <cellStyle name="Comma 6 2 4 4 5 2 2" xfId="41552"/>
    <cellStyle name="Comma 6 2 4 4 5 3" xfId="29119"/>
    <cellStyle name="Comma 6 2 4 4 6" xfId="14986"/>
    <cellStyle name="Comma 6 2 4 4 6 2" xfId="39860"/>
    <cellStyle name="Comma 6 2 4 4 7" xfId="27419"/>
    <cellStyle name="Comma 6 2 4 5" xfId="1143"/>
    <cellStyle name="Comma 6 2 4 5 2" xfId="10304"/>
    <cellStyle name="Comma 6 2 4 5 2 2" xfId="22747"/>
    <cellStyle name="Comma 6 2 4 5 2 2 2" xfId="47621"/>
    <cellStyle name="Comma 6 2 4 5 2 3" xfId="35188"/>
    <cellStyle name="Comma 6 2 4 5 3" xfId="5288"/>
    <cellStyle name="Comma 6 2 4 5 3 2" xfId="17740"/>
    <cellStyle name="Comma 6 2 4 5 3 2 2" xfId="42614"/>
    <cellStyle name="Comma 6 2 4 5 3 3" xfId="30181"/>
    <cellStyle name="Comma 6 2 4 5 4" xfId="13943"/>
    <cellStyle name="Comma 6 2 4 5 4 2" xfId="38817"/>
    <cellStyle name="Comma 6 2 4 5 5" xfId="26376"/>
    <cellStyle name="Comma 6 2 4 6" xfId="7865"/>
    <cellStyle name="Comma 6 2 4 6 2" xfId="20311"/>
    <cellStyle name="Comma 6 2 4 6 2 2" xfId="45185"/>
    <cellStyle name="Comma 6 2 4 6 3" xfId="32752"/>
    <cellStyle name="Comma 6 2 4 7" xfId="11758"/>
    <cellStyle name="Comma 6 2 4 7 2" xfId="24192"/>
    <cellStyle name="Comma 6 2 4 7 2 2" xfId="49066"/>
    <cellStyle name="Comma 6 2 4 7 3" xfId="36633"/>
    <cellStyle name="Comma 6 2 4 8" xfId="6835"/>
    <cellStyle name="Comma 6 2 4 8 2" xfId="19284"/>
    <cellStyle name="Comma 6 2 4 8 2 2" xfId="44158"/>
    <cellStyle name="Comma 6 2 4 8 3" xfId="31725"/>
    <cellStyle name="Comma 6 2 4 9" xfId="2786"/>
    <cellStyle name="Comma 6 2 4 9 2" xfId="15304"/>
    <cellStyle name="Comma 6 2 4 9 2 2" xfId="40178"/>
    <cellStyle name="Comma 6 2 4 9 3" xfId="27737"/>
    <cellStyle name="Comma 6 2 5" xfId="218"/>
    <cellStyle name="Comma 6 2 5 2" xfId="1346"/>
    <cellStyle name="Comma 6 2 5 2 2" xfId="9083"/>
    <cellStyle name="Comma 6 2 5 2 2 2" xfId="21526"/>
    <cellStyle name="Comma 6 2 5 2 2 2 2" xfId="46400"/>
    <cellStyle name="Comma 6 2 5 2 2 3" xfId="33967"/>
    <cellStyle name="Comma 6 2 5 2 3" xfId="4065"/>
    <cellStyle name="Comma 6 2 5 2 3 2" xfId="16519"/>
    <cellStyle name="Comma 6 2 5 2 3 2 2" xfId="41393"/>
    <cellStyle name="Comma 6 2 5 2 3 3" xfId="28960"/>
    <cellStyle name="Comma 6 2 5 2 4" xfId="14146"/>
    <cellStyle name="Comma 6 2 5 2 4 2" xfId="39020"/>
    <cellStyle name="Comma 6 2 5 2 5" xfId="26579"/>
    <cellStyle name="Comma 6 2 5 3" xfId="5491"/>
    <cellStyle name="Comma 6 2 5 3 2" xfId="10507"/>
    <cellStyle name="Comma 6 2 5 3 2 2" xfId="22950"/>
    <cellStyle name="Comma 6 2 5 3 2 2 2" xfId="47824"/>
    <cellStyle name="Comma 6 2 5 3 2 3" xfId="35391"/>
    <cellStyle name="Comma 6 2 5 3 3" xfId="17943"/>
    <cellStyle name="Comma 6 2 5 3 3 2" xfId="42817"/>
    <cellStyle name="Comma 6 2 5 3 4" xfId="30384"/>
    <cellStyle name="Comma 6 2 5 4" xfId="8199"/>
    <cellStyle name="Comma 6 2 5 4 2" xfId="20643"/>
    <cellStyle name="Comma 6 2 5 4 2 2" xfId="45517"/>
    <cellStyle name="Comma 6 2 5 4 3" xfId="33084"/>
    <cellStyle name="Comma 6 2 5 5" xfId="11961"/>
    <cellStyle name="Comma 6 2 5 5 2" xfId="24395"/>
    <cellStyle name="Comma 6 2 5 5 2 2" xfId="49269"/>
    <cellStyle name="Comma 6 2 5 5 3" xfId="36836"/>
    <cellStyle name="Comma 6 2 5 6" xfId="6676"/>
    <cellStyle name="Comma 6 2 5 6 2" xfId="19125"/>
    <cellStyle name="Comma 6 2 5 6 2 2" xfId="43999"/>
    <cellStyle name="Comma 6 2 5 6 3" xfId="31566"/>
    <cellStyle name="Comma 6 2 5 7" xfId="3130"/>
    <cellStyle name="Comma 6 2 5 7 2" xfId="15636"/>
    <cellStyle name="Comma 6 2 5 7 2 2" xfId="40510"/>
    <cellStyle name="Comma 6 2 5 7 3" xfId="28069"/>
    <cellStyle name="Comma 6 2 5 8" xfId="13046"/>
    <cellStyle name="Comma 6 2 5 8 2" xfId="37920"/>
    <cellStyle name="Comma 6 2 5 9" xfId="25479"/>
    <cellStyle name="Comma 6 2 6" xfId="584"/>
    <cellStyle name="Comma 6 2 6 2" xfId="1694"/>
    <cellStyle name="Comma 6 2 6 2 2" xfId="9450"/>
    <cellStyle name="Comma 6 2 6 2 2 2" xfId="21893"/>
    <cellStyle name="Comma 6 2 6 2 2 2 2" xfId="46767"/>
    <cellStyle name="Comma 6 2 6 2 2 3" xfId="34334"/>
    <cellStyle name="Comma 6 2 6 2 3" xfId="4432"/>
    <cellStyle name="Comma 6 2 6 2 3 2" xfId="16886"/>
    <cellStyle name="Comma 6 2 6 2 3 2 2" xfId="41760"/>
    <cellStyle name="Comma 6 2 6 2 3 3" xfId="29327"/>
    <cellStyle name="Comma 6 2 6 2 4" xfId="14494"/>
    <cellStyle name="Comma 6 2 6 2 4 2" xfId="39368"/>
    <cellStyle name="Comma 6 2 6 2 5" xfId="26927"/>
    <cellStyle name="Comma 6 2 6 3" xfId="5840"/>
    <cellStyle name="Comma 6 2 6 3 2" xfId="10855"/>
    <cellStyle name="Comma 6 2 6 3 2 2" xfId="23298"/>
    <cellStyle name="Comma 6 2 6 3 2 2 2" xfId="48172"/>
    <cellStyle name="Comma 6 2 6 3 2 3" xfId="35739"/>
    <cellStyle name="Comma 6 2 6 3 3" xfId="18291"/>
    <cellStyle name="Comma 6 2 6 3 3 2" xfId="43165"/>
    <cellStyle name="Comma 6 2 6 3 4" xfId="30732"/>
    <cellStyle name="Comma 6 2 6 4" xfId="8566"/>
    <cellStyle name="Comma 6 2 6 4 2" xfId="21010"/>
    <cellStyle name="Comma 6 2 6 4 2 2" xfId="45884"/>
    <cellStyle name="Comma 6 2 6 4 3" xfId="33451"/>
    <cellStyle name="Comma 6 2 6 5" xfId="12309"/>
    <cellStyle name="Comma 6 2 6 5 2" xfId="24743"/>
    <cellStyle name="Comma 6 2 6 5 2 2" xfId="49617"/>
    <cellStyle name="Comma 6 2 6 5 3" xfId="37184"/>
    <cellStyle name="Comma 6 2 6 6" xfId="7043"/>
    <cellStyle name="Comma 6 2 6 6 2" xfId="19492"/>
    <cellStyle name="Comma 6 2 6 6 2 2" xfId="44366"/>
    <cellStyle name="Comma 6 2 6 6 3" xfId="31933"/>
    <cellStyle name="Comma 6 2 6 7" xfId="3497"/>
    <cellStyle name="Comma 6 2 6 7 2" xfId="16003"/>
    <cellStyle name="Comma 6 2 6 7 2 2" xfId="40877"/>
    <cellStyle name="Comma 6 2 6 7 3" xfId="28436"/>
    <cellStyle name="Comma 6 2 6 8" xfId="13393"/>
    <cellStyle name="Comma 6 2 6 8 2" xfId="38267"/>
    <cellStyle name="Comma 6 2 6 9" xfId="25826"/>
    <cellStyle name="Comma 6 2 7" xfId="2136"/>
    <cellStyle name="Comma 6 2 7 2" xfId="4775"/>
    <cellStyle name="Comma 6 2 7 2 2" xfId="9792"/>
    <cellStyle name="Comma 6 2 7 2 2 2" xfId="22235"/>
    <cellStyle name="Comma 6 2 7 2 2 2 2" xfId="47109"/>
    <cellStyle name="Comma 6 2 7 2 2 3" xfId="34676"/>
    <cellStyle name="Comma 6 2 7 2 3" xfId="17228"/>
    <cellStyle name="Comma 6 2 7 2 3 2" xfId="42102"/>
    <cellStyle name="Comma 6 2 7 2 4" xfId="29669"/>
    <cellStyle name="Comma 6 2 7 3" xfId="6173"/>
    <cellStyle name="Comma 6 2 7 3 2" xfId="11188"/>
    <cellStyle name="Comma 6 2 7 3 2 2" xfId="23631"/>
    <cellStyle name="Comma 6 2 7 3 2 2 2" xfId="48505"/>
    <cellStyle name="Comma 6 2 7 3 2 3" xfId="36072"/>
    <cellStyle name="Comma 6 2 7 3 3" xfId="18624"/>
    <cellStyle name="Comma 6 2 7 3 3 2" xfId="43498"/>
    <cellStyle name="Comma 6 2 7 3 4" xfId="31065"/>
    <cellStyle name="Comma 6 2 7 4" xfId="8038"/>
    <cellStyle name="Comma 6 2 7 4 2" xfId="20484"/>
    <cellStyle name="Comma 6 2 7 4 2 2" xfId="45358"/>
    <cellStyle name="Comma 6 2 7 4 3" xfId="32925"/>
    <cellStyle name="Comma 6 2 7 5" xfId="12642"/>
    <cellStyle name="Comma 6 2 7 5 2" xfId="25076"/>
    <cellStyle name="Comma 6 2 7 5 2 2" xfId="49950"/>
    <cellStyle name="Comma 6 2 7 5 3" xfId="37517"/>
    <cellStyle name="Comma 6 2 7 6" xfId="7386"/>
    <cellStyle name="Comma 6 2 7 6 2" xfId="19834"/>
    <cellStyle name="Comma 6 2 7 6 2 2" xfId="44708"/>
    <cellStyle name="Comma 6 2 7 6 3" xfId="32275"/>
    <cellStyle name="Comma 6 2 7 7" xfId="2965"/>
    <cellStyle name="Comma 6 2 7 7 2" xfId="15477"/>
    <cellStyle name="Comma 6 2 7 7 2 2" xfId="40351"/>
    <cellStyle name="Comma 6 2 7 7 3" xfId="27910"/>
    <cellStyle name="Comma 6 2 7 8" xfId="14827"/>
    <cellStyle name="Comma 6 2 7 8 2" xfId="39701"/>
    <cellStyle name="Comma 6 2 7 9" xfId="27260"/>
    <cellStyle name="Comma 6 2 8" xfId="984"/>
    <cellStyle name="Comma 6 2 8 2" xfId="8925"/>
    <cellStyle name="Comma 6 2 8 2 2" xfId="21368"/>
    <cellStyle name="Comma 6 2 8 2 2 2" xfId="46242"/>
    <cellStyle name="Comma 6 2 8 2 3" xfId="33809"/>
    <cellStyle name="Comma 6 2 8 3" xfId="3907"/>
    <cellStyle name="Comma 6 2 8 3 2" xfId="16361"/>
    <cellStyle name="Comma 6 2 8 3 2 2" xfId="41235"/>
    <cellStyle name="Comma 6 2 8 3 3" xfId="28802"/>
    <cellStyle name="Comma 6 2 8 4" xfId="13784"/>
    <cellStyle name="Comma 6 2 8 4 2" xfId="38658"/>
    <cellStyle name="Comma 6 2 8 5" xfId="26217"/>
    <cellStyle name="Comma 6 2 9" xfId="5127"/>
    <cellStyle name="Comma 6 2 9 2" xfId="10143"/>
    <cellStyle name="Comma 6 2 9 2 2" xfId="22586"/>
    <cellStyle name="Comma 6 2 9 2 2 2" xfId="47460"/>
    <cellStyle name="Comma 6 2 9 2 3" xfId="35027"/>
    <cellStyle name="Comma 6 2 9 3" xfId="17579"/>
    <cellStyle name="Comma 6 2 9 3 2" xfId="42453"/>
    <cellStyle name="Comma 6 2 9 4" xfId="30020"/>
    <cellStyle name="Comma 6 3" xfId="173"/>
    <cellStyle name="Comma 6 3 10" xfId="6561"/>
    <cellStyle name="Comma 6 3 10 2" xfId="19010"/>
    <cellStyle name="Comma 6 3 10 2 2" xfId="43884"/>
    <cellStyle name="Comma 6 3 10 3" xfId="31451"/>
    <cellStyle name="Comma 6 3 11" xfId="2729"/>
    <cellStyle name="Comma 6 3 11 2" xfId="15247"/>
    <cellStyle name="Comma 6 3 11 2 2" xfId="40121"/>
    <cellStyle name="Comma 6 3 11 3" xfId="27680"/>
    <cellStyle name="Comma 6 3 12" xfId="13003"/>
    <cellStyle name="Comma 6 3 12 2" xfId="37877"/>
    <cellStyle name="Comma 6 3 13" xfId="25436"/>
    <cellStyle name="Comma 6 3 2" xfId="433"/>
    <cellStyle name="Comma 6 3 2 10" xfId="13248"/>
    <cellStyle name="Comma 6 3 2 10 2" xfId="38122"/>
    <cellStyle name="Comma 6 3 2 11" xfId="25681"/>
    <cellStyle name="Comma 6 3 2 2" xfId="793"/>
    <cellStyle name="Comma 6 3 2 2 2" xfId="1352"/>
    <cellStyle name="Comma 6 3 2 2 2 2" xfId="9456"/>
    <cellStyle name="Comma 6 3 2 2 2 2 2" xfId="21899"/>
    <cellStyle name="Comma 6 3 2 2 2 2 2 2" xfId="46773"/>
    <cellStyle name="Comma 6 3 2 2 2 2 3" xfId="34340"/>
    <cellStyle name="Comma 6 3 2 2 2 3" xfId="4438"/>
    <cellStyle name="Comma 6 3 2 2 2 3 2" xfId="16892"/>
    <cellStyle name="Comma 6 3 2 2 2 3 2 2" xfId="41766"/>
    <cellStyle name="Comma 6 3 2 2 2 3 3" xfId="29333"/>
    <cellStyle name="Comma 6 3 2 2 2 4" xfId="14152"/>
    <cellStyle name="Comma 6 3 2 2 2 4 2" xfId="39026"/>
    <cellStyle name="Comma 6 3 2 2 2 5" xfId="26585"/>
    <cellStyle name="Comma 6 3 2 2 3" xfId="5497"/>
    <cellStyle name="Comma 6 3 2 2 3 2" xfId="10513"/>
    <cellStyle name="Comma 6 3 2 2 3 2 2" xfId="22956"/>
    <cellStyle name="Comma 6 3 2 2 3 2 2 2" xfId="47830"/>
    <cellStyle name="Comma 6 3 2 2 3 2 3" xfId="35397"/>
    <cellStyle name="Comma 6 3 2 2 3 3" xfId="17949"/>
    <cellStyle name="Comma 6 3 2 2 3 3 2" xfId="42823"/>
    <cellStyle name="Comma 6 3 2 2 3 4" xfId="30390"/>
    <cellStyle name="Comma 6 3 2 2 4" xfId="8572"/>
    <cellStyle name="Comma 6 3 2 2 4 2" xfId="21016"/>
    <cellStyle name="Comma 6 3 2 2 4 2 2" xfId="45890"/>
    <cellStyle name="Comma 6 3 2 2 4 3" xfId="33457"/>
    <cellStyle name="Comma 6 3 2 2 5" xfId="11967"/>
    <cellStyle name="Comma 6 3 2 2 5 2" xfId="24401"/>
    <cellStyle name="Comma 6 3 2 2 5 2 2" xfId="49275"/>
    <cellStyle name="Comma 6 3 2 2 5 3" xfId="36842"/>
    <cellStyle name="Comma 6 3 2 2 6" xfId="7049"/>
    <cellStyle name="Comma 6 3 2 2 6 2" xfId="19498"/>
    <cellStyle name="Comma 6 3 2 2 6 2 2" xfId="44372"/>
    <cellStyle name="Comma 6 3 2 2 6 3" xfId="31939"/>
    <cellStyle name="Comma 6 3 2 2 7" xfId="3503"/>
    <cellStyle name="Comma 6 3 2 2 7 2" xfId="16009"/>
    <cellStyle name="Comma 6 3 2 2 7 2 2" xfId="40883"/>
    <cellStyle name="Comma 6 3 2 2 7 3" xfId="28442"/>
    <cellStyle name="Comma 6 3 2 2 8" xfId="13595"/>
    <cellStyle name="Comma 6 3 2 2 8 2" xfId="38469"/>
    <cellStyle name="Comma 6 3 2 2 9" xfId="26028"/>
    <cellStyle name="Comma 6 3 2 3" xfId="1700"/>
    <cellStyle name="Comma 6 3 2 3 2" xfId="4977"/>
    <cellStyle name="Comma 6 3 2 3 2 2" xfId="9994"/>
    <cellStyle name="Comma 6 3 2 3 2 2 2" xfId="22437"/>
    <cellStyle name="Comma 6 3 2 3 2 2 2 2" xfId="47311"/>
    <cellStyle name="Comma 6 3 2 3 2 2 3" xfId="34878"/>
    <cellStyle name="Comma 6 3 2 3 2 3" xfId="17430"/>
    <cellStyle name="Comma 6 3 2 3 2 3 2" xfId="42304"/>
    <cellStyle name="Comma 6 3 2 3 2 4" xfId="29871"/>
    <cellStyle name="Comma 6 3 2 3 3" xfId="5846"/>
    <cellStyle name="Comma 6 3 2 3 3 2" xfId="10861"/>
    <cellStyle name="Comma 6 3 2 3 3 2 2" xfId="23304"/>
    <cellStyle name="Comma 6 3 2 3 3 2 2 2" xfId="48178"/>
    <cellStyle name="Comma 6 3 2 3 3 2 3" xfId="35745"/>
    <cellStyle name="Comma 6 3 2 3 3 3" xfId="18297"/>
    <cellStyle name="Comma 6 3 2 3 3 3 2" xfId="43171"/>
    <cellStyle name="Comma 6 3 2 3 3 4" xfId="30738"/>
    <cellStyle name="Comma 6 3 2 3 4" xfId="8401"/>
    <cellStyle name="Comma 6 3 2 3 4 2" xfId="20845"/>
    <cellStyle name="Comma 6 3 2 3 4 2 2" xfId="45719"/>
    <cellStyle name="Comma 6 3 2 3 4 3" xfId="33286"/>
    <cellStyle name="Comma 6 3 2 3 5" xfId="12315"/>
    <cellStyle name="Comma 6 3 2 3 5 2" xfId="24749"/>
    <cellStyle name="Comma 6 3 2 3 5 2 2" xfId="49623"/>
    <cellStyle name="Comma 6 3 2 3 5 3" xfId="37190"/>
    <cellStyle name="Comma 6 3 2 3 6" xfId="7588"/>
    <cellStyle name="Comma 6 3 2 3 6 2" xfId="20036"/>
    <cellStyle name="Comma 6 3 2 3 6 2 2" xfId="44910"/>
    <cellStyle name="Comma 6 3 2 3 6 3" xfId="32477"/>
    <cellStyle name="Comma 6 3 2 3 7" xfId="3332"/>
    <cellStyle name="Comma 6 3 2 3 7 2" xfId="15838"/>
    <cellStyle name="Comma 6 3 2 3 7 2 2" xfId="40712"/>
    <cellStyle name="Comma 6 3 2 3 7 3" xfId="28271"/>
    <cellStyle name="Comma 6 3 2 3 8" xfId="14500"/>
    <cellStyle name="Comma 6 3 2 3 8 2" xfId="39374"/>
    <cellStyle name="Comma 6 3 2 3 9" xfId="26933"/>
    <cellStyle name="Comma 6 3 2 4" xfId="2351"/>
    <cellStyle name="Comma 6 3 2 4 2" xfId="6375"/>
    <cellStyle name="Comma 6 3 2 4 2 2" xfId="11390"/>
    <cellStyle name="Comma 6 3 2 4 2 2 2" xfId="23833"/>
    <cellStyle name="Comma 6 3 2 4 2 2 2 2" xfId="48707"/>
    <cellStyle name="Comma 6 3 2 4 2 2 3" xfId="36274"/>
    <cellStyle name="Comma 6 3 2 4 2 3" xfId="18826"/>
    <cellStyle name="Comma 6 3 2 4 2 3 2" xfId="43700"/>
    <cellStyle name="Comma 6 3 2 4 2 4" xfId="31267"/>
    <cellStyle name="Comma 6 3 2 4 3" xfId="12844"/>
    <cellStyle name="Comma 6 3 2 4 3 2" xfId="25278"/>
    <cellStyle name="Comma 6 3 2 4 3 2 2" xfId="50152"/>
    <cellStyle name="Comma 6 3 2 4 3 3" xfId="37719"/>
    <cellStyle name="Comma 6 3 2 4 4" xfId="9285"/>
    <cellStyle name="Comma 6 3 2 4 4 2" xfId="21728"/>
    <cellStyle name="Comma 6 3 2 4 4 2 2" xfId="46602"/>
    <cellStyle name="Comma 6 3 2 4 4 3" xfId="34169"/>
    <cellStyle name="Comma 6 3 2 4 5" xfId="4267"/>
    <cellStyle name="Comma 6 3 2 4 5 2" xfId="16721"/>
    <cellStyle name="Comma 6 3 2 4 5 2 2" xfId="41595"/>
    <cellStyle name="Comma 6 3 2 4 5 3" xfId="29162"/>
    <cellStyle name="Comma 6 3 2 4 6" xfId="15029"/>
    <cellStyle name="Comma 6 3 2 4 6 2" xfId="39903"/>
    <cellStyle name="Comma 6 3 2 4 7" xfId="27462"/>
    <cellStyle name="Comma 6 3 2 5" xfId="1186"/>
    <cellStyle name="Comma 6 3 2 5 2" xfId="10347"/>
    <cellStyle name="Comma 6 3 2 5 2 2" xfId="22790"/>
    <cellStyle name="Comma 6 3 2 5 2 2 2" xfId="47664"/>
    <cellStyle name="Comma 6 3 2 5 2 3" xfId="35231"/>
    <cellStyle name="Comma 6 3 2 5 3" xfId="5331"/>
    <cellStyle name="Comma 6 3 2 5 3 2" xfId="17783"/>
    <cellStyle name="Comma 6 3 2 5 3 2 2" xfId="42657"/>
    <cellStyle name="Comma 6 3 2 5 3 3" xfId="30224"/>
    <cellStyle name="Comma 6 3 2 5 4" xfId="13986"/>
    <cellStyle name="Comma 6 3 2 5 4 2" xfId="38860"/>
    <cellStyle name="Comma 6 3 2 5 5" xfId="26419"/>
    <cellStyle name="Comma 6 3 2 6" xfId="7908"/>
    <cellStyle name="Comma 6 3 2 6 2" xfId="20354"/>
    <cellStyle name="Comma 6 3 2 6 2 2" xfId="45228"/>
    <cellStyle name="Comma 6 3 2 6 3" xfId="32795"/>
    <cellStyle name="Comma 6 3 2 7" xfId="11801"/>
    <cellStyle name="Comma 6 3 2 7 2" xfId="24235"/>
    <cellStyle name="Comma 6 3 2 7 2 2" xfId="49109"/>
    <cellStyle name="Comma 6 3 2 7 3" xfId="36676"/>
    <cellStyle name="Comma 6 3 2 8" xfId="6878"/>
    <cellStyle name="Comma 6 3 2 8 2" xfId="19327"/>
    <cellStyle name="Comma 6 3 2 8 2 2" xfId="44201"/>
    <cellStyle name="Comma 6 3 2 8 3" xfId="31768"/>
    <cellStyle name="Comma 6 3 2 9" xfId="2829"/>
    <cellStyle name="Comma 6 3 2 9 2" xfId="15347"/>
    <cellStyle name="Comma 6 3 2 9 2 2" xfId="40221"/>
    <cellStyle name="Comma 6 3 2 9 3" xfId="27780"/>
    <cellStyle name="Comma 6 3 3" xfId="331"/>
    <cellStyle name="Comma 6 3 3 2" xfId="1351"/>
    <cellStyle name="Comma 6 3 3 2 2" xfId="9185"/>
    <cellStyle name="Comma 6 3 3 2 2 2" xfId="21628"/>
    <cellStyle name="Comma 6 3 3 2 2 2 2" xfId="46502"/>
    <cellStyle name="Comma 6 3 3 2 2 3" xfId="34069"/>
    <cellStyle name="Comma 6 3 3 2 3" xfId="4167"/>
    <cellStyle name="Comma 6 3 3 2 3 2" xfId="16621"/>
    <cellStyle name="Comma 6 3 3 2 3 2 2" xfId="41495"/>
    <cellStyle name="Comma 6 3 3 2 3 3" xfId="29062"/>
    <cellStyle name="Comma 6 3 3 2 4" xfId="14151"/>
    <cellStyle name="Comma 6 3 3 2 4 2" xfId="39025"/>
    <cellStyle name="Comma 6 3 3 2 5" xfId="26584"/>
    <cellStyle name="Comma 6 3 3 3" xfId="5496"/>
    <cellStyle name="Comma 6 3 3 3 2" xfId="10512"/>
    <cellStyle name="Comma 6 3 3 3 2 2" xfId="22955"/>
    <cellStyle name="Comma 6 3 3 3 2 2 2" xfId="47829"/>
    <cellStyle name="Comma 6 3 3 3 2 3" xfId="35396"/>
    <cellStyle name="Comma 6 3 3 3 3" xfId="17948"/>
    <cellStyle name="Comma 6 3 3 3 3 2" xfId="42822"/>
    <cellStyle name="Comma 6 3 3 3 4" xfId="30389"/>
    <cellStyle name="Comma 6 3 3 4" xfId="8301"/>
    <cellStyle name="Comma 6 3 3 4 2" xfId="20745"/>
    <cellStyle name="Comma 6 3 3 4 2 2" xfId="45619"/>
    <cellStyle name="Comma 6 3 3 4 3" xfId="33186"/>
    <cellStyle name="Comma 6 3 3 5" xfId="11966"/>
    <cellStyle name="Comma 6 3 3 5 2" xfId="24400"/>
    <cellStyle name="Comma 6 3 3 5 2 2" xfId="49274"/>
    <cellStyle name="Comma 6 3 3 5 3" xfId="36841"/>
    <cellStyle name="Comma 6 3 3 6" xfId="6778"/>
    <cellStyle name="Comma 6 3 3 6 2" xfId="19227"/>
    <cellStyle name="Comma 6 3 3 6 2 2" xfId="44101"/>
    <cellStyle name="Comma 6 3 3 6 3" xfId="31668"/>
    <cellStyle name="Comma 6 3 3 7" xfId="3232"/>
    <cellStyle name="Comma 6 3 3 7 2" xfId="15738"/>
    <cellStyle name="Comma 6 3 3 7 2 2" xfId="40612"/>
    <cellStyle name="Comma 6 3 3 7 3" xfId="28171"/>
    <cellStyle name="Comma 6 3 3 8" xfId="13148"/>
    <cellStyle name="Comma 6 3 3 8 2" xfId="38022"/>
    <cellStyle name="Comma 6 3 3 9" xfId="25581"/>
    <cellStyle name="Comma 6 3 4" xfId="692"/>
    <cellStyle name="Comma 6 3 4 2" xfId="1699"/>
    <cellStyle name="Comma 6 3 4 2 2" xfId="9455"/>
    <cellStyle name="Comma 6 3 4 2 2 2" xfId="21898"/>
    <cellStyle name="Comma 6 3 4 2 2 2 2" xfId="46772"/>
    <cellStyle name="Comma 6 3 4 2 2 3" xfId="34339"/>
    <cellStyle name="Comma 6 3 4 2 3" xfId="4437"/>
    <cellStyle name="Comma 6 3 4 2 3 2" xfId="16891"/>
    <cellStyle name="Comma 6 3 4 2 3 2 2" xfId="41765"/>
    <cellStyle name="Comma 6 3 4 2 3 3" xfId="29332"/>
    <cellStyle name="Comma 6 3 4 2 4" xfId="14499"/>
    <cellStyle name="Comma 6 3 4 2 4 2" xfId="39373"/>
    <cellStyle name="Comma 6 3 4 2 5" xfId="26932"/>
    <cellStyle name="Comma 6 3 4 3" xfId="5845"/>
    <cellStyle name="Comma 6 3 4 3 2" xfId="10860"/>
    <cellStyle name="Comma 6 3 4 3 2 2" xfId="23303"/>
    <cellStyle name="Comma 6 3 4 3 2 2 2" xfId="48177"/>
    <cellStyle name="Comma 6 3 4 3 2 3" xfId="35744"/>
    <cellStyle name="Comma 6 3 4 3 3" xfId="18296"/>
    <cellStyle name="Comma 6 3 4 3 3 2" xfId="43170"/>
    <cellStyle name="Comma 6 3 4 3 4" xfId="30737"/>
    <cellStyle name="Comma 6 3 4 4" xfId="8571"/>
    <cellStyle name="Comma 6 3 4 4 2" xfId="21015"/>
    <cellStyle name="Comma 6 3 4 4 2 2" xfId="45889"/>
    <cellStyle name="Comma 6 3 4 4 3" xfId="33456"/>
    <cellStyle name="Comma 6 3 4 5" xfId="12314"/>
    <cellStyle name="Comma 6 3 4 5 2" xfId="24748"/>
    <cellStyle name="Comma 6 3 4 5 2 2" xfId="49622"/>
    <cellStyle name="Comma 6 3 4 5 3" xfId="37189"/>
    <cellStyle name="Comma 6 3 4 6" xfId="7048"/>
    <cellStyle name="Comma 6 3 4 6 2" xfId="19497"/>
    <cellStyle name="Comma 6 3 4 6 2 2" xfId="44371"/>
    <cellStyle name="Comma 6 3 4 6 3" xfId="31938"/>
    <cellStyle name="Comma 6 3 4 7" xfId="3502"/>
    <cellStyle name="Comma 6 3 4 7 2" xfId="16008"/>
    <cellStyle name="Comma 6 3 4 7 2 2" xfId="40882"/>
    <cellStyle name="Comma 6 3 4 7 3" xfId="28441"/>
    <cellStyle name="Comma 6 3 4 8" xfId="13495"/>
    <cellStyle name="Comma 6 3 4 8 2" xfId="38369"/>
    <cellStyle name="Comma 6 3 4 9" xfId="25928"/>
    <cellStyle name="Comma 6 3 5" xfId="2249"/>
    <cellStyle name="Comma 6 3 5 2" xfId="4877"/>
    <cellStyle name="Comma 6 3 5 2 2" xfId="9894"/>
    <cellStyle name="Comma 6 3 5 2 2 2" xfId="22337"/>
    <cellStyle name="Comma 6 3 5 2 2 2 2" xfId="47211"/>
    <cellStyle name="Comma 6 3 5 2 2 3" xfId="34778"/>
    <cellStyle name="Comma 6 3 5 2 3" xfId="17330"/>
    <cellStyle name="Comma 6 3 5 2 3 2" xfId="42204"/>
    <cellStyle name="Comma 6 3 5 2 4" xfId="29771"/>
    <cellStyle name="Comma 6 3 5 3" xfId="6275"/>
    <cellStyle name="Comma 6 3 5 3 2" xfId="11290"/>
    <cellStyle name="Comma 6 3 5 3 2 2" xfId="23733"/>
    <cellStyle name="Comma 6 3 5 3 2 2 2" xfId="48607"/>
    <cellStyle name="Comma 6 3 5 3 2 3" xfId="36174"/>
    <cellStyle name="Comma 6 3 5 3 3" xfId="18726"/>
    <cellStyle name="Comma 6 3 5 3 3 2" xfId="43600"/>
    <cellStyle name="Comma 6 3 5 3 4" xfId="31167"/>
    <cellStyle name="Comma 6 3 5 4" xfId="8082"/>
    <cellStyle name="Comma 6 3 5 4 2" xfId="20528"/>
    <cellStyle name="Comma 6 3 5 4 2 2" xfId="45402"/>
    <cellStyle name="Comma 6 3 5 4 3" xfId="32969"/>
    <cellStyle name="Comma 6 3 5 5" xfId="12744"/>
    <cellStyle name="Comma 6 3 5 5 2" xfId="25178"/>
    <cellStyle name="Comma 6 3 5 5 2 2" xfId="50052"/>
    <cellStyle name="Comma 6 3 5 5 3" xfId="37619"/>
    <cellStyle name="Comma 6 3 5 6" xfId="7488"/>
    <cellStyle name="Comma 6 3 5 6 2" xfId="19936"/>
    <cellStyle name="Comma 6 3 5 6 2 2" xfId="44810"/>
    <cellStyle name="Comma 6 3 5 6 3" xfId="32377"/>
    <cellStyle name="Comma 6 3 5 7" xfId="3011"/>
    <cellStyle name="Comma 6 3 5 7 2" xfId="15521"/>
    <cellStyle name="Comma 6 3 5 7 2 2" xfId="40395"/>
    <cellStyle name="Comma 6 3 5 7 3" xfId="27954"/>
    <cellStyle name="Comma 6 3 5 8" xfId="14929"/>
    <cellStyle name="Comma 6 3 5 8 2" xfId="39803"/>
    <cellStyle name="Comma 6 3 5 9" xfId="27362"/>
    <cellStyle name="Comma 6 3 6" xfId="1086"/>
    <cellStyle name="Comma 6 3 6 2" xfId="8968"/>
    <cellStyle name="Comma 6 3 6 2 2" xfId="21411"/>
    <cellStyle name="Comma 6 3 6 2 2 2" xfId="46285"/>
    <cellStyle name="Comma 6 3 6 2 3" xfId="33852"/>
    <cellStyle name="Comma 6 3 6 3" xfId="3950"/>
    <cellStyle name="Comma 6 3 6 3 2" xfId="16404"/>
    <cellStyle name="Comma 6 3 6 3 2 2" xfId="41278"/>
    <cellStyle name="Comma 6 3 6 3 3" xfId="28845"/>
    <cellStyle name="Comma 6 3 6 4" xfId="13886"/>
    <cellStyle name="Comma 6 3 6 4 2" xfId="38760"/>
    <cellStyle name="Comma 6 3 6 5" xfId="26319"/>
    <cellStyle name="Comma 6 3 7" xfId="5231"/>
    <cellStyle name="Comma 6 3 7 2" xfId="10247"/>
    <cellStyle name="Comma 6 3 7 2 2" xfId="22690"/>
    <cellStyle name="Comma 6 3 7 2 2 2" xfId="47564"/>
    <cellStyle name="Comma 6 3 7 2 3" xfId="35131"/>
    <cellStyle name="Comma 6 3 7 3" xfId="17683"/>
    <cellStyle name="Comma 6 3 7 3 2" xfId="42557"/>
    <cellStyle name="Comma 6 3 7 4" xfId="30124"/>
    <cellStyle name="Comma 6 3 8" xfId="7808"/>
    <cellStyle name="Comma 6 3 8 2" xfId="20254"/>
    <cellStyle name="Comma 6 3 8 2 2" xfId="45128"/>
    <cellStyle name="Comma 6 3 8 3" xfId="32695"/>
    <cellStyle name="Comma 6 3 9" xfId="11701"/>
    <cellStyle name="Comma 6 3 9 2" xfId="24135"/>
    <cellStyle name="Comma 6 3 9 2 2" xfId="49009"/>
    <cellStyle name="Comma 6 3 9 3" xfId="36576"/>
    <cellStyle name="Comma 6 4" xfId="264"/>
    <cellStyle name="Comma 6 4 10" xfId="6604"/>
    <cellStyle name="Comma 6 4 10 2" xfId="19053"/>
    <cellStyle name="Comma 6 4 10 2 2" xfId="43927"/>
    <cellStyle name="Comma 6 4 10 3" xfId="31494"/>
    <cellStyle name="Comma 6 4 11" xfId="2667"/>
    <cellStyle name="Comma 6 4 11 2" xfId="15185"/>
    <cellStyle name="Comma 6 4 11 2 2" xfId="40059"/>
    <cellStyle name="Comma 6 4 11 3" xfId="27618"/>
    <cellStyle name="Comma 6 4 12" xfId="13086"/>
    <cellStyle name="Comma 6 4 12 2" xfId="37960"/>
    <cellStyle name="Comma 6 4 13" xfId="25519"/>
    <cellStyle name="Comma 6 4 2" xfId="478"/>
    <cellStyle name="Comma 6 4 2 10" xfId="13291"/>
    <cellStyle name="Comma 6 4 2 10 2" xfId="38165"/>
    <cellStyle name="Comma 6 4 2 11" xfId="25724"/>
    <cellStyle name="Comma 6 4 2 2" xfId="837"/>
    <cellStyle name="Comma 6 4 2 2 2" xfId="1354"/>
    <cellStyle name="Comma 6 4 2 2 2 2" xfId="9458"/>
    <cellStyle name="Comma 6 4 2 2 2 2 2" xfId="21901"/>
    <cellStyle name="Comma 6 4 2 2 2 2 2 2" xfId="46775"/>
    <cellStyle name="Comma 6 4 2 2 2 2 3" xfId="34342"/>
    <cellStyle name="Comma 6 4 2 2 2 3" xfId="4440"/>
    <cellStyle name="Comma 6 4 2 2 2 3 2" xfId="16894"/>
    <cellStyle name="Comma 6 4 2 2 2 3 2 2" xfId="41768"/>
    <cellStyle name="Comma 6 4 2 2 2 3 3" xfId="29335"/>
    <cellStyle name="Comma 6 4 2 2 2 4" xfId="14154"/>
    <cellStyle name="Comma 6 4 2 2 2 4 2" xfId="39028"/>
    <cellStyle name="Comma 6 4 2 2 2 5" xfId="26587"/>
    <cellStyle name="Comma 6 4 2 2 3" xfId="5499"/>
    <cellStyle name="Comma 6 4 2 2 3 2" xfId="10515"/>
    <cellStyle name="Comma 6 4 2 2 3 2 2" xfId="22958"/>
    <cellStyle name="Comma 6 4 2 2 3 2 2 2" xfId="47832"/>
    <cellStyle name="Comma 6 4 2 2 3 2 3" xfId="35399"/>
    <cellStyle name="Comma 6 4 2 2 3 3" xfId="17951"/>
    <cellStyle name="Comma 6 4 2 2 3 3 2" xfId="42825"/>
    <cellStyle name="Comma 6 4 2 2 3 4" xfId="30392"/>
    <cellStyle name="Comma 6 4 2 2 4" xfId="8574"/>
    <cellStyle name="Comma 6 4 2 2 4 2" xfId="21018"/>
    <cellStyle name="Comma 6 4 2 2 4 2 2" xfId="45892"/>
    <cellStyle name="Comma 6 4 2 2 4 3" xfId="33459"/>
    <cellStyle name="Comma 6 4 2 2 5" xfId="11969"/>
    <cellStyle name="Comma 6 4 2 2 5 2" xfId="24403"/>
    <cellStyle name="Comma 6 4 2 2 5 2 2" xfId="49277"/>
    <cellStyle name="Comma 6 4 2 2 5 3" xfId="36844"/>
    <cellStyle name="Comma 6 4 2 2 6" xfId="7051"/>
    <cellStyle name="Comma 6 4 2 2 6 2" xfId="19500"/>
    <cellStyle name="Comma 6 4 2 2 6 2 2" xfId="44374"/>
    <cellStyle name="Comma 6 4 2 2 6 3" xfId="31941"/>
    <cellStyle name="Comma 6 4 2 2 7" xfId="3505"/>
    <cellStyle name="Comma 6 4 2 2 7 2" xfId="16011"/>
    <cellStyle name="Comma 6 4 2 2 7 2 2" xfId="40885"/>
    <cellStyle name="Comma 6 4 2 2 7 3" xfId="28444"/>
    <cellStyle name="Comma 6 4 2 2 8" xfId="13638"/>
    <cellStyle name="Comma 6 4 2 2 8 2" xfId="38512"/>
    <cellStyle name="Comma 6 4 2 2 9" xfId="26071"/>
    <cellStyle name="Comma 6 4 2 3" xfId="1702"/>
    <cellStyle name="Comma 6 4 2 3 2" xfId="5020"/>
    <cellStyle name="Comma 6 4 2 3 2 2" xfId="10037"/>
    <cellStyle name="Comma 6 4 2 3 2 2 2" xfId="22480"/>
    <cellStyle name="Comma 6 4 2 3 2 2 2 2" xfId="47354"/>
    <cellStyle name="Comma 6 4 2 3 2 2 3" xfId="34921"/>
    <cellStyle name="Comma 6 4 2 3 2 3" xfId="17473"/>
    <cellStyle name="Comma 6 4 2 3 2 3 2" xfId="42347"/>
    <cellStyle name="Comma 6 4 2 3 2 4" xfId="29914"/>
    <cellStyle name="Comma 6 4 2 3 3" xfId="5848"/>
    <cellStyle name="Comma 6 4 2 3 3 2" xfId="10863"/>
    <cellStyle name="Comma 6 4 2 3 3 2 2" xfId="23306"/>
    <cellStyle name="Comma 6 4 2 3 3 2 2 2" xfId="48180"/>
    <cellStyle name="Comma 6 4 2 3 3 2 3" xfId="35747"/>
    <cellStyle name="Comma 6 4 2 3 3 3" xfId="18299"/>
    <cellStyle name="Comma 6 4 2 3 3 3 2" xfId="43173"/>
    <cellStyle name="Comma 6 4 2 3 3 4" xfId="30740"/>
    <cellStyle name="Comma 6 4 2 3 4" xfId="8444"/>
    <cellStyle name="Comma 6 4 2 3 4 2" xfId="20888"/>
    <cellStyle name="Comma 6 4 2 3 4 2 2" xfId="45762"/>
    <cellStyle name="Comma 6 4 2 3 4 3" xfId="33329"/>
    <cellStyle name="Comma 6 4 2 3 5" xfId="12317"/>
    <cellStyle name="Comma 6 4 2 3 5 2" xfId="24751"/>
    <cellStyle name="Comma 6 4 2 3 5 2 2" xfId="49625"/>
    <cellStyle name="Comma 6 4 2 3 5 3" xfId="37192"/>
    <cellStyle name="Comma 6 4 2 3 6" xfId="7631"/>
    <cellStyle name="Comma 6 4 2 3 6 2" xfId="20079"/>
    <cellStyle name="Comma 6 4 2 3 6 2 2" xfId="44953"/>
    <cellStyle name="Comma 6 4 2 3 6 3" xfId="32520"/>
    <cellStyle name="Comma 6 4 2 3 7" xfId="3375"/>
    <cellStyle name="Comma 6 4 2 3 7 2" xfId="15881"/>
    <cellStyle name="Comma 6 4 2 3 7 2 2" xfId="40755"/>
    <cellStyle name="Comma 6 4 2 3 7 3" xfId="28314"/>
    <cellStyle name="Comma 6 4 2 3 8" xfId="14502"/>
    <cellStyle name="Comma 6 4 2 3 8 2" xfId="39376"/>
    <cellStyle name="Comma 6 4 2 3 9" xfId="26935"/>
    <cellStyle name="Comma 6 4 2 4" xfId="2396"/>
    <cellStyle name="Comma 6 4 2 4 2" xfId="6418"/>
    <cellStyle name="Comma 6 4 2 4 2 2" xfId="11433"/>
    <cellStyle name="Comma 6 4 2 4 2 2 2" xfId="23876"/>
    <cellStyle name="Comma 6 4 2 4 2 2 2 2" xfId="48750"/>
    <cellStyle name="Comma 6 4 2 4 2 2 3" xfId="36317"/>
    <cellStyle name="Comma 6 4 2 4 2 3" xfId="18869"/>
    <cellStyle name="Comma 6 4 2 4 2 3 2" xfId="43743"/>
    <cellStyle name="Comma 6 4 2 4 2 4" xfId="31310"/>
    <cellStyle name="Comma 6 4 2 4 3" xfId="12887"/>
    <cellStyle name="Comma 6 4 2 4 3 2" xfId="25321"/>
    <cellStyle name="Comma 6 4 2 4 3 2 2" xfId="50195"/>
    <cellStyle name="Comma 6 4 2 4 3 3" xfId="37762"/>
    <cellStyle name="Comma 6 4 2 4 4" xfId="9328"/>
    <cellStyle name="Comma 6 4 2 4 4 2" xfId="21771"/>
    <cellStyle name="Comma 6 4 2 4 4 2 2" xfId="46645"/>
    <cellStyle name="Comma 6 4 2 4 4 3" xfId="34212"/>
    <cellStyle name="Comma 6 4 2 4 5" xfId="4310"/>
    <cellStyle name="Comma 6 4 2 4 5 2" xfId="16764"/>
    <cellStyle name="Comma 6 4 2 4 5 2 2" xfId="41638"/>
    <cellStyle name="Comma 6 4 2 4 5 3" xfId="29205"/>
    <cellStyle name="Comma 6 4 2 4 6" xfId="15072"/>
    <cellStyle name="Comma 6 4 2 4 6 2" xfId="39946"/>
    <cellStyle name="Comma 6 4 2 4 7" xfId="27505"/>
    <cellStyle name="Comma 6 4 2 5" xfId="1229"/>
    <cellStyle name="Comma 6 4 2 5 2" xfId="10390"/>
    <cellStyle name="Comma 6 4 2 5 2 2" xfId="22833"/>
    <cellStyle name="Comma 6 4 2 5 2 2 2" xfId="47707"/>
    <cellStyle name="Comma 6 4 2 5 2 3" xfId="35274"/>
    <cellStyle name="Comma 6 4 2 5 3" xfId="5374"/>
    <cellStyle name="Comma 6 4 2 5 3 2" xfId="17826"/>
    <cellStyle name="Comma 6 4 2 5 3 2 2" xfId="42700"/>
    <cellStyle name="Comma 6 4 2 5 3 3" xfId="30267"/>
    <cellStyle name="Comma 6 4 2 5 4" xfId="14029"/>
    <cellStyle name="Comma 6 4 2 5 4 2" xfId="38903"/>
    <cellStyle name="Comma 6 4 2 5 5" xfId="26462"/>
    <cellStyle name="Comma 6 4 2 6" xfId="7951"/>
    <cellStyle name="Comma 6 4 2 6 2" xfId="20397"/>
    <cellStyle name="Comma 6 4 2 6 2 2" xfId="45271"/>
    <cellStyle name="Comma 6 4 2 6 3" xfId="32838"/>
    <cellStyle name="Comma 6 4 2 7" xfId="11844"/>
    <cellStyle name="Comma 6 4 2 7 2" xfId="24278"/>
    <cellStyle name="Comma 6 4 2 7 2 2" xfId="49152"/>
    <cellStyle name="Comma 6 4 2 7 3" xfId="36719"/>
    <cellStyle name="Comma 6 4 2 8" xfId="6921"/>
    <cellStyle name="Comma 6 4 2 8 2" xfId="19370"/>
    <cellStyle name="Comma 6 4 2 8 2 2" xfId="44244"/>
    <cellStyle name="Comma 6 4 2 8 3" xfId="31811"/>
    <cellStyle name="Comma 6 4 2 9" xfId="2872"/>
    <cellStyle name="Comma 6 4 2 9 2" xfId="15390"/>
    <cellStyle name="Comma 6 4 2 9 2 2" xfId="40264"/>
    <cellStyle name="Comma 6 4 2 9 3" xfId="27823"/>
    <cellStyle name="Comma 6 4 3" xfId="626"/>
    <cellStyle name="Comma 6 4 3 2" xfId="1353"/>
    <cellStyle name="Comma 6 4 3 2 2" xfId="9123"/>
    <cellStyle name="Comma 6 4 3 2 2 2" xfId="21566"/>
    <cellStyle name="Comma 6 4 3 2 2 2 2" xfId="46440"/>
    <cellStyle name="Comma 6 4 3 2 2 3" xfId="34007"/>
    <cellStyle name="Comma 6 4 3 2 3" xfId="4105"/>
    <cellStyle name="Comma 6 4 3 2 3 2" xfId="16559"/>
    <cellStyle name="Comma 6 4 3 2 3 2 2" xfId="41433"/>
    <cellStyle name="Comma 6 4 3 2 3 3" xfId="29000"/>
    <cellStyle name="Comma 6 4 3 2 4" xfId="14153"/>
    <cellStyle name="Comma 6 4 3 2 4 2" xfId="39027"/>
    <cellStyle name="Comma 6 4 3 2 5" xfId="26586"/>
    <cellStyle name="Comma 6 4 3 3" xfId="5498"/>
    <cellStyle name="Comma 6 4 3 3 2" xfId="10514"/>
    <cellStyle name="Comma 6 4 3 3 2 2" xfId="22957"/>
    <cellStyle name="Comma 6 4 3 3 2 2 2" xfId="47831"/>
    <cellStyle name="Comma 6 4 3 3 2 3" xfId="35398"/>
    <cellStyle name="Comma 6 4 3 3 3" xfId="17950"/>
    <cellStyle name="Comma 6 4 3 3 3 2" xfId="42824"/>
    <cellStyle name="Comma 6 4 3 3 4" xfId="30391"/>
    <cellStyle name="Comma 6 4 3 4" xfId="8239"/>
    <cellStyle name="Comma 6 4 3 4 2" xfId="20683"/>
    <cellStyle name="Comma 6 4 3 4 2 2" xfId="45557"/>
    <cellStyle name="Comma 6 4 3 4 3" xfId="33124"/>
    <cellStyle name="Comma 6 4 3 5" xfId="11968"/>
    <cellStyle name="Comma 6 4 3 5 2" xfId="24402"/>
    <cellStyle name="Comma 6 4 3 5 2 2" xfId="49276"/>
    <cellStyle name="Comma 6 4 3 5 3" xfId="36843"/>
    <cellStyle name="Comma 6 4 3 6" xfId="6716"/>
    <cellStyle name="Comma 6 4 3 6 2" xfId="19165"/>
    <cellStyle name="Comma 6 4 3 6 2 2" xfId="44039"/>
    <cellStyle name="Comma 6 4 3 6 3" xfId="31606"/>
    <cellStyle name="Comma 6 4 3 7" xfId="3170"/>
    <cellStyle name="Comma 6 4 3 7 2" xfId="15676"/>
    <cellStyle name="Comma 6 4 3 7 2 2" xfId="40550"/>
    <cellStyle name="Comma 6 4 3 7 3" xfId="28109"/>
    <cellStyle name="Comma 6 4 3 8" xfId="13433"/>
    <cellStyle name="Comma 6 4 3 8 2" xfId="38307"/>
    <cellStyle name="Comma 6 4 3 9" xfId="25866"/>
    <cellStyle name="Comma 6 4 4" xfId="1701"/>
    <cellStyle name="Comma 6 4 4 2" xfId="4439"/>
    <cellStyle name="Comma 6 4 4 2 2" xfId="9457"/>
    <cellStyle name="Comma 6 4 4 2 2 2" xfId="21900"/>
    <cellStyle name="Comma 6 4 4 2 2 2 2" xfId="46774"/>
    <cellStyle name="Comma 6 4 4 2 2 3" xfId="34341"/>
    <cellStyle name="Comma 6 4 4 2 3" xfId="16893"/>
    <cellStyle name="Comma 6 4 4 2 3 2" xfId="41767"/>
    <cellStyle name="Comma 6 4 4 2 4" xfId="29334"/>
    <cellStyle name="Comma 6 4 4 3" xfId="5847"/>
    <cellStyle name="Comma 6 4 4 3 2" xfId="10862"/>
    <cellStyle name="Comma 6 4 4 3 2 2" xfId="23305"/>
    <cellStyle name="Comma 6 4 4 3 2 2 2" xfId="48179"/>
    <cellStyle name="Comma 6 4 4 3 2 3" xfId="35746"/>
    <cellStyle name="Comma 6 4 4 3 3" xfId="18298"/>
    <cellStyle name="Comma 6 4 4 3 3 2" xfId="43172"/>
    <cellStyle name="Comma 6 4 4 3 4" xfId="30739"/>
    <cellStyle name="Comma 6 4 4 4" xfId="8573"/>
    <cellStyle name="Comma 6 4 4 4 2" xfId="21017"/>
    <cellStyle name="Comma 6 4 4 4 2 2" xfId="45891"/>
    <cellStyle name="Comma 6 4 4 4 3" xfId="33458"/>
    <cellStyle name="Comma 6 4 4 5" xfId="12316"/>
    <cellStyle name="Comma 6 4 4 5 2" xfId="24750"/>
    <cellStyle name="Comma 6 4 4 5 2 2" xfId="49624"/>
    <cellStyle name="Comma 6 4 4 5 3" xfId="37191"/>
    <cellStyle name="Comma 6 4 4 6" xfId="7050"/>
    <cellStyle name="Comma 6 4 4 6 2" xfId="19499"/>
    <cellStyle name="Comma 6 4 4 6 2 2" xfId="44373"/>
    <cellStyle name="Comma 6 4 4 6 3" xfId="31940"/>
    <cellStyle name="Comma 6 4 4 7" xfId="3504"/>
    <cellStyle name="Comma 6 4 4 7 2" xfId="16010"/>
    <cellStyle name="Comma 6 4 4 7 2 2" xfId="40884"/>
    <cellStyle name="Comma 6 4 4 7 3" xfId="28443"/>
    <cellStyle name="Comma 6 4 4 8" xfId="14501"/>
    <cellStyle name="Comma 6 4 4 8 2" xfId="39375"/>
    <cellStyle name="Comma 6 4 4 9" xfId="26934"/>
    <cellStyle name="Comma 6 4 5" xfId="2182"/>
    <cellStyle name="Comma 6 4 5 2" xfId="4815"/>
    <cellStyle name="Comma 6 4 5 2 2" xfId="9832"/>
    <cellStyle name="Comma 6 4 5 2 2 2" xfId="22275"/>
    <cellStyle name="Comma 6 4 5 2 2 2 2" xfId="47149"/>
    <cellStyle name="Comma 6 4 5 2 2 3" xfId="34716"/>
    <cellStyle name="Comma 6 4 5 2 3" xfId="17268"/>
    <cellStyle name="Comma 6 4 5 2 3 2" xfId="42142"/>
    <cellStyle name="Comma 6 4 5 2 4" xfId="29709"/>
    <cellStyle name="Comma 6 4 5 3" xfId="6213"/>
    <cellStyle name="Comma 6 4 5 3 2" xfId="11228"/>
    <cellStyle name="Comma 6 4 5 3 2 2" xfId="23671"/>
    <cellStyle name="Comma 6 4 5 3 2 2 2" xfId="48545"/>
    <cellStyle name="Comma 6 4 5 3 2 3" xfId="36112"/>
    <cellStyle name="Comma 6 4 5 3 3" xfId="18664"/>
    <cellStyle name="Comma 6 4 5 3 3 2" xfId="43538"/>
    <cellStyle name="Comma 6 4 5 3 4" xfId="31105"/>
    <cellStyle name="Comma 6 4 5 4" xfId="8125"/>
    <cellStyle name="Comma 6 4 5 4 2" xfId="20571"/>
    <cellStyle name="Comma 6 4 5 4 2 2" xfId="45445"/>
    <cellStyle name="Comma 6 4 5 4 3" xfId="33012"/>
    <cellStyle name="Comma 6 4 5 5" xfId="12682"/>
    <cellStyle name="Comma 6 4 5 5 2" xfId="25116"/>
    <cellStyle name="Comma 6 4 5 5 2 2" xfId="49990"/>
    <cellStyle name="Comma 6 4 5 5 3" xfId="37557"/>
    <cellStyle name="Comma 6 4 5 6" xfId="7426"/>
    <cellStyle name="Comma 6 4 5 6 2" xfId="19874"/>
    <cellStyle name="Comma 6 4 5 6 2 2" xfId="44748"/>
    <cellStyle name="Comma 6 4 5 6 3" xfId="32315"/>
    <cellStyle name="Comma 6 4 5 7" xfId="3055"/>
    <cellStyle name="Comma 6 4 5 7 2" xfId="15564"/>
    <cellStyle name="Comma 6 4 5 7 2 2" xfId="40438"/>
    <cellStyle name="Comma 6 4 5 7 3" xfId="27997"/>
    <cellStyle name="Comma 6 4 5 8" xfId="14867"/>
    <cellStyle name="Comma 6 4 5 8 2" xfId="39741"/>
    <cellStyle name="Comma 6 4 5 9" xfId="27300"/>
    <cellStyle name="Comma 6 4 6" xfId="1024"/>
    <cellStyle name="Comma 6 4 6 2" xfId="9011"/>
    <cellStyle name="Comma 6 4 6 2 2" xfId="21454"/>
    <cellStyle name="Comma 6 4 6 2 2 2" xfId="46328"/>
    <cellStyle name="Comma 6 4 6 2 3" xfId="33895"/>
    <cellStyle name="Comma 6 4 6 3" xfId="3993"/>
    <cellStyle name="Comma 6 4 6 3 2" xfId="16447"/>
    <cellStyle name="Comma 6 4 6 3 2 2" xfId="41321"/>
    <cellStyle name="Comma 6 4 6 3 3" xfId="28888"/>
    <cellStyle name="Comma 6 4 6 4" xfId="13824"/>
    <cellStyle name="Comma 6 4 6 4 2" xfId="38698"/>
    <cellStyle name="Comma 6 4 6 5" xfId="26257"/>
    <cellStyle name="Comma 6 4 7" xfId="5169"/>
    <cellStyle name="Comma 6 4 7 2" xfId="10185"/>
    <cellStyle name="Comma 6 4 7 2 2" xfId="22628"/>
    <cellStyle name="Comma 6 4 7 2 2 2" xfId="47502"/>
    <cellStyle name="Comma 6 4 7 2 3" xfId="35069"/>
    <cellStyle name="Comma 6 4 7 3" xfId="17621"/>
    <cellStyle name="Comma 6 4 7 3 2" xfId="42495"/>
    <cellStyle name="Comma 6 4 7 4" xfId="30062"/>
    <cellStyle name="Comma 6 4 8" xfId="7746"/>
    <cellStyle name="Comma 6 4 8 2" xfId="20192"/>
    <cellStyle name="Comma 6 4 8 2 2" xfId="45066"/>
    <cellStyle name="Comma 6 4 8 3" xfId="32633"/>
    <cellStyle name="Comma 6 4 9" xfId="11639"/>
    <cellStyle name="Comma 6 4 9 2" xfId="24073"/>
    <cellStyle name="Comma 6 4 9 2 2" xfId="48947"/>
    <cellStyle name="Comma 6 4 9 3" xfId="36514"/>
    <cellStyle name="Comma 6 5" xfId="370"/>
    <cellStyle name="Comma 6 5 10" xfId="13186"/>
    <cellStyle name="Comma 6 5 10 2" xfId="38060"/>
    <cellStyle name="Comma 6 5 11" xfId="25619"/>
    <cellStyle name="Comma 6 5 2" xfId="730"/>
    <cellStyle name="Comma 6 5 2 2" xfId="1355"/>
    <cellStyle name="Comma 6 5 2 2 2" xfId="9459"/>
    <cellStyle name="Comma 6 5 2 2 2 2" xfId="21902"/>
    <cellStyle name="Comma 6 5 2 2 2 2 2" xfId="46776"/>
    <cellStyle name="Comma 6 5 2 2 2 3" xfId="34343"/>
    <cellStyle name="Comma 6 5 2 2 3" xfId="4441"/>
    <cellStyle name="Comma 6 5 2 2 3 2" xfId="16895"/>
    <cellStyle name="Comma 6 5 2 2 3 2 2" xfId="41769"/>
    <cellStyle name="Comma 6 5 2 2 3 3" xfId="29336"/>
    <cellStyle name="Comma 6 5 2 2 4" xfId="14155"/>
    <cellStyle name="Comma 6 5 2 2 4 2" xfId="39029"/>
    <cellStyle name="Comma 6 5 2 2 5" xfId="26588"/>
    <cellStyle name="Comma 6 5 2 3" xfId="5500"/>
    <cellStyle name="Comma 6 5 2 3 2" xfId="10516"/>
    <cellStyle name="Comma 6 5 2 3 2 2" xfId="22959"/>
    <cellStyle name="Comma 6 5 2 3 2 2 2" xfId="47833"/>
    <cellStyle name="Comma 6 5 2 3 2 3" xfId="35400"/>
    <cellStyle name="Comma 6 5 2 3 3" xfId="17952"/>
    <cellStyle name="Comma 6 5 2 3 3 2" xfId="42826"/>
    <cellStyle name="Comma 6 5 2 3 4" xfId="30393"/>
    <cellStyle name="Comma 6 5 2 4" xfId="8575"/>
    <cellStyle name="Comma 6 5 2 4 2" xfId="21019"/>
    <cellStyle name="Comma 6 5 2 4 2 2" xfId="45893"/>
    <cellStyle name="Comma 6 5 2 4 3" xfId="33460"/>
    <cellStyle name="Comma 6 5 2 5" xfId="11970"/>
    <cellStyle name="Comma 6 5 2 5 2" xfId="24404"/>
    <cellStyle name="Comma 6 5 2 5 2 2" xfId="49278"/>
    <cellStyle name="Comma 6 5 2 5 3" xfId="36845"/>
    <cellStyle name="Comma 6 5 2 6" xfId="7052"/>
    <cellStyle name="Comma 6 5 2 6 2" xfId="19501"/>
    <cellStyle name="Comma 6 5 2 6 2 2" xfId="44375"/>
    <cellStyle name="Comma 6 5 2 6 3" xfId="31942"/>
    <cellStyle name="Comma 6 5 2 7" xfId="3506"/>
    <cellStyle name="Comma 6 5 2 7 2" xfId="16012"/>
    <cellStyle name="Comma 6 5 2 7 2 2" xfId="40886"/>
    <cellStyle name="Comma 6 5 2 7 3" xfId="28445"/>
    <cellStyle name="Comma 6 5 2 8" xfId="13533"/>
    <cellStyle name="Comma 6 5 2 8 2" xfId="38407"/>
    <cellStyle name="Comma 6 5 2 9" xfId="25966"/>
    <cellStyle name="Comma 6 5 3" xfId="1703"/>
    <cellStyle name="Comma 6 5 3 2" xfId="4915"/>
    <cellStyle name="Comma 6 5 3 2 2" xfId="9932"/>
    <cellStyle name="Comma 6 5 3 2 2 2" xfId="22375"/>
    <cellStyle name="Comma 6 5 3 2 2 2 2" xfId="47249"/>
    <cellStyle name="Comma 6 5 3 2 2 3" xfId="34816"/>
    <cellStyle name="Comma 6 5 3 2 3" xfId="17368"/>
    <cellStyle name="Comma 6 5 3 2 3 2" xfId="42242"/>
    <cellStyle name="Comma 6 5 3 2 4" xfId="29809"/>
    <cellStyle name="Comma 6 5 3 3" xfId="5849"/>
    <cellStyle name="Comma 6 5 3 3 2" xfId="10864"/>
    <cellStyle name="Comma 6 5 3 3 2 2" xfId="23307"/>
    <cellStyle name="Comma 6 5 3 3 2 2 2" xfId="48181"/>
    <cellStyle name="Comma 6 5 3 3 2 3" xfId="35748"/>
    <cellStyle name="Comma 6 5 3 3 3" xfId="18300"/>
    <cellStyle name="Comma 6 5 3 3 3 2" xfId="43174"/>
    <cellStyle name="Comma 6 5 3 3 4" xfId="30741"/>
    <cellStyle name="Comma 6 5 3 4" xfId="8339"/>
    <cellStyle name="Comma 6 5 3 4 2" xfId="20783"/>
    <cellStyle name="Comma 6 5 3 4 2 2" xfId="45657"/>
    <cellStyle name="Comma 6 5 3 4 3" xfId="33224"/>
    <cellStyle name="Comma 6 5 3 5" xfId="12318"/>
    <cellStyle name="Comma 6 5 3 5 2" xfId="24752"/>
    <cellStyle name="Comma 6 5 3 5 2 2" xfId="49626"/>
    <cellStyle name="Comma 6 5 3 5 3" xfId="37193"/>
    <cellStyle name="Comma 6 5 3 6" xfId="7526"/>
    <cellStyle name="Comma 6 5 3 6 2" xfId="19974"/>
    <cellStyle name="Comma 6 5 3 6 2 2" xfId="44848"/>
    <cellStyle name="Comma 6 5 3 6 3" xfId="32415"/>
    <cellStyle name="Comma 6 5 3 7" xfId="3270"/>
    <cellStyle name="Comma 6 5 3 7 2" xfId="15776"/>
    <cellStyle name="Comma 6 5 3 7 2 2" xfId="40650"/>
    <cellStyle name="Comma 6 5 3 7 3" xfId="28209"/>
    <cellStyle name="Comma 6 5 3 8" xfId="14503"/>
    <cellStyle name="Comma 6 5 3 8 2" xfId="39377"/>
    <cellStyle name="Comma 6 5 3 9" xfId="26936"/>
    <cellStyle name="Comma 6 5 4" xfId="2288"/>
    <cellStyle name="Comma 6 5 4 2" xfId="6313"/>
    <cellStyle name="Comma 6 5 4 2 2" xfId="11328"/>
    <cellStyle name="Comma 6 5 4 2 2 2" xfId="23771"/>
    <cellStyle name="Comma 6 5 4 2 2 2 2" xfId="48645"/>
    <cellStyle name="Comma 6 5 4 2 2 3" xfId="36212"/>
    <cellStyle name="Comma 6 5 4 2 3" xfId="18764"/>
    <cellStyle name="Comma 6 5 4 2 3 2" xfId="43638"/>
    <cellStyle name="Comma 6 5 4 2 4" xfId="31205"/>
    <cellStyle name="Comma 6 5 4 3" xfId="12782"/>
    <cellStyle name="Comma 6 5 4 3 2" xfId="25216"/>
    <cellStyle name="Comma 6 5 4 3 2 2" xfId="50090"/>
    <cellStyle name="Comma 6 5 4 3 3" xfId="37657"/>
    <cellStyle name="Comma 6 5 4 4" xfId="9223"/>
    <cellStyle name="Comma 6 5 4 4 2" xfId="21666"/>
    <cellStyle name="Comma 6 5 4 4 2 2" xfId="46540"/>
    <cellStyle name="Comma 6 5 4 4 3" xfId="34107"/>
    <cellStyle name="Comma 6 5 4 5" xfId="4205"/>
    <cellStyle name="Comma 6 5 4 5 2" xfId="16659"/>
    <cellStyle name="Comma 6 5 4 5 2 2" xfId="41533"/>
    <cellStyle name="Comma 6 5 4 5 3" xfId="29100"/>
    <cellStyle name="Comma 6 5 4 6" xfId="14967"/>
    <cellStyle name="Comma 6 5 4 6 2" xfId="39841"/>
    <cellStyle name="Comma 6 5 4 7" xfId="27400"/>
    <cellStyle name="Comma 6 5 5" xfId="1124"/>
    <cellStyle name="Comma 6 5 5 2" xfId="10285"/>
    <cellStyle name="Comma 6 5 5 2 2" xfId="22728"/>
    <cellStyle name="Comma 6 5 5 2 2 2" xfId="47602"/>
    <cellStyle name="Comma 6 5 5 2 3" xfId="35169"/>
    <cellStyle name="Comma 6 5 5 3" xfId="5269"/>
    <cellStyle name="Comma 6 5 5 3 2" xfId="17721"/>
    <cellStyle name="Comma 6 5 5 3 2 2" xfId="42595"/>
    <cellStyle name="Comma 6 5 5 3 3" xfId="30162"/>
    <cellStyle name="Comma 6 5 5 4" xfId="13924"/>
    <cellStyle name="Comma 6 5 5 4 2" xfId="38798"/>
    <cellStyle name="Comma 6 5 5 5" xfId="26357"/>
    <cellStyle name="Comma 6 5 6" xfId="7846"/>
    <cellStyle name="Comma 6 5 6 2" xfId="20292"/>
    <cellStyle name="Comma 6 5 6 2 2" xfId="45166"/>
    <cellStyle name="Comma 6 5 6 3" xfId="32733"/>
    <cellStyle name="Comma 6 5 7" xfId="11739"/>
    <cellStyle name="Comma 6 5 7 2" xfId="24173"/>
    <cellStyle name="Comma 6 5 7 2 2" xfId="49047"/>
    <cellStyle name="Comma 6 5 7 3" xfId="36614"/>
    <cellStyle name="Comma 6 5 8" xfId="6816"/>
    <cellStyle name="Comma 6 5 8 2" xfId="19265"/>
    <cellStyle name="Comma 6 5 8 2 2" xfId="44139"/>
    <cellStyle name="Comma 6 5 8 3" xfId="31706"/>
    <cellStyle name="Comma 6 5 9" xfId="2767"/>
    <cellStyle name="Comma 6 5 9 2" xfId="15285"/>
    <cellStyle name="Comma 6 5 9 2 2" xfId="40159"/>
    <cellStyle name="Comma 6 5 9 3" xfId="27718"/>
    <cellStyle name="Comma 6 6" xfId="193"/>
    <cellStyle name="Comma 6 6 10" xfId="13023"/>
    <cellStyle name="Comma 6 6 10 2" xfId="37897"/>
    <cellStyle name="Comma 6 6 11" xfId="25456"/>
    <cellStyle name="Comma 6 6 2" xfId="560"/>
    <cellStyle name="Comma 6 6 2 2" xfId="1356"/>
    <cellStyle name="Comma 6 6 2 2 2" xfId="9460"/>
    <cellStyle name="Comma 6 6 2 2 2 2" xfId="21903"/>
    <cellStyle name="Comma 6 6 2 2 2 2 2" xfId="46777"/>
    <cellStyle name="Comma 6 6 2 2 2 3" xfId="34344"/>
    <cellStyle name="Comma 6 6 2 2 3" xfId="4442"/>
    <cellStyle name="Comma 6 6 2 2 3 2" xfId="16896"/>
    <cellStyle name="Comma 6 6 2 2 3 2 2" xfId="41770"/>
    <cellStyle name="Comma 6 6 2 2 3 3" xfId="29337"/>
    <cellStyle name="Comma 6 6 2 2 4" xfId="14156"/>
    <cellStyle name="Comma 6 6 2 2 4 2" xfId="39030"/>
    <cellStyle name="Comma 6 6 2 2 5" xfId="26589"/>
    <cellStyle name="Comma 6 6 2 3" xfId="5501"/>
    <cellStyle name="Comma 6 6 2 3 2" xfId="10517"/>
    <cellStyle name="Comma 6 6 2 3 2 2" xfId="22960"/>
    <cellStyle name="Comma 6 6 2 3 2 2 2" xfId="47834"/>
    <cellStyle name="Comma 6 6 2 3 2 3" xfId="35401"/>
    <cellStyle name="Comma 6 6 2 3 3" xfId="17953"/>
    <cellStyle name="Comma 6 6 2 3 3 2" xfId="42827"/>
    <cellStyle name="Comma 6 6 2 3 4" xfId="30394"/>
    <cellStyle name="Comma 6 6 2 4" xfId="8576"/>
    <cellStyle name="Comma 6 6 2 4 2" xfId="21020"/>
    <cellStyle name="Comma 6 6 2 4 2 2" xfId="45894"/>
    <cellStyle name="Comma 6 6 2 4 3" xfId="33461"/>
    <cellStyle name="Comma 6 6 2 5" xfId="11971"/>
    <cellStyle name="Comma 6 6 2 5 2" xfId="24405"/>
    <cellStyle name="Comma 6 6 2 5 2 2" xfId="49279"/>
    <cellStyle name="Comma 6 6 2 5 3" xfId="36846"/>
    <cellStyle name="Comma 6 6 2 6" xfId="7053"/>
    <cellStyle name="Comma 6 6 2 6 2" xfId="19502"/>
    <cellStyle name="Comma 6 6 2 6 2 2" xfId="44376"/>
    <cellStyle name="Comma 6 6 2 6 3" xfId="31943"/>
    <cellStyle name="Comma 6 6 2 7" xfId="3507"/>
    <cellStyle name="Comma 6 6 2 7 2" xfId="16013"/>
    <cellStyle name="Comma 6 6 2 7 2 2" xfId="40887"/>
    <cellStyle name="Comma 6 6 2 7 3" xfId="28446"/>
    <cellStyle name="Comma 6 6 2 8" xfId="13370"/>
    <cellStyle name="Comma 6 6 2 8 2" xfId="38244"/>
    <cellStyle name="Comma 6 6 2 9" xfId="25803"/>
    <cellStyle name="Comma 6 6 3" xfId="1704"/>
    <cellStyle name="Comma 6 6 3 2" xfId="4752"/>
    <cellStyle name="Comma 6 6 3 2 2" xfId="9769"/>
    <cellStyle name="Comma 6 6 3 2 2 2" xfId="22212"/>
    <cellStyle name="Comma 6 6 3 2 2 2 2" xfId="47086"/>
    <cellStyle name="Comma 6 6 3 2 2 3" xfId="34653"/>
    <cellStyle name="Comma 6 6 3 2 3" xfId="17205"/>
    <cellStyle name="Comma 6 6 3 2 3 2" xfId="42079"/>
    <cellStyle name="Comma 6 6 3 2 4" xfId="29646"/>
    <cellStyle name="Comma 6 6 3 3" xfId="5850"/>
    <cellStyle name="Comma 6 6 3 3 2" xfId="10865"/>
    <cellStyle name="Comma 6 6 3 3 2 2" xfId="23308"/>
    <cellStyle name="Comma 6 6 3 3 2 2 2" xfId="48182"/>
    <cellStyle name="Comma 6 6 3 3 2 3" xfId="35749"/>
    <cellStyle name="Comma 6 6 3 3 3" xfId="18301"/>
    <cellStyle name="Comma 6 6 3 3 3 2" xfId="43175"/>
    <cellStyle name="Comma 6 6 3 3 4" xfId="30742"/>
    <cellStyle name="Comma 6 6 3 4" xfId="8874"/>
    <cellStyle name="Comma 6 6 3 4 2" xfId="21317"/>
    <cellStyle name="Comma 6 6 3 4 2 2" xfId="46191"/>
    <cellStyle name="Comma 6 6 3 4 3" xfId="33758"/>
    <cellStyle name="Comma 6 6 3 5" xfId="12319"/>
    <cellStyle name="Comma 6 6 3 5 2" xfId="24753"/>
    <cellStyle name="Comma 6 6 3 5 2 2" xfId="49627"/>
    <cellStyle name="Comma 6 6 3 5 3" xfId="37194"/>
    <cellStyle name="Comma 6 6 3 6" xfId="7363"/>
    <cellStyle name="Comma 6 6 3 6 2" xfId="19811"/>
    <cellStyle name="Comma 6 6 3 6 2 2" xfId="44685"/>
    <cellStyle name="Comma 6 6 3 6 3" xfId="32252"/>
    <cellStyle name="Comma 6 6 3 7" xfId="3856"/>
    <cellStyle name="Comma 6 6 3 7 2" xfId="16310"/>
    <cellStyle name="Comma 6 6 3 7 2 2" xfId="41184"/>
    <cellStyle name="Comma 6 6 3 7 3" xfId="28751"/>
    <cellStyle name="Comma 6 6 3 8" xfId="14504"/>
    <cellStyle name="Comma 6 6 3 8 2" xfId="39378"/>
    <cellStyle name="Comma 6 6 3 9" xfId="26937"/>
    <cellStyle name="Comma 6 6 4" xfId="2111"/>
    <cellStyle name="Comma 6 6 4 2" xfId="6150"/>
    <cellStyle name="Comma 6 6 4 2 2" xfId="11165"/>
    <cellStyle name="Comma 6 6 4 2 2 2" xfId="23608"/>
    <cellStyle name="Comma 6 6 4 2 2 2 2" xfId="48482"/>
    <cellStyle name="Comma 6 6 4 2 2 3" xfId="36049"/>
    <cellStyle name="Comma 6 6 4 2 3" xfId="18601"/>
    <cellStyle name="Comma 6 6 4 2 3 2" xfId="43475"/>
    <cellStyle name="Comma 6 6 4 2 4" xfId="31042"/>
    <cellStyle name="Comma 6 6 4 3" xfId="12619"/>
    <cellStyle name="Comma 6 6 4 3 2" xfId="25053"/>
    <cellStyle name="Comma 6 6 4 3 2 2" xfId="49927"/>
    <cellStyle name="Comma 6 6 4 3 3" xfId="37494"/>
    <cellStyle name="Comma 6 6 4 4" xfId="9060"/>
    <cellStyle name="Comma 6 6 4 4 2" xfId="21503"/>
    <cellStyle name="Comma 6 6 4 4 2 2" xfId="46377"/>
    <cellStyle name="Comma 6 6 4 4 3" xfId="33944"/>
    <cellStyle name="Comma 6 6 4 5" xfId="4042"/>
    <cellStyle name="Comma 6 6 4 5 2" xfId="16496"/>
    <cellStyle name="Comma 6 6 4 5 2 2" xfId="41370"/>
    <cellStyle name="Comma 6 6 4 5 3" xfId="28937"/>
    <cellStyle name="Comma 6 6 4 6" xfId="14804"/>
    <cellStyle name="Comma 6 6 4 6 2" xfId="39678"/>
    <cellStyle name="Comma 6 6 4 7" xfId="27237"/>
    <cellStyle name="Comma 6 6 5" xfId="961"/>
    <cellStyle name="Comma 6 6 5 2" xfId="10120"/>
    <cellStyle name="Comma 6 6 5 2 2" xfId="22563"/>
    <cellStyle name="Comma 6 6 5 2 2 2" xfId="47437"/>
    <cellStyle name="Comma 6 6 5 2 3" xfId="35004"/>
    <cellStyle name="Comma 6 6 5 3" xfId="5104"/>
    <cellStyle name="Comma 6 6 5 3 2" xfId="17556"/>
    <cellStyle name="Comma 6 6 5 3 2 2" xfId="42430"/>
    <cellStyle name="Comma 6 6 5 3 3" xfId="29997"/>
    <cellStyle name="Comma 6 6 5 4" xfId="13761"/>
    <cellStyle name="Comma 6 6 5 4 2" xfId="38635"/>
    <cellStyle name="Comma 6 6 5 5" xfId="26194"/>
    <cellStyle name="Comma 6 6 6" xfId="8176"/>
    <cellStyle name="Comma 6 6 6 2" xfId="20620"/>
    <cellStyle name="Comma 6 6 6 2 2" xfId="45494"/>
    <cellStyle name="Comma 6 6 6 3" xfId="33061"/>
    <cellStyle name="Comma 6 6 7" xfId="11576"/>
    <cellStyle name="Comma 6 6 7 2" xfId="24010"/>
    <cellStyle name="Comma 6 6 7 2 2" xfId="48884"/>
    <cellStyle name="Comma 6 6 7 3" xfId="36451"/>
    <cellStyle name="Comma 6 6 8" xfId="6653"/>
    <cellStyle name="Comma 6 6 8 2" xfId="19102"/>
    <cellStyle name="Comma 6 6 8 2 2" xfId="43976"/>
    <cellStyle name="Comma 6 6 8 3" xfId="31543"/>
    <cellStyle name="Comma 6 6 9" xfId="3107"/>
    <cellStyle name="Comma 6 6 9 2" xfId="15613"/>
    <cellStyle name="Comma 6 6 9 2 2" xfId="40487"/>
    <cellStyle name="Comma 6 6 9 3" xfId="28046"/>
    <cellStyle name="Comma 6 7" xfId="540"/>
    <cellStyle name="Comma 6 7 2" xfId="1345"/>
    <cellStyle name="Comma 6 7 2 2" xfId="9449"/>
    <cellStyle name="Comma 6 7 2 2 2" xfId="21892"/>
    <cellStyle name="Comma 6 7 2 2 2 2" xfId="46766"/>
    <cellStyle name="Comma 6 7 2 2 3" xfId="34333"/>
    <cellStyle name="Comma 6 7 2 3" xfId="4431"/>
    <cellStyle name="Comma 6 7 2 3 2" xfId="16885"/>
    <cellStyle name="Comma 6 7 2 3 2 2" xfId="41759"/>
    <cellStyle name="Comma 6 7 2 3 3" xfId="29326"/>
    <cellStyle name="Comma 6 7 2 4" xfId="14145"/>
    <cellStyle name="Comma 6 7 2 4 2" xfId="39019"/>
    <cellStyle name="Comma 6 7 2 5" xfId="26578"/>
    <cellStyle name="Comma 6 7 3" xfId="5490"/>
    <cellStyle name="Comma 6 7 3 2" xfId="10506"/>
    <cellStyle name="Comma 6 7 3 2 2" xfId="22949"/>
    <cellStyle name="Comma 6 7 3 2 2 2" xfId="47823"/>
    <cellStyle name="Comma 6 7 3 2 3" xfId="35390"/>
    <cellStyle name="Comma 6 7 3 3" xfId="17942"/>
    <cellStyle name="Comma 6 7 3 3 2" xfId="42816"/>
    <cellStyle name="Comma 6 7 3 4" xfId="30383"/>
    <cellStyle name="Comma 6 7 4" xfId="8565"/>
    <cellStyle name="Comma 6 7 4 2" xfId="21009"/>
    <cellStyle name="Comma 6 7 4 2 2" xfId="45883"/>
    <cellStyle name="Comma 6 7 4 3" xfId="33450"/>
    <cellStyle name="Comma 6 7 5" xfId="11960"/>
    <cellStyle name="Comma 6 7 5 2" xfId="24394"/>
    <cellStyle name="Comma 6 7 5 2 2" xfId="49268"/>
    <cellStyle name="Comma 6 7 5 3" xfId="36835"/>
    <cellStyle name="Comma 6 7 6" xfId="7042"/>
    <cellStyle name="Comma 6 7 6 2" xfId="19491"/>
    <cellStyle name="Comma 6 7 6 2 2" xfId="44365"/>
    <cellStyle name="Comma 6 7 6 3" xfId="31932"/>
    <cellStyle name="Comma 6 7 7" xfId="3496"/>
    <cellStyle name="Comma 6 7 7 2" xfId="16002"/>
    <cellStyle name="Comma 6 7 7 2 2" xfId="40876"/>
    <cellStyle name="Comma 6 7 7 3" xfId="28435"/>
    <cellStyle name="Comma 6 7 8" xfId="13350"/>
    <cellStyle name="Comma 6 7 8 2" xfId="38224"/>
    <cellStyle name="Comma 6 7 9" xfId="25783"/>
    <cellStyle name="Comma 6 8" xfId="1693"/>
    <cellStyle name="Comma 6 8 2" xfId="4732"/>
    <cellStyle name="Comma 6 8 2 2" xfId="9749"/>
    <cellStyle name="Comma 6 8 2 2 2" xfId="22192"/>
    <cellStyle name="Comma 6 8 2 2 2 2" xfId="47066"/>
    <cellStyle name="Comma 6 8 2 2 3" xfId="34633"/>
    <cellStyle name="Comma 6 8 2 3" xfId="17185"/>
    <cellStyle name="Comma 6 8 2 3 2" xfId="42059"/>
    <cellStyle name="Comma 6 8 2 4" xfId="29626"/>
    <cellStyle name="Comma 6 8 3" xfId="5839"/>
    <cellStyle name="Comma 6 8 3 2" xfId="10854"/>
    <cellStyle name="Comma 6 8 3 2 2" xfId="23297"/>
    <cellStyle name="Comma 6 8 3 2 2 2" xfId="48171"/>
    <cellStyle name="Comma 6 8 3 2 3" xfId="35738"/>
    <cellStyle name="Comma 6 8 3 3" xfId="18290"/>
    <cellStyle name="Comma 6 8 3 3 2" xfId="43164"/>
    <cellStyle name="Comma 6 8 3 4" xfId="30731"/>
    <cellStyle name="Comma 6 8 4" xfId="8019"/>
    <cellStyle name="Comma 6 8 4 2" xfId="20465"/>
    <cellStyle name="Comma 6 8 4 2 2" xfId="45339"/>
    <cellStyle name="Comma 6 8 4 3" xfId="32906"/>
    <cellStyle name="Comma 6 8 5" xfId="12308"/>
    <cellStyle name="Comma 6 8 5 2" xfId="24742"/>
    <cellStyle name="Comma 6 8 5 2 2" xfId="49616"/>
    <cellStyle name="Comma 6 8 5 3" xfId="37183"/>
    <cellStyle name="Comma 6 8 6" xfId="7343"/>
    <cellStyle name="Comma 6 8 6 2" xfId="19791"/>
    <cellStyle name="Comma 6 8 6 2 2" xfId="44665"/>
    <cellStyle name="Comma 6 8 6 3" xfId="32232"/>
    <cellStyle name="Comma 6 8 7" xfId="2943"/>
    <cellStyle name="Comma 6 8 7 2" xfId="15458"/>
    <cellStyle name="Comma 6 8 7 2 2" xfId="40332"/>
    <cellStyle name="Comma 6 8 7 3" xfId="27891"/>
    <cellStyle name="Comma 6 8 8" xfId="14493"/>
    <cellStyle name="Comma 6 8 8 2" xfId="39367"/>
    <cellStyle name="Comma 6 8 9" xfId="26926"/>
    <cellStyle name="Comma 6 9" xfId="2065"/>
    <cellStyle name="Comma 6 9 2" xfId="6130"/>
    <cellStyle name="Comma 6 9 2 2" xfId="11145"/>
    <cellStyle name="Comma 6 9 2 2 2" xfId="23588"/>
    <cellStyle name="Comma 6 9 2 2 2 2" xfId="48462"/>
    <cellStyle name="Comma 6 9 2 2 3" xfId="36029"/>
    <cellStyle name="Comma 6 9 2 3" xfId="18581"/>
    <cellStyle name="Comma 6 9 2 3 2" xfId="43455"/>
    <cellStyle name="Comma 6 9 2 4" xfId="31022"/>
    <cellStyle name="Comma 6 9 3" xfId="12599"/>
    <cellStyle name="Comma 6 9 3 2" xfId="25033"/>
    <cellStyle name="Comma 6 9 3 2 2" xfId="49907"/>
    <cellStyle name="Comma 6 9 3 3" xfId="37474"/>
    <cellStyle name="Comma 6 9 4" xfId="8905"/>
    <cellStyle name="Comma 6 9 4 2" xfId="21348"/>
    <cellStyle name="Comma 6 9 4 2 2" xfId="46222"/>
    <cellStyle name="Comma 6 9 4 3" xfId="33789"/>
    <cellStyle name="Comma 6 9 5" xfId="3887"/>
    <cellStyle name="Comma 6 9 5 2" xfId="16341"/>
    <cellStyle name="Comma 6 9 5 2 2" xfId="41215"/>
    <cellStyle name="Comma 6 9 5 3" xfId="28782"/>
    <cellStyle name="Comma 6 9 6" xfId="14784"/>
    <cellStyle name="Comma 6 9 6 2" xfId="39658"/>
    <cellStyle name="Comma 6 9 7" xfId="27217"/>
    <cellStyle name="Comma 7" xfId="98"/>
    <cellStyle name="Explanatory Text 2" xfId="3813"/>
    <cellStyle name="Good 2" xfId="3814"/>
    <cellStyle name="Heading 1 2" xfId="3815"/>
    <cellStyle name="Heading 2 2" xfId="3816"/>
    <cellStyle name="Heading 3 2" xfId="3817"/>
    <cellStyle name="Heading 4 2" xfId="3818"/>
    <cellStyle name="Input 2" xfId="3819"/>
    <cellStyle name="Input 3" xfId="3833"/>
    <cellStyle name="Linked Cell 2" xfId="3820"/>
    <cellStyle name="Neutral 2" xfId="3821"/>
    <cellStyle name="Normal" xfId="0" builtinId="0"/>
    <cellStyle name="Normal 10" xfId="59"/>
    <cellStyle name="Normal 10 10" xfId="889"/>
    <cellStyle name="Normal 10 10 2" xfId="11504"/>
    <cellStyle name="Normal 10 10 2 2" xfId="23938"/>
    <cellStyle name="Normal 10 10 2 2 2" xfId="48812"/>
    <cellStyle name="Normal 10 10 2 3" xfId="36379"/>
    <cellStyle name="Normal 10 10 3" xfId="13689"/>
    <cellStyle name="Normal 10 10 3 2" xfId="38563"/>
    <cellStyle name="Normal 10 10 4" xfId="26122"/>
    <cellStyle name="Normal 10 11" xfId="2605"/>
    <cellStyle name="Normal 10 12" xfId="12941"/>
    <cellStyle name="Normal 10 12 2" xfId="37815"/>
    <cellStyle name="Normal 10 13" xfId="25374"/>
    <cellStyle name="Normal 10 2" xfId="130"/>
    <cellStyle name="Normal 10 2 10" xfId="952"/>
    <cellStyle name="Normal 10 2 10 2" xfId="11567"/>
    <cellStyle name="Normal 10 2 10 2 2" xfId="24001"/>
    <cellStyle name="Normal 10 2 10 2 2 2" xfId="48875"/>
    <cellStyle name="Normal 10 2 10 2 3" xfId="36442"/>
    <cellStyle name="Normal 10 2 10 3" xfId="10111"/>
    <cellStyle name="Normal 10 2 10 3 2" xfId="22554"/>
    <cellStyle name="Normal 10 2 10 3 2 2" xfId="47428"/>
    <cellStyle name="Normal 10 2 10 3 3" xfId="34995"/>
    <cellStyle name="Normal 10 2 10 4" xfId="5095"/>
    <cellStyle name="Normal 10 2 10 4 2" xfId="17547"/>
    <cellStyle name="Normal 10 2 10 4 2 2" xfId="42421"/>
    <cellStyle name="Normal 10 2 10 4 3" xfId="29988"/>
    <cellStyle name="Normal 10 2 10 5" xfId="13752"/>
    <cellStyle name="Normal 10 2 10 5 2" xfId="38626"/>
    <cellStyle name="Normal 10 2 10 6" xfId="26185"/>
    <cellStyle name="Normal 10 2 11" xfId="893"/>
    <cellStyle name="Normal 10 2 11 2" xfId="7694"/>
    <cellStyle name="Normal 10 2 11 2 2" xfId="20140"/>
    <cellStyle name="Normal 10 2 11 2 2 2" xfId="45014"/>
    <cellStyle name="Normal 10 2 11 2 3" xfId="32581"/>
    <cellStyle name="Normal 10 2 11 3" xfId="13693"/>
    <cellStyle name="Normal 10 2 11 3 2" xfId="38567"/>
    <cellStyle name="Normal 10 2 11 4" xfId="26126"/>
    <cellStyle name="Normal 10 2 12" xfId="11508"/>
    <cellStyle name="Normal 10 2 12 2" xfId="23942"/>
    <cellStyle name="Normal 10 2 12 2 2" xfId="48816"/>
    <cellStyle name="Normal 10 2 12 3" xfId="36383"/>
    <cellStyle name="Normal 10 2 13" xfId="6492"/>
    <cellStyle name="Normal 10 2 13 2" xfId="18941"/>
    <cellStyle name="Normal 10 2 13 2 2" xfId="43815"/>
    <cellStyle name="Normal 10 2 13 3" xfId="31382"/>
    <cellStyle name="Normal 10 2 14" xfId="2614"/>
    <cellStyle name="Normal 10 2 14 2" xfId="15133"/>
    <cellStyle name="Normal 10 2 14 2 2" xfId="40007"/>
    <cellStyle name="Normal 10 2 14 3" xfId="27566"/>
    <cellStyle name="Normal 10 2 15" xfId="12960"/>
    <cellStyle name="Normal 10 2 15 2" xfId="37834"/>
    <cellStyle name="Normal 10 2 16" xfId="25393"/>
    <cellStyle name="Normal 10 2 2" xfId="154"/>
    <cellStyle name="Normal 10 2 2 10" xfId="7719"/>
    <cellStyle name="Normal 10 2 2 10 2" xfId="20165"/>
    <cellStyle name="Normal 10 2 2 10 2 2" xfId="45039"/>
    <cellStyle name="Normal 10 2 2 10 3" xfId="32606"/>
    <cellStyle name="Normal 10 2 2 11" xfId="11537"/>
    <cellStyle name="Normal 10 2 2 11 2" xfId="23971"/>
    <cellStyle name="Normal 10 2 2 11 2 2" xfId="48845"/>
    <cellStyle name="Normal 10 2 2 11 3" xfId="36412"/>
    <cellStyle name="Normal 10 2 2 12" xfId="6529"/>
    <cellStyle name="Normal 10 2 2 12 2" xfId="18978"/>
    <cellStyle name="Normal 10 2 2 12 2 2" xfId="43852"/>
    <cellStyle name="Normal 10 2 2 12 3" xfId="31419"/>
    <cellStyle name="Normal 10 2 2 13" xfId="2640"/>
    <cellStyle name="Normal 10 2 2 13 2" xfId="15158"/>
    <cellStyle name="Normal 10 2 2 13 2 2" xfId="40032"/>
    <cellStyle name="Normal 10 2 2 13 3" xfId="27591"/>
    <cellStyle name="Normal 10 2 2 14" xfId="12984"/>
    <cellStyle name="Normal 10 2 2 14 2" xfId="37858"/>
    <cellStyle name="Normal 10 2 2 15" xfId="25417"/>
    <cellStyle name="Normal 10 2 2 2" xfId="343"/>
    <cellStyle name="Normal 10 2 2 2 10" xfId="6572"/>
    <cellStyle name="Normal 10 2 2 2 10 2" xfId="19021"/>
    <cellStyle name="Normal 10 2 2 2 10 2 2" xfId="43895"/>
    <cellStyle name="Normal 10 2 2 2 10 3" xfId="31462"/>
    <cellStyle name="Normal 10 2 2 2 11" xfId="2740"/>
    <cellStyle name="Normal 10 2 2 2 11 2" xfId="15258"/>
    <cellStyle name="Normal 10 2 2 2 11 2 2" xfId="40132"/>
    <cellStyle name="Normal 10 2 2 2 11 3" xfId="27691"/>
    <cellStyle name="Normal 10 2 2 2 12" xfId="13159"/>
    <cellStyle name="Normal 10 2 2 2 12 2" xfId="38033"/>
    <cellStyle name="Normal 10 2 2 2 13" xfId="25592"/>
    <cellStyle name="Normal 10 2 2 2 2" xfId="445"/>
    <cellStyle name="Normal 10 2 2 2 2 10" xfId="13259"/>
    <cellStyle name="Normal 10 2 2 2 2 10 2" xfId="38133"/>
    <cellStyle name="Normal 10 2 2 2 2 11" xfId="25692"/>
    <cellStyle name="Normal 10 2 2 2 2 2" xfId="805"/>
    <cellStyle name="Normal 10 2 2 2 2 2 2" xfId="1361"/>
    <cellStyle name="Normal 10 2 2 2 2 2 2 2" xfId="9465"/>
    <cellStyle name="Normal 10 2 2 2 2 2 2 2 2" xfId="21908"/>
    <cellStyle name="Normal 10 2 2 2 2 2 2 2 2 2" xfId="46782"/>
    <cellStyle name="Normal 10 2 2 2 2 2 2 2 3" xfId="34349"/>
    <cellStyle name="Normal 10 2 2 2 2 2 2 3" xfId="4447"/>
    <cellStyle name="Normal 10 2 2 2 2 2 2 3 2" xfId="16901"/>
    <cellStyle name="Normal 10 2 2 2 2 2 2 3 2 2" xfId="41775"/>
    <cellStyle name="Normal 10 2 2 2 2 2 2 3 3" xfId="29342"/>
    <cellStyle name="Normal 10 2 2 2 2 2 2 4" xfId="14161"/>
    <cellStyle name="Normal 10 2 2 2 2 2 2 4 2" xfId="39035"/>
    <cellStyle name="Normal 10 2 2 2 2 2 2 5" xfId="26594"/>
    <cellStyle name="Normal 10 2 2 2 2 2 3" xfId="5506"/>
    <cellStyle name="Normal 10 2 2 2 2 2 3 2" xfId="10522"/>
    <cellStyle name="Normal 10 2 2 2 2 2 3 2 2" xfId="22965"/>
    <cellStyle name="Normal 10 2 2 2 2 2 3 2 2 2" xfId="47839"/>
    <cellStyle name="Normal 10 2 2 2 2 2 3 2 3" xfId="35406"/>
    <cellStyle name="Normal 10 2 2 2 2 2 3 3" xfId="17958"/>
    <cellStyle name="Normal 10 2 2 2 2 2 3 3 2" xfId="42832"/>
    <cellStyle name="Normal 10 2 2 2 2 2 3 4" xfId="30399"/>
    <cellStyle name="Normal 10 2 2 2 2 2 4" xfId="8581"/>
    <cellStyle name="Normal 10 2 2 2 2 2 4 2" xfId="21025"/>
    <cellStyle name="Normal 10 2 2 2 2 2 4 2 2" xfId="45899"/>
    <cellStyle name="Normal 10 2 2 2 2 2 4 3" xfId="33466"/>
    <cellStyle name="Normal 10 2 2 2 2 2 5" xfId="11976"/>
    <cellStyle name="Normal 10 2 2 2 2 2 5 2" xfId="24410"/>
    <cellStyle name="Normal 10 2 2 2 2 2 5 2 2" xfId="49284"/>
    <cellStyle name="Normal 10 2 2 2 2 2 5 3" xfId="36851"/>
    <cellStyle name="Normal 10 2 2 2 2 2 6" xfId="7058"/>
    <cellStyle name="Normal 10 2 2 2 2 2 6 2" xfId="19507"/>
    <cellStyle name="Normal 10 2 2 2 2 2 6 2 2" xfId="44381"/>
    <cellStyle name="Normal 10 2 2 2 2 2 6 3" xfId="31948"/>
    <cellStyle name="Normal 10 2 2 2 2 2 7" xfId="3512"/>
    <cellStyle name="Normal 10 2 2 2 2 2 7 2" xfId="16018"/>
    <cellStyle name="Normal 10 2 2 2 2 2 7 2 2" xfId="40892"/>
    <cellStyle name="Normal 10 2 2 2 2 2 7 3" xfId="28451"/>
    <cellStyle name="Normal 10 2 2 2 2 2 8" xfId="13606"/>
    <cellStyle name="Normal 10 2 2 2 2 2 8 2" xfId="38480"/>
    <cellStyle name="Normal 10 2 2 2 2 2 9" xfId="26039"/>
    <cellStyle name="Normal 10 2 2 2 2 3" xfId="1709"/>
    <cellStyle name="Normal 10 2 2 2 2 3 2" xfId="4988"/>
    <cellStyle name="Normal 10 2 2 2 2 3 2 2" xfId="10005"/>
    <cellStyle name="Normal 10 2 2 2 2 3 2 2 2" xfId="22448"/>
    <cellStyle name="Normal 10 2 2 2 2 3 2 2 2 2" xfId="47322"/>
    <cellStyle name="Normal 10 2 2 2 2 3 2 2 3" xfId="34889"/>
    <cellStyle name="Normal 10 2 2 2 2 3 2 3" xfId="17441"/>
    <cellStyle name="Normal 10 2 2 2 2 3 2 3 2" xfId="42315"/>
    <cellStyle name="Normal 10 2 2 2 2 3 2 4" xfId="29882"/>
    <cellStyle name="Normal 10 2 2 2 2 3 3" xfId="5855"/>
    <cellStyle name="Normal 10 2 2 2 2 3 3 2" xfId="10870"/>
    <cellStyle name="Normal 10 2 2 2 2 3 3 2 2" xfId="23313"/>
    <cellStyle name="Normal 10 2 2 2 2 3 3 2 2 2" xfId="48187"/>
    <cellStyle name="Normal 10 2 2 2 2 3 3 2 3" xfId="35754"/>
    <cellStyle name="Normal 10 2 2 2 2 3 3 3" xfId="18306"/>
    <cellStyle name="Normal 10 2 2 2 2 3 3 3 2" xfId="43180"/>
    <cellStyle name="Normal 10 2 2 2 2 3 3 4" xfId="30747"/>
    <cellStyle name="Normal 10 2 2 2 2 3 4" xfId="8412"/>
    <cellStyle name="Normal 10 2 2 2 2 3 4 2" xfId="20856"/>
    <cellStyle name="Normal 10 2 2 2 2 3 4 2 2" xfId="45730"/>
    <cellStyle name="Normal 10 2 2 2 2 3 4 3" xfId="33297"/>
    <cellStyle name="Normal 10 2 2 2 2 3 5" xfId="12324"/>
    <cellStyle name="Normal 10 2 2 2 2 3 5 2" xfId="24758"/>
    <cellStyle name="Normal 10 2 2 2 2 3 5 2 2" xfId="49632"/>
    <cellStyle name="Normal 10 2 2 2 2 3 5 3" xfId="37199"/>
    <cellStyle name="Normal 10 2 2 2 2 3 6" xfId="7599"/>
    <cellStyle name="Normal 10 2 2 2 2 3 6 2" xfId="20047"/>
    <cellStyle name="Normal 10 2 2 2 2 3 6 2 2" xfId="44921"/>
    <cellStyle name="Normal 10 2 2 2 2 3 6 3" xfId="32488"/>
    <cellStyle name="Normal 10 2 2 2 2 3 7" xfId="3343"/>
    <cellStyle name="Normal 10 2 2 2 2 3 7 2" xfId="15849"/>
    <cellStyle name="Normal 10 2 2 2 2 3 7 2 2" xfId="40723"/>
    <cellStyle name="Normal 10 2 2 2 2 3 7 3" xfId="28282"/>
    <cellStyle name="Normal 10 2 2 2 2 3 8" xfId="14509"/>
    <cellStyle name="Normal 10 2 2 2 2 3 8 2" xfId="39383"/>
    <cellStyle name="Normal 10 2 2 2 2 3 9" xfId="26942"/>
    <cellStyle name="Normal 10 2 2 2 2 4" xfId="2363"/>
    <cellStyle name="Normal 10 2 2 2 2 4 2" xfId="6386"/>
    <cellStyle name="Normal 10 2 2 2 2 4 2 2" xfId="11401"/>
    <cellStyle name="Normal 10 2 2 2 2 4 2 2 2" xfId="23844"/>
    <cellStyle name="Normal 10 2 2 2 2 4 2 2 2 2" xfId="48718"/>
    <cellStyle name="Normal 10 2 2 2 2 4 2 2 3" xfId="36285"/>
    <cellStyle name="Normal 10 2 2 2 2 4 2 3" xfId="18837"/>
    <cellStyle name="Normal 10 2 2 2 2 4 2 3 2" xfId="43711"/>
    <cellStyle name="Normal 10 2 2 2 2 4 2 4" xfId="31278"/>
    <cellStyle name="Normal 10 2 2 2 2 4 3" xfId="12855"/>
    <cellStyle name="Normal 10 2 2 2 2 4 3 2" xfId="25289"/>
    <cellStyle name="Normal 10 2 2 2 2 4 3 2 2" xfId="50163"/>
    <cellStyle name="Normal 10 2 2 2 2 4 3 3" xfId="37730"/>
    <cellStyle name="Normal 10 2 2 2 2 4 4" xfId="9296"/>
    <cellStyle name="Normal 10 2 2 2 2 4 4 2" xfId="21739"/>
    <cellStyle name="Normal 10 2 2 2 2 4 4 2 2" xfId="46613"/>
    <cellStyle name="Normal 10 2 2 2 2 4 4 3" xfId="34180"/>
    <cellStyle name="Normal 10 2 2 2 2 4 5" xfId="4278"/>
    <cellStyle name="Normal 10 2 2 2 2 4 5 2" xfId="16732"/>
    <cellStyle name="Normal 10 2 2 2 2 4 5 2 2" xfId="41606"/>
    <cellStyle name="Normal 10 2 2 2 2 4 5 3" xfId="29173"/>
    <cellStyle name="Normal 10 2 2 2 2 4 6" xfId="15040"/>
    <cellStyle name="Normal 10 2 2 2 2 4 6 2" xfId="39914"/>
    <cellStyle name="Normal 10 2 2 2 2 4 7" xfId="27473"/>
    <cellStyle name="Normal 10 2 2 2 2 5" xfId="1197"/>
    <cellStyle name="Normal 10 2 2 2 2 5 2" xfId="10358"/>
    <cellStyle name="Normal 10 2 2 2 2 5 2 2" xfId="22801"/>
    <cellStyle name="Normal 10 2 2 2 2 5 2 2 2" xfId="47675"/>
    <cellStyle name="Normal 10 2 2 2 2 5 2 3" xfId="35242"/>
    <cellStyle name="Normal 10 2 2 2 2 5 3" xfId="5342"/>
    <cellStyle name="Normal 10 2 2 2 2 5 3 2" xfId="17794"/>
    <cellStyle name="Normal 10 2 2 2 2 5 3 2 2" xfId="42668"/>
    <cellStyle name="Normal 10 2 2 2 2 5 3 3" xfId="30235"/>
    <cellStyle name="Normal 10 2 2 2 2 5 4" xfId="13997"/>
    <cellStyle name="Normal 10 2 2 2 2 5 4 2" xfId="38871"/>
    <cellStyle name="Normal 10 2 2 2 2 5 5" xfId="26430"/>
    <cellStyle name="Normal 10 2 2 2 2 6" xfId="7919"/>
    <cellStyle name="Normal 10 2 2 2 2 6 2" xfId="20365"/>
    <cellStyle name="Normal 10 2 2 2 2 6 2 2" xfId="45239"/>
    <cellStyle name="Normal 10 2 2 2 2 6 3" xfId="32806"/>
    <cellStyle name="Normal 10 2 2 2 2 7" xfId="11812"/>
    <cellStyle name="Normal 10 2 2 2 2 7 2" xfId="24246"/>
    <cellStyle name="Normal 10 2 2 2 2 7 2 2" xfId="49120"/>
    <cellStyle name="Normal 10 2 2 2 2 7 3" xfId="36687"/>
    <cellStyle name="Normal 10 2 2 2 2 8" xfId="6889"/>
    <cellStyle name="Normal 10 2 2 2 2 8 2" xfId="19338"/>
    <cellStyle name="Normal 10 2 2 2 2 8 2 2" xfId="44212"/>
    <cellStyle name="Normal 10 2 2 2 2 8 3" xfId="31779"/>
    <cellStyle name="Normal 10 2 2 2 2 9" xfId="2840"/>
    <cellStyle name="Normal 10 2 2 2 2 9 2" xfId="15358"/>
    <cellStyle name="Normal 10 2 2 2 2 9 2 2" xfId="40232"/>
    <cellStyle name="Normal 10 2 2 2 2 9 3" xfId="27791"/>
    <cellStyle name="Normal 10 2 2 2 2_Degree data" xfId="2034"/>
    <cellStyle name="Normal 10 2 2 2 3" xfId="703"/>
    <cellStyle name="Normal 10 2 2 2 3 2" xfId="1360"/>
    <cellStyle name="Normal 10 2 2 2 3 2 2" xfId="9196"/>
    <cellStyle name="Normal 10 2 2 2 3 2 2 2" xfId="21639"/>
    <cellStyle name="Normal 10 2 2 2 3 2 2 2 2" xfId="46513"/>
    <cellStyle name="Normal 10 2 2 2 3 2 2 3" xfId="34080"/>
    <cellStyle name="Normal 10 2 2 2 3 2 3" xfId="4178"/>
    <cellStyle name="Normal 10 2 2 2 3 2 3 2" xfId="16632"/>
    <cellStyle name="Normal 10 2 2 2 3 2 3 2 2" xfId="41506"/>
    <cellStyle name="Normal 10 2 2 2 3 2 3 3" xfId="29073"/>
    <cellStyle name="Normal 10 2 2 2 3 2 4" xfId="14160"/>
    <cellStyle name="Normal 10 2 2 2 3 2 4 2" xfId="39034"/>
    <cellStyle name="Normal 10 2 2 2 3 2 5" xfId="26593"/>
    <cellStyle name="Normal 10 2 2 2 3 3" xfId="5505"/>
    <cellStyle name="Normal 10 2 2 2 3 3 2" xfId="10521"/>
    <cellStyle name="Normal 10 2 2 2 3 3 2 2" xfId="22964"/>
    <cellStyle name="Normal 10 2 2 2 3 3 2 2 2" xfId="47838"/>
    <cellStyle name="Normal 10 2 2 2 3 3 2 3" xfId="35405"/>
    <cellStyle name="Normal 10 2 2 2 3 3 3" xfId="17957"/>
    <cellStyle name="Normal 10 2 2 2 3 3 3 2" xfId="42831"/>
    <cellStyle name="Normal 10 2 2 2 3 3 4" xfId="30398"/>
    <cellStyle name="Normal 10 2 2 2 3 4" xfId="8312"/>
    <cellStyle name="Normal 10 2 2 2 3 4 2" xfId="20756"/>
    <cellStyle name="Normal 10 2 2 2 3 4 2 2" xfId="45630"/>
    <cellStyle name="Normal 10 2 2 2 3 4 3" xfId="33197"/>
    <cellStyle name="Normal 10 2 2 2 3 5" xfId="11975"/>
    <cellStyle name="Normal 10 2 2 2 3 5 2" xfId="24409"/>
    <cellStyle name="Normal 10 2 2 2 3 5 2 2" xfId="49283"/>
    <cellStyle name="Normal 10 2 2 2 3 5 3" xfId="36850"/>
    <cellStyle name="Normal 10 2 2 2 3 6" xfId="6789"/>
    <cellStyle name="Normal 10 2 2 2 3 6 2" xfId="19238"/>
    <cellStyle name="Normal 10 2 2 2 3 6 2 2" xfId="44112"/>
    <cellStyle name="Normal 10 2 2 2 3 6 3" xfId="31679"/>
    <cellStyle name="Normal 10 2 2 2 3 7" xfId="3243"/>
    <cellStyle name="Normal 10 2 2 2 3 7 2" xfId="15749"/>
    <cellStyle name="Normal 10 2 2 2 3 7 2 2" xfId="40623"/>
    <cellStyle name="Normal 10 2 2 2 3 7 3" xfId="28182"/>
    <cellStyle name="Normal 10 2 2 2 3 8" xfId="13506"/>
    <cellStyle name="Normal 10 2 2 2 3 8 2" xfId="38380"/>
    <cellStyle name="Normal 10 2 2 2 3 9" xfId="25939"/>
    <cellStyle name="Normal 10 2 2 2 4" xfId="1708"/>
    <cellStyle name="Normal 10 2 2 2 4 2" xfId="4446"/>
    <cellStyle name="Normal 10 2 2 2 4 2 2" xfId="9464"/>
    <cellStyle name="Normal 10 2 2 2 4 2 2 2" xfId="21907"/>
    <cellStyle name="Normal 10 2 2 2 4 2 2 2 2" xfId="46781"/>
    <cellStyle name="Normal 10 2 2 2 4 2 2 3" xfId="34348"/>
    <cellStyle name="Normal 10 2 2 2 4 2 3" xfId="16900"/>
    <cellStyle name="Normal 10 2 2 2 4 2 3 2" xfId="41774"/>
    <cellStyle name="Normal 10 2 2 2 4 2 4" xfId="29341"/>
    <cellStyle name="Normal 10 2 2 2 4 3" xfId="5854"/>
    <cellStyle name="Normal 10 2 2 2 4 3 2" xfId="10869"/>
    <cellStyle name="Normal 10 2 2 2 4 3 2 2" xfId="23312"/>
    <cellStyle name="Normal 10 2 2 2 4 3 2 2 2" xfId="48186"/>
    <cellStyle name="Normal 10 2 2 2 4 3 2 3" xfId="35753"/>
    <cellStyle name="Normal 10 2 2 2 4 3 3" xfId="18305"/>
    <cellStyle name="Normal 10 2 2 2 4 3 3 2" xfId="43179"/>
    <cellStyle name="Normal 10 2 2 2 4 3 4" xfId="30746"/>
    <cellStyle name="Normal 10 2 2 2 4 4" xfId="8580"/>
    <cellStyle name="Normal 10 2 2 2 4 4 2" xfId="21024"/>
    <cellStyle name="Normal 10 2 2 2 4 4 2 2" xfId="45898"/>
    <cellStyle name="Normal 10 2 2 2 4 4 3" xfId="33465"/>
    <cellStyle name="Normal 10 2 2 2 4 5" xfId="12323"/>
    <cellStyle name="Normal 10 2 2 2 4 5 2" xfId="24757"/>
    <cellStyle name="Normal 10 2 2 2 4 5 2 2" xfId="49631"/>
    <cellStyle name="Normal 10 2 2 2 4 5 3" xfId="37198"/>
    <cellStyle name="Normal 10 2 2 2 4 6" xfId="7057"/>
    <cellStyle name="Normal 10 2 2 2 4 6 2" xfId="19506"/>
    <cellStyle name="Normal 10 2 2 2 4 6 2 2" xfId="44380"/>
    <cellStyle name="Normal 10 2 2 2 4 6 3" xfId="31947"/>
    <cellStyle name="Normal 10 2 2 2 4 7" xfId="3511"/>
    <cellStyle name="Normal 10 2 2 2 4 7 2" xfId="16017"/>
    <cellStyle name="Normal 10 2 2 2 4 7 2 2" xfId="40891"/>
    <cellStyle name="Normal 10 2 2 2 4 7 3" xfId="28450"/>
    <cellStyle name="Normal 10 2 2 2 4 8" xfId="14508"/>
    <cellStyle name="Normal 10 2 2 2 4 8 2" xfId="39382"/>
    <cellStyle name="Normal 10 2 2 2 4 9" xfId="26941"/>
    <cellStyle name="Normal 10 2 2 2 5" xfId="2261"/>
    <cellStyle name="Normal 10 2 2 2 5 2" xfId="4888"/>
    <cellStyle name="Normal 10 2 2 2 5 2 2" xfId="9905"/>
    <cellStyle name="Normal 10 2 2 2 5 2 2 2" xfId="22348"/>
    <cellStyle name="Normal 10 2 2 2 5 2 2 2 2" xfId="47222"/>
    <cellStyle name="Normal 10 2 2 2 5 2 2 3" xfId="34789"/>
    <cellStyle name="Normal 10 2 2 2 5 2 3" xfId="17341"/>
    <cellStyle name="Normal 10 2 2 2 5 2 3 2" xfId="42215"/>
    <cellStyle name="Normal 10 2 2 2 5 2 4" xfId="29782"/>
    <cellStyle name="Normal 10 2 2 2 5 3" xfId="6286"/>
    <cellStyle name="Normal 10 2 2 2 5 3 2" xfId="11301"/>
    <cellStyle name="Normal 10 2 2 2 5 3 2 2" xfId="23744"/>
    <cellStyle name="Normal 10 2 2 2 5 3 2 2 2" xfId="48618"/>
    <cellStyle name="Normal 10 2 2 2 5 3 2 3" xfId="36185"/>
    <cellStyle name="Normal 10 2 2 2 5 3 3" xfId="18737"/>
    <cellStyle name="Normal 10 2 2 2 5 3 3 2" xfId="43611"/>
    <cellStyle name="Normal 10 2 2 2 5 3 4" xfId="31178"/>
    <cellStyle name="Normal 10 2 2 2 5 4" xfId="8093"/>
    <cellStyle name="Normal 10 2 2 2 5 4 2" xfId="20539"/>
    <cellStyle name="Normal 10 2 2 2 5 4 2 2" xfId="45413"/>
    <cellStyle name="Normal 10 2 2 2 5 4 3" xfId="32980"/>
    <cellStyle name="Normal 10 2 2 2 5 5" xfId="12755"/>
    <cellStyle name="Normal 10 2 2 2 5 5 2" xfId="25189"/>
    <cellStyle name="Normal 10 2 2 2 5 5 2 2" xfId="50063"/>
    <cellStyle name="Normal 10 2 2 2 5 5 3" xfId="37630"/>
    <cellStyle name="Normal 10 2 2 2 5 6" xfId="7499"/>
    <cellStyle name="Normal 10 2 2 2 5 6 2" xfId="19947"/>
    <cellStyle name="Normal 10 2 2 2 5 6 2 2" xfId="44821"/>
    <cellStyle name="Normal 10 2 2 2 5 6 3" xfId="32388"/>
    <cellStyle name="Normal 10 2 2 2 5 7" xfId="3023"/>
    <cellStyle name="Normal 10 2 2 2 5 7 2" xfId="15532"/>
    <cellStyle name="Normal 10 2 2 2 5 7 2 2" xfId="40406"/>
    <cellStyle name="Normal 10 2 2 2 5 7 3" xfId="27965"/>
    <cellStyle name="Normal 10 2 2 2 5 8" xfId="14940"/>
    <cellStyle name="Normal 10 2 2 2 5 8 2" xfId="39814"/>
    <cellStyle name="Normal 10 2 2 2 5 9" xfId="27373"/>
    <cellStyle name="Normal 10 2 2 2 6" xfId="1097"/>
    <cellStyle name="Normal 10 2 2 2 6 2" xfId="8979"/>
    <cellStyle name="Normal 10 2 2 2 6 2 2" xfId="21422"/>
    <cellStyle name="Normal 10 2 2 2 6 2 2 2" xfId="46296"/>
    <cellStyle name="Normal 10 2 2 2 6 2 3" xfId="33863"/>
    <cellStyle name="Normal 10 2 2 2 6 3" xfId="3961"/>
    <cellStyle name="Normal 10 2 2 2 6 3 2" xfId="16415"/>
    <cellStyle name="Normal 10 2 2 2 6 3 2 2" xfId="41289"/>
    <cellStyle name="Normal 10 2 2 2 6 3 3" xfId="28856"/>
    <cellStyle name="Normal 10 2 2 2 6 4" xfId="13897"/>
    <cellStyle name="Normal 10 2 2 2 6 4 2" xfId="38771"/>
    <cellStyle name="Normal 10 2 2 2 6 5" xfId="26330"/>
    <cellStyle name="Normal 10 2 2 2 7" xfId="5242"/>
    <cellStyle name="Normal 10 2 2 2 7 2" xfId="10258"/>
    <cellStyle name="Normal 10 2 2 2 7 2 2" xfId="22701"/>
    <cellStyle name="Normal 10 2 2 2 7 2 2 2" xfId="47575"/>
    <cellStyle name="Normal 10 2 2 2 7 2 3" xfId="35142"/>
    <cellStyle name="Normal 10 2 2 2 7 3" xfId="17694"/>
    <cellStyle name="Normal 10 2 2 2 7 3 2" xfId="42568"/>
    <cellStyle name="Normal 10 2 2 2 7 4" xfId="30135"/>
    <cellStyle name="Normal 10 2 2 2 8" xfId="7819"/>
    <cellStyle name="Normal 10 2 2 2 8 2" xfId="20265"/>
    <cellStyle name="Normal 10 2 2 2 8 2 2" xfId="45139"/>
    <cellStyle name="Normal 10 2 2 2 8 3" xfId="32706"/>
    <cellStyle name="Normal 10 2 2 2 9" xfId="11712"/>
    <cellStyle name="Normal 10 2 2 2 9 2" xfId="24146"/>
    <cellStyle name="Normal 10 2 2 2 9 2 2" xfId="49020"/>
    <cellStyle name="Normal 10 2 2 2 9 3" xfId="36587"/>
    <cellStyle name="Normal 10 2 2 2_Degree data" xfId="2031"/>
    <cellStyle name="Normal 10 2 2 3" xfId="298"/>
    <cellStyle name="Normal 10 2 2 3 10" xfId="6633"/>
    <cellStyle name="Normal 10 2 2 3 10 2" xfId="19082"/>
    <cellStyle name="Normal 10 2 2 3 10 2 2" xfId="43956"/>
    <cellStyle name="Normal 10 2 2 3 10 3" xfId="31523"/>
    <cellStyle name="Normal 10 2 2 3 11" xfId="2697"/>
    <cellStyle name="Normal 10 2 2 3 11 2" xfId="15215"/>
    <cellStyle name="Normal 10 2 2 3 11 2 2" xfId="40089"/>
    <cellStyle name="Normal 10 2 2 3 11 3" xfId="27648"/>
    <cellStyle name="Normal 10 2 2 3 12" xfId="13116"/>
    <cellStyle name="Normal 10 2 2 3 12 2" xfId="37990"/>
    <cellStyle name="Normal 10 2 2 3 13" xfId="25549"/>
    <cellStyle name="Normal 10 2 2 3 2" xfId="507"/>
    <cellStyle name="Normal 10 2 2 3 2 10" xfId="13320"/>
    <cellStyle name="Normal 10 2 2 3 2 10 2" xfId="38194"/>
    <cellStyle name="Normal 10 2 2 3 2 11" xfId="25753"/>
    <cellStyle name="Normal 10 2 2 3 2 2" xfId="866"/>
    <cellStyle name="Normal 10 2 2 3 2 2 2" xfId="1363"/>
    <cellStyle name="Normal 10 2 2 3 2 2 2 2" xfId="9467"/>
    <cellStyle name="Normal 10 2 2 3 2 2 2 2 2" xfId="21910"/>
    <cellStyle name="Normal 10 2 2 3 2 2 2 2 2 2" xfId="46784"/>
    <cellStyle name="Normal 10 2 2 3 2 2 2 2 3" xfId="34351"/>
    <cellStyle name="Normal 10 2 2 3 2 2 2 3" xfId="4449"/>
    <cellStyle name="Normal 10 2 2 3 2 2 2 3 2" xfId="16903"/>
    <cellStyle name="Normal 10 2 2 3 2 2 2 3 2 2" xfId="41777"/>
    <cellStyle name="Normal 10 2 2 3 2 2 2 3 3" xfId="29344"/>
    <cellStyle name="Normal 10 2 2 3 2 2 2 4" xfId="14163"/>
    <cellStyle name="Normal 10 2 2 3 2 2 2 4 2" xfId="39037"/>
    <cellStyle name="Normal 10 2 2 3 2 2 2 5" xfId="26596"/>
    <cellStyle name="Normal 10 2 2 3 2 2 3" xfId="5508"/>
    <cellStyle name="Normal 10 2 2 3 2 2 3 2" xfId="10524"/>
    <cellStyle name="Normal 10 2 2 3 2 2 3 2 2" xfId="22967"/>
    <cellStyle name="Normal 10 2 2 3 2 2 3 2 2 2" xfId="47841"/>
    <cellStyle name="Normal 10 2 2 3 2 2 3 2 3" xfId="35408"/>
    <cellStyle name="Normal 10 2 2 3 2 2 3 3" xfId="17960"/>
    <cellStyle name="Normal 10 2 2 3 2 2 3 3 2" xfId="42834"/>
    <cellStyle name="Normal 10 2 2 3 2 2 3 4" xfId="30401"/>
    <cellStyle name="Normal 10 2 2 3 2 2 4" xfId="8583"/>
    <cellStyle name="Normal 10 2 2 3 2 2 4 2" xfId="21027"/>
    <cellStyle name="Normal 10 2 2 3 2 2 4 2 2" xfId="45901"/>
    <cellStyle name="Normal 10 2 2 3 2 2 4 3" xfId="33468"/>
    <cellStyle name="Normal 10 2 2 3 2 2 5" xfId="11978"/>
    <cellStyle name="Normal 10 2 2 3 2 2 5 2" xfId="24412"/>
    <cellStyle name="Normal 10 2 2 3 2 2 5 2 2" xfId="49286"/>
    <cellStyle name="Normal 10 2 2 3 2 2 5 3" xfId="36853"/>
    <cellStyle name="Normal 10 2 2 3 2 2 6" xfId="7060"/>
    <cellStyle name="Normal 10 2 2 3 2 2 6 2" xfId="19509"/>
    <cellStyle name="Normal 10 2 2 3 2 2 6 2 2" xfId="44383"/>
    <cellStyle name="Normal 10 2 2 3 2 2 6 3" xfId="31950"/>
    <cellStyle name="Normal 10 2 2 3 2 2 7" xfId="3514"/>
    <cellStyle name="Normal 10 2 2 3 2 2 7 2" xfId="16020"/>
    <cellStyle name="Normal 10 2 2 3 2 2 7 2 2" xfId="40894"/>
    <cellStyle name="Normal 10 2 2 3 2 2 7 3" xfId="28453"/>
    <cellStyle name="Normal 10 2 2 3 2 2 8" xfId="13667"/>
    <cellStyle name="Normal 10 2 2 3 2 2 8 2" xfId="38541"/>
    <cellStyle name="Normal 10 2 2 3 2 2 9" xfId="26100"/>
    <cellStyle name="Normal 10 2 2 3 2 3" xfId="1711"/>
    <cellStyle name="Normal 10 2 2 3 2 3 2" xfId="5049"/>
    <cellStyle name="Normal 10 2 2 3 2 3 2 2" xfId="10066"/>
    <cellStyle name="Normal 10 2 2 3 2 3 2 2 2" xfId="22509"/>
    <cellStyle name="Normal 10 2 2 3 2 3 2 2 2 2" xfId="47383"/>
    <cellStyle name="Normal 10 2 2 3 2 3 2 2 3" xfId="34950"/>
    <cellStyle name="Normal 10 2 2 3 2 3 2 3" xfId="17502"/>
    <cellStyle name="Normal 10 2 2 3 2 3 2 3 2" xfId="42376"/>
    <cellStyle name="Normal 10 2 2 3 2 3 2 4" xfId="29943"/>
    <cellStyle name="Normal 10 2 2 3 2 3 3" xfId="5857"/>
    <cellStyle name="Normal 10 2 2 3 2 3 3 2" xfId="10872"/>
    <cellStyle name="Normal 10 2 2 3 2 3 3 2 2" xfId="23315"/>
    <cellStyle name="Normal 10 2 2 3 2 3 3 2 2 2" xfId="48189"/>
    <cellStyle name="Normal 10 2 2 3 2 3 3 2 3" xfId="35756"/>
    <cellStyle name="Normal 10 2 2 3 2 3 3 3" xfId="18308"/>
    <cellStyle name="Normal 10 2 2 3 2 3 3 3 2" xfId="43182"/>
    <cellStyle name="Normal 10 2 2 3 2 3 3 4" xfId="30749"/>
    <cellStyle name="Normal 10 2 2 3 2 3 4" xfId="8473"/>
    <cellStyle name="Normal 10 2 2 3 2 3 4 2" xfId="20917"/>
    <cellStyle name="Normal 10 2 2 3 2 3 4 2 2" xfId="45791"/>
    <cellStyle name="Normal 10 2 2 3 2 3 4 3" xfId="33358"/>
    <cellStyle name="Normal 10 2 2 3 2 3 5" xfId="12326"/>
    <cellStyle name="Normal 10 2 2 3 2 3 5 2" xfId="24760"/>
    <cellStyle name="Normal 10 2 2 3 2 3 5 2 2" xfId="49634"/>
    <cellStyle name="Normal 10 2 2 3 2 3 5 3" xfId="37201"/>
    <cellStyle name="Normal 10 2 2 3 2 3 6" xfId="7660"/>
    <cellStyle name="Normal 10 2 2 3 2 3 6 2" xfId="20108"/>
    <cellStyle name="Normal 10 2 2 3 2 3 6 2 2" xfId="44982"/>
    <cellStyle name="Normal 10 2 2 3 2 3 6 3" xfId="32549"/>
    <cellStyle name="Normal 10 2 2 3 2 3 7" xfId="3404"/>
    <cellStyle name="Normal 10 2 2 3 2 3 7 2" xfId="15910"/>
    <cellStyle name="Normal 10 2 2 3 2 3 7 2 2" xfId="40784"/>
    <cellStyle name="Normal 10 2 2 3 2 3 7 3" xfId="28343"/>
    <cellStyle name="Normal 10 2 2 3 2 3 8" xfId="14511"/>
    <cellStyle name="Normal 10 2 2 3 2 3 8 2" xfId="39385"/>
    <cellStyle name="Normal 10 2 2 3 2 3 9" xfId="26944"/>
    <cellStyle name="Normal 10 2 2 3 2 4" xfId="2425"/>
    <cellStyle name="Normal 10 2 2 3 2 4 2" xfId="6447"/>
    <cellStyle name="Normal 10 2 2 3 2 4 2 2" xfId="11462"/>
    <cellStyle name="Normal 10 2 2 3 2 4 2 2 2" xfId="23905"/>
    <cellStyle name="Normal 10 2 2 3 2 4 2 2 2 2" xfId="48779"/>
    <cellStyle name="Normal 10 2 2 3 2 4 2 2 3" xfId="36346"/>
    <cellStyle name="Normal 10 2 2 3 2 4 2 3" xfId="18898"/>
    <cellStyle name="Normal 10 2 2 3 2 4 2 3 2" xfId="43772"/>
    <cellStyle name="Normal 10 2 2 3 2 4 2 4" xfId="31339"/>
    <cellStyle name="Normal 10 2 2 3 2 4 3" xfId="12916"/>
    <cellStyle name="Normal 10 2 2 3 2 4 3 2" xfId="25350"/>
    <cellStyle name="Normal 10 2 2 3 2 4 3 2 2" xfId="50224"/>
    <cellStyle name="Normal 10 2 2 3 2 4 3 3" xfId="37791"/>
    <cellStyle name="Normal 10 2 2 3 2 4 4" xfId="9357"/>
    <cellStyle name="Normal 10 2 2 3 2 4 4 2" xfId="21800"/>
    <cellStyle name="Normal 10 2 2 3 2 4 4 2 2" xfId="46674"/>
    <cellStyle name="Normal 10 2 2 3 2 4 4 3" xfId="34241"/>
    <cellStyle name="Normal 10 2 2 3 2 4 5" xfId="4339"/>
    <cellStyle name="Normal 10 2 2 3 2 4 5 2" xfId="16793"/>
    <cellStyle name="Normal 10 2 2 3 2 4 5 2 2" xfId="41667"/>
    <cellStyle name="Normal 10 2 2 3 2 4 5 3" xfId="29234"/>
    <cellStyle name="Normal 10 2 2 3 2 4 6" xfId="15101"/>
    <cellStyle name="Normal 10 2 2 3 2 4 6 2" xfId="39975"/>
    <cellStyle name="Normal 10 2 2 3 2 4 7" xfId="27534"/>
    <cellStyle name="Normal 10 2 2 3 2 5" xfId="1258"/>
    <cellStyle name="Normal 10 2 2 3 2 5 2" xfId="10419"/>
    <cellStyle name="Normal 10 2 2 3 2 5 2 2" xfId="22862"/>
    <cellStyle name="Normal 10 2 2 3 2 5 2 2 2" xfId="47736"/>
    <cellStyle name="Normal 10 2 2 3 2 5 2 3" xfId="35303"/>
    <cellStyle name="Normal 10 2 2 3 2 5 3" xfId="5403"/>
    <cellStyle name="Normal 10 2 2 3 2 5 3 2" xfId="17855"/>
    <cellStyle name="Normal 10 2 2 3 2 5 3 2 2" xfId="42729"/>
    <cellStyle name="Normal 10 2 2 3 2 5 3 3" xfId="30296"/>
    <cellStyle name="Normal 10 2 2 3 2 5 4" xfId="14058"/>
    <cellStyle name="Normal 10 2 2 3 2 5 4 2" xfId="38932"/>
    <cellStyle name="Normal 10 2 2 3 2 5 5" xfId="26491"/>
    <cellStyle name="Normal 10 2 2 3 2 6" xfId="7980"/>
    <cellStyle name="Normal 10 2 2 3 2 6 2" xfId="20426"/>
    <cellStyle name="Normal 10 2 2 3 2 6 2 2" xfId="45300"/>
    <cellStyle name="Normal 10 2 2 3 2 6 3" xfId="32867"/>
    <cellStyle name="Normal 10 2 2 3 2 7" xfId="11873"/>
    <cellStyle name="Normal 10 2 2 3 2 7 2" xfId="24307"/>
    <cellStyle name="Normal 10 2 2 3 2 7 2 2" xfId="49181"/>
    <cellStyle name="Normal 10 2 2 3 2 7 3" xfId="36748"/>
    <cellStyle name="Normal 10 2 2 3 2 8" xfId="6950"/>
    <cellStyle name="Normal 10 2 2 3 2 8 2" xfId="19399"/>
    <cellStyle name="Normal 10 2 2 3 2 8 2 2" xfId="44273"/>
    <cellStyle name="Normal 10 2 2 3 2 8 3" xfId="31840"/>
    <cellStyle name="Normal 10 2 2 3 2 9" xfId="2901"/>
    <cellStyle name="Normal 10 2 2 3 2 9 2" xfId="15419"/>
    <cellStyle name="Normal 10 2 2 3 2 9 2 2" xfId="40293"/>
    <cellStyle name="Normal 10 2 2 3 2 9 3" xfId="27852"/>
    <cellStyle name="Normal 10 2 2 3 2_Degree data" xfId="2145"/>
    <cellStyle name="Normal 10 2 2 3 3" xfId="659"/>
    <cellStyle name="Normal 10 2 2 3 3 2" xfId="1362"/>
    <cellStyle name="Normal 10 2 2 3 3 2 2" xfId="9153"/>
    <cellStyle name="Normal 10 2 2 3 3 2 2 2" xfId="21596"/>
    <cellStyle name="Normal 10 2 2 3 3 2 2 2 2" xfId="46470"/>
    <cellStyle name="Normal 10 2 2 3 3 2 2 3" xfId="34037"/>
    <cellStyle name="Normal 10 2 2 3 3 2 3" xfId="4135"/>
    <cellStyle name="Normal 10 2 2 3 3 2 3 2" xfId="16589"/>
    <cellStyle name="Normal 10 2 2 3 3 2 3 2 2" xfId="41463"/>
    <cellStyle name="Normal 10 2 2 3 3 2 3 3" xfId="29030"/>
    <cellStyle name="Normal 10 2 2 3 3 2 4" xfId="14162"/>
    <cellStyle name="Normal 10 2 2 3 3 2 4 2" xfId="39036"/>
    <cellStyle name="Normal 10 2 2 3 3 2 5" xfId="26595"/>
    <cellStyle name="Normal 10 2 2 3 3 3" xfId="5507"/>
    <cellStyle name="Normal 10 2 2 3 3 3 2" xfId="10523"/>
    <cellStyle name="Normal 10 2 2 3 3 3 2 2" xfId="22966"/>
    <cellStyle name="Normal 10 2 2 3 3 3 2 2 2" xfId="47840"/>
    <cellStyle name="Normal 10 2 2 3 3 3 2 3" xfId="35407"/>
    <cellStyle name="Normal 10 2 2 3 3 3 3" xfId="17959"/>
    <cellStyle name="Normal 10 2 2 3 3 3 3 2" xfId="42833"/>
    <cellStyle name="Normal 10 2 2 3 3 3 4" xfId="30400"/>
    <cellStyle name="Normal 10 2 2 3 3 4" xfId="8269"/>
    <cellStyle name="Normal 10 2 2 3 3 4 2" xfId="20713"/>
    <cellStyle name="Normal 10 2 2 3 3 4 2 2" xfId="45587"/>
    <cellStyle name="Normal 10 2 2 3 3 4 3" xfId="33154"/>
    <cellStyle name="Normal 10 2 2 3 3 5" xfId="11977"/>
    <cellStyle name="Normal 10 2 2 3 3 5 2" xfId="24411"/>
    <cellStyle name="Normal 10 2 2 3 3 5 2 2" xfId="49285"/>
    <cellStyle name="Normal 10 2 2 3 3 5 3" xfId="36852"/>
    <cellStyle name="Normal 10 2 2 3 3 6" xfId="6746"/>
    <cellStyle name="Normal 10 2 2 3 3 6 2" xfId="19195"/>
    <cellStyle name="Normal 10 2 2 3 3 6 2 2" xfId="44069"/>
    <cellStyle name="Normal 10 2 2 3 3 6 3" xfId="31636"/>
    <cellStyle name="Normal 10 2 2 3 3 7" xfId="3200"/>
    <cellStyle name="Normal 10 2 2 3 3 7 2" xfId="15706"/>
    <cellStyle name="Normal 10 2 2 3 3 7 2 2" xfId="40580"/>
    <cellStyle name="Normal 10 2 2 3 3 7 3" xfId="28139"/>
    <cellStyle name="Normal 10 2 2 3 3 8" xfId="13463"/>
    <cellStyle name="Normal 10 2 2 3 3 8 2" xfId="38337"/>
    <cellStyle name="Normal 10 2 2 3 3 9" xfId="25896"/>
    <cellStyle name="Normal 10 2 2 3 4" xfId="1710"/>
    <cellStyle name="Normal 10 2 2 3 4 2" xfId="4448"/>
    <cellStyle name="Normal 10 2 2 3 4 2 2" xfId="9466"/>
    <cellStyle name="Normal 10 2 2 3 4 2 2 2" xfId="21909"/>
    <cellStyle name="Normal 10 2 2 3 4 2 2 2 2" xfId="46783"/>
    <cellStyle name="Normal 10 2 2 3 4 2 2 3" xfId="34350"/>
    <cellStyle name="Normal 10 2 2 3 4 2 3" xfId="16902"/>
    <cellStyle name="Normal 10 2 2 3 4 2 3 2" xfId="41776"/>
    <cellStyle name="Normal 10 2 2 3 4 2 4" xfId="29343"/>
    <cellStyle name="Normal 10 2 2 3 4 3" xfId="5856"/>
    <cellStyle name="Normal 10 2 2 3 4 3 2" xfId="10871"/>
    <cellStyle name="Normal 10 2 2 3 4 3 2 2" xfId="23314"/>
    <cellStyle name="Normal 10 2 2 3 4 3 2 2 2" xfId="48188"/>
    <cellStyle name="Normal 10 2 2 3 4 3 2 3" xfId="35755"/>
    <cellStyle name="Normal 10 2 2 3 4 3 3" xfId="18307"/>
    <cellStyle name="Normal 10 2 2 3 4 3 3 2" xfId="43181"/>
    <cellStyle name="Normal 10 2 2 3 4 3 4" xfId="30748"/>
    <cellStyle name="Normal 10 2 2 3 4 4" xfId="8582"/>
    <cellStyle name="Normal 10 2 2 3 4 4 2" xfId="21026"/>
    <cellStyle name="Normal 10 2 2 3 4 4 2 2" xfId="45900"/>
    <cellStyle name="Normal 10 2 2 3 4 4 3" xfId="33467"/>
    <cellStyle name="Normal 10 2 2 3 4 5" xfId="12325"/>
    <cellStyle name="Normal 10 2 2 3 4 5 2" xfId="24759"/>
    <cellStyle name="Normal 10 2 2 3 4 5 2 2" xfId="49633"/>
    <cellStyle name="Normal 10 2 2 3 4 5 3" xfId="37200"/>
    <cellStyle name="Normal 10 2 2 3 4 6" xfId="7059"/>
    <cellStyle name="Normal 10 2 2 3 4 6 2" xfId="19508"/>
    <cellStyle name="Normal 10 2 2 3 4 6 2 2" xfId="44382"/>
    <cellStyle name="Normal 10 2 2 3 4 6 3" xfId="31949"/>
    <cellStyle name="Normal 10 2 2 3 4 7" xfId="3513"/>
    <cellStyle name="Normal 10 2 2 3 4 7 2" xfId="16019"/>
    <cellStyle name="Normal 10 2 2 3 4 7 2 2" xfId="40893"/>
    <cellStyle name="Normal 10 2 2 3 4 7 3" xfId="28452"/>
    <cellStyle name="Normal 10 2 2 3 4 8" xfId="14510"/>
    <cellStyle name="Normal 10 2 2 3 4 8 2" xfId="39384"/>
    <cellStyle name="Normal 10 2 2 3 4 9" xfId="26943"/>
    <cellStyle name="Normal 10 2 2 3 5" xfId="2216"/>
    <cellStyle name="Normal 10 2 2 3 5 2" xfId="4845"/>
    <cellStyle name="Normal 10 2 2 3 5 2 2" xfId="9862"/>
    <cellStyle name="Normal 10 2 2 3 5 2 2 2" xfId="22305"/>
    <cellStyle name="Normal 10 2 2 3 5 2 2 2 2" xfId="47179"/>
    <cellStyle name="Normal 10 2 2 3 5 2 2 3" xfId="34746"/>
    <cellStyle name="Normal 10 2 2 3 5 2 3" xfId="17298"/>
    <cellStyle name="Normal 10 2 2 3 5 2 3 2" xfId="42172"/>
    <cellStyle name="Normal 10 2 2 3 5 2 4" xfId="29739"/>
    <cellStyle name="Normal 10 2 2 3 5 3" xfId="6243"/>
    <cellStyle name="Normal 10 2 2 3 5 3 2" xfId="11258"/>
    <cellStyle name="Normal 10 2 2 3 5 3 2 2" xfId="23701"/>
    <cellStyle name="Normal 10 2 2 3 5 3 2 2 2" xfId="48575"/>
    <cellStyle name="Normal 10 2 2 3 5 3 2 3" xfId="36142"/>
    <cellStyle name="Normal 10 2 2 3 5 3 3" xfId="18694"/>
    <cellStyle name="Normal 10 2 2 3 5 3 3 2" xfId="43568"/>
    <cellStyle name="Normal 10 2 2 3 5 3 4" xfId="31135"/>
    <cellStyle name="Normal 10 2 2 3 5 4" xfId="8154"/>
    <cellStyle name="Normal 10 2 2 3 5 4 2" xfId="20600"/>
    <cellStyle name="Normal 10 2 2 3 5 4 2 2" xfId="45474"/>
    <cellStyle name="Normal 10 2 2 3 5 4 3" xfId="33041"/>
    <cellStyle name="Normal 10 2 2 3 5 5" xfId="12712"/>
    <cellStyle name="Normal 10 2 2 3 5 5 2" xfId="25146"/>
    <cellStyle name="Normal 10 2 2 3 5 5 2 2" xfId="50020"/>
    <cellStyle name="Normal 10 2 2 3 5 5 3" xfId="37587"/>
    <cellStyle name="Normal 10 2 2 3 5 6" xfId="7456"/>
    <cellStyle name="Normal 10 2 2 3 5 6 2" xfId="19904"/>
    <cellStyle name="Normal 10 2 2 3 5 6 2 2" xfId="44778"/>
    <cellStyle name="Normal 10 2 2 3 5 6 3" xfId="32345"/>
    <cellStyle name="Normal 10 2 2 3 5 7" xfId="3084"/>
    <cellStyle name="Normal 10 2 2 3 5 7 2" xfId="15593"/>
    <cellStyle name="Normal 10 2 2 3 5 7 2 2" xfId="40467"/>
    <cellStyle name="Normal 10 2 2 3 5 7 3" xfId="28026"/>
    <cellStyle name="Normal 10 2 2 3 5 8" xfId="14897"/>
    <cellStyle name="Normal 10 2 2 3 5 8 2" xfId="39771"/>
    <cellStyle name="Normal 10 2 2 3 5 9" xfId="27330"/>
    <cellStyle name="Normal 10 2 2 3 6" xfId="1054"/>
    <cellStyle name="Normal 10 2 2 3 6 2" xfId="9040"/>
    <cellStyle name="Normal 10 2 2 3 6 2 2" xfId="21483"/>
    <cellStyle name="Normal 10 2 2 3 6 2 2 2" xfId="46357"/>
    <cellStyle name="Normal 10 2 2 3 6 2 3" xfId="33924"/>
    <cellStyle name="Normal 10 2 2 3 6 3" xfId="4022"/>
    <cellStyle name="Normal 10 2 2 3 6 3 2" xfId="16476"/>
    <cellStyle name="Normal 10 2 2 3 6 3 2 2" xfId="41350"/>
    <cellStyle name="Normal 10 2 2 3 6 3 3" xfId="28917"/>
    <cellStyle name="Normal 10 2 2 3 6 4" xfId="13854"/>
    <cellStyle name="Normal 10 2 2 3 6 4 2" xfId="38728"/>
    <cellStyle name="Normal 10 2 2 3 6 5" xfId="26287"/>
    <cellStyle name="Normal 10 2 2 3 7" xfId="5199"/>
    <cellStyle name="Normal 10 2 2 3 7 2" xfId="10215"/>
    <cellStyle name="Normal 10 2 2 3 7 2 2" xfId="22658"/>
    <cellStyle name="Normal 10 2 2 3 7 2 2 2" xfId="47532"/>
    <cellStyle name="Normal 10 2 2 3 7 2 3" xfId="35099"/>
    <cellStyle name="Normal 10 2 2 3 7 3" xfId="17651"/>
    <cellStyle name="Normal 10 2 2 3 7 3 2" xfId="42525"/>
    <cellStyle name="Normal 10 2 2 3 7 4" xfId="30092"/>
    <cellStyle name="Normal 10 2 2 3 8" xfId="7776"/>
    <cellStyle name="Normal 10 2 2 3 8 2" xfId="20222"/>
    <cellStyle name="Normal 10 2 2 3 8 2 2" xfId="45096"/>
    <cellStyle name="Normal 10 2 2 3 8 3" xfId="32663"/>
    <cellStyle name="Normal 10 2 2 3 9" xfId="11669"/>
    <cellStyle name="Normal 10 2 2 3 9 2" xfId="24103"/>
    <cellStyle name="Normal 10 2 2 3 9 2 2" xfId="48977"/>
    <cellStyle name="Normal 10 2 2 3 9 3" xfId="36544"/>
    <cellStyle name="Normal 10 2 2 3_Degree data" xfId="2019"/>
    <cellStyle name="Normal 10 2 2 4" xfId="400"/>
    <cellStyle name="Normal 10 2 2 4 10" xfId="13216"/>
    <cellStyle name="Normal 10 2 2 4 10 2" xfId="38090"/>
    <cellStyle name="Normal 10 2 2 4 11" xfId="25649"/>
    <cellStyle name="Normal 10 2 2 4 2" xfId="760"/>
    <cellStyle name="Normal 10 2 2 4 2 2" xfId="1364"/>
    <cellStyle name="Normal 10 2 2 4 2 2 2" xfId="9468"/>
    <cellStyle name="Normal 10 2 2 4 2 2 2 2" xfId="21911"/>
    <cellStyle name="Normal 10 2 2 4 2 2 2 2 2" xfId="46785"/>
    <cellStyle name="Normal 10 2 2 4 2 2 2 3" xfId="34352"/>
    <cellStyle name="Normal 10 2 2 4 2 2 3" xfId="4450"/>
    <cellStyle name="Normal 10 2 2 4 2 2 3 2" xfId="16904"/>
    <cellStyle name="Normal 10 2 2 4 2 2 3 2 2" xfId="41778"/>
    <cellStyle name="Normal 10 2 2 4 2 2 3 3" xfId="29345"/>
    <cellStyle name="Normal 10 2 2 4 2 2 4" xfId="14164"/>
    <cellStyle name="Normal 10 2 2 4 2 2 4 2" xfId="39038"/>
    <cellStyle name="Normal 10 2 2 4 2 2 5" xfId="26597"/>
    <cellStyle name="Normal 10 2 2 4 2 3" xfId="5509"/>
    <cellStyle name="Normal 10 2 2 4 2 3 2" xfId="10525"/>
    <cellStyle name="Normal 10 2 2 4 2 3 2 2" xfId="22968"/>
    <cellStyle name="Normal 10 2 2 4 2 3 2 2 2" xfId="47842"/>
    <cellStyle name="Normal 10 2 2 4 2 3 2 3" xfId="35409"/>
    <cellStyle name="Normal 10 2 2 4 2 3 3" xfId="17961"/>
    <cellStyle name="Normal 10 2 2 4 2 3 3 2" xfId="42835"/>
    <cellStyle name="Normal 10 2 2 4 2 3 4" xfId="30402"/>
    <cellStyle name="Normal 10 2 2 4 2 4" xfId="8584"/>
    <cellStyle name="Normal 10 2 2 4 2 4 2" xfId="21028"/>
    <cellStyle name="Normal 10 2 2 4 2 4 2 2" xfId="45902"/>
    <cellStyle name="Normal 10 2 2 4 2 4 3" xfId="33469"/>
    <cellStyle name="Normal 10 2 2 4 2 5" xfId="11979"/>
    <cellStyle name="Normal 10 2 2 4 2 5 2" xfId="24413"/>
    <cellStyle name="Normal 10 2 2 4 2 5 2 2" xfId="49287"/>
    <cellStyle name="Normal 10 2 2 4 2 5 3" xfId="36854"/>
    <cellStyle name="Normal 10 2 2 4 2 6" xfId="7061"/>
    <cellStyle name="Normal 10 2 2 4 2 6 2" xfId="19510"/>
    <cellStyle name="Normal 10 2 2 4 2 6 2 2" xfId="44384"/>
    <cellStyle name="Normal 10 2 2 4 2 6 3" xfId="31951"/>
    <cellStyle name="Normal 10 2 2 4 2 7" xfId="3515"/>
    <cellStyle name="Normal 10 2 2 4 2 7 2" xfId="16021"/>
    <cellStyle name="Normal 10 2 2 4 2 7 2 2" xfId="40895"/>
    <cellStyle name="Normal 10 2 2 4 2 7 3" xfId="28454"/>
    <cellStyle name="Normal 10 2 2 4 2 8" xfId="13563"/>
    <cellStyle name="Normal 10 2 2 4 2 8 2" xfId="38437"/>
    <cellStyle name="Normal 10 2 2 4 2 9" xfId="25996"/>
    <cellStyle name="Normal 10 2 2 4 3" xfId="1712"/>
    <cellStyle name="Normal 10 2 2 4 3 2" xfId="4945"/>
    <cellStyle name="Normal 10 2 2 4 3 2 2" xfId="9962"/>
    <cellStyle name="Normal 10 2 2 4 3 2 2 2" xfId="22405"/>
    <cellStyle name="Normal 10 2 2 4 3 2 2 2 2" xfId="47279"/>
    <cellStyle name="Normal 10 2 2 4 3 2 2 3" xfId="34846"/>
    <cellStyle name="Normal 10 2 2 4 3 2 3" xfId="17398"/>
    <cellStyle name="Normal 10 2 2 4 3 2 3 2" xfId="42272"/>
    <cellStyle name="Normal 10 2 2 4 3 2 4" xfId="29839"/>
    <cellStyle name="Normal 10 2 2 4 3 3" xfId="5858"/>
    <cellStyle name="Normal 10 2 2 4 3 3 2" xfId="10873"/>
    <cellStyle name="Normal 10 2 2 4 3 3 2 2" xfId="23316"/>
    <cellStyle name="Normal 10 2 2 4 3 3 2 2 2" xfId="48190"/>
    <cellStyle name="Normal 10 2 2 4 3 3 2 3" xfId="35757"/>
    <cellStyle name="Normal 10 2 2 4 3 3 3" xfId="18309"/>
    <cellStyle name="Normal 10 2 2 4 3 3 3 2" xfId="43183"/>
    <cellStyle name="Normal 10 2 2 4 3 3 4" xfId="30750"/>
    <cellStyle name="Normal 10 2 2 4 3 4" xfId="8369"/>
    <cellStyle name="Normal 10 2 2 4 3 4 2" xfId="20813"/>
    <cellStyle name="Normal 10 2 2 4 3 4 2 2" xfId="45687"/>
    <cellStyle name="Normal 10 2 2 4 3 4 3" xfId="33254"/>
    <cellStyle name="Normal 10 2 2 4 3 5" xfId="12327"/>
    <cellStyle name="Normal 10 2 2 4 3 5 2" xfId="24761"/>
    <cellStyle name="Normal 10 2 2 4 3 5 2 2" xfId="49635"/>
    <cellStyle name="Normal 10 2 2 4 3 5 3" xfId="37202"/>
    <cellStyle name="Normal 10 2 2 4 3 6" xfId="7556"/>
    <cellStyle name="Normal 10 2 2 4 3 6 2" xfId="20004"/>
    <cellStyle name="Normal 10 2 2 4 3 6 2 2" xfId="44878"/>
    <cellStyle name="Normal 10 2 2 4 3 6 3" xfId="32445"/>
    <cellStyle name="Normal 10 2 2 4 3 7" xfId="3300"/>
    <cellStyle name="Normal 10 2 2 4 3 7 2" xfId="15806"/>
    <cellStyle name="Normal 10 2 2 4 3 7 2 2" xfId="40680"/>
    <cellStyle name="Normal 10 2 2 4 3 7 3" xfId="28239"/>
    <cellStyle name="Normal 10 2 2 4 3 8" xfId="14512"/>
    <cellStyle name="Normal 10 2 2 4 3 8 2" xfId="39386"/>
    <cellStyle name="Normal 10 2 2 4 3 9" xfId="26945"/>
    <cellStyle name="Normal 10 2 2 4 4" xfId="2318"/>
    <cellStyle name="Normal 10 2 2 4 4 2" xfId="6343"/>
    <cellStyle name="Normal 10 2 2 4 4 2 2" xfId="11358"/>
    <cellStyle name="Normal 10 2 2 4 4 2 2 2" xfId="23801"/>
    <cellStyle name="Normal 10 2 2 4 4 2 2 2 2" xfId="48675"/>
    <cellStyle name="Normal 10 2 2 4 4 2 2 3" xfId="36242"/>
    <cellStyle name="Normal 10 2 2 4 4 2 3" xfId="18794"/>
    <cellStyle name="Normal 10 2 2 4 4 2 3 2" xfId="43668"/>
    <cellStyle name="Normal 10 2 2 4 4 2 4" xfId="31235"/>
    <cellStyle name="Normal 10 2 2 4 4 3" xfId="12812"/>
    <cellStyle name="Normal 10 2 2 4 4 3 2" xfId="25246"/>
    <cellStyle name="Normal 10 2 2 4 4 3 2 2" xfId="50120"/>
    <cellStyle name="Normal 10 2 2 4 4 3 3" xfId="37687"/>
    <cellStyle name="Normal 10 2 2 4 4 4" xfId="9253"/>
    <cellStyle name="Normal 10 2 2 4 4 4 2" xfId="21696"/>
    <cellStyle name="Normal 10 2 2 4 4 4 2 2" xfId="46570"/>
    <cellStyle name="Normal 10 2 2 4 4 4 3" xfId="34137"/>
    <cellStyle name="Normal 10 2 2 4 4 5" xfId="4235"/>
    <cellStyle name="Normal 10 2 2 4 4 5 2" xfId="16689"/>
    <cellStyle name="Normal 10 2 2 4 4 5 2 2" xfId="41563"/>
    <cellStyle name="Normal 10 2 2 4 4 5 3" xfId="29130"/>
    <cellStyle name="Normal 10 2 2 4 4 6" xfId="14997"/>
    <cellStyle name="Normal 10 2 2 4 4 6 2" xfId="39871"/>
    <cellStyle name="Normal 10 2 2 4 4 7" xfId="27430"/>
    <cellStyle name="Normal 10 2 2 4 5" xfId="1154"/>
    <cellStyle name="Normal 10 2 2 4 5 2" xfId="10315"/>
    <cellStyle name="Normal 10 2 2 4 5 2 2" xfId="22758"/>
    <cellStyle name="Normal 10 2 2 4 5 2 2 2" xfId="47632"/>
    <cellStyle name="Normal 10 2 2 4 5 2 3" xfId="35199"/>
    <cellStyle name="Normal 10 2 2 4 5 3" xfId="5299"/>
    <cellStyle name="Normal 10 2 2 4 5 3 2" xfId="17751"/>
    <cellStyle name="Normal 10 2 2 4 5 3 2 2" xfId="42625"/>
    <cellStyle name="Normal 10 2 2 4 5 3 3" xfId="30192"/>
    <cellStyle name="Normal 10 2 2 4 5 4" xfId="13954"/>
    <cellStyle name="Normal 10 2 2 4 5 4 2" xfId="38828"/>
    <cellStyle name="Normal 10 2 2 4 5 5" xfId="26387"/>
    <cellStyle name="Normal 10 2 2 4 6" xfId="7876"/>
    <cellStyle name="Normal 10 2 2 4 6 2" xfId="20322"/>
    <cellStyle name="Normal 10 2 2 4 6 2 2" xfId="45196"/>
    <cellStyle name="Normal 10 2 2 4 6 3" xfId="32763"/>
    <cellStyle name="Normal 10 2 2 4 7" xfId="11769"/>
    <cellStyle name="Normal 10 2 2 4 7 2" xfId="24203"/>
    <cellStyle name="Normal 10 2 2 4 7 2 2" xfId="49077"/>
    <cellStyle name="Normal 10 2 2 4 7 3" xfId="36644"/>
    <cellStyle name="Normal 10 2 2 4 8" xfId="6846"/>
    <cellStyle name="Normal 10 2 2 4 8 2" xfId="19295"/>
    <cellStyle name="Normal 10 2 2 4 8 2 2" xfId="44169"/>
    <cellStyle name="Normal 10 2 2 4 8 3" xfId="31736"/>
    <cellStyle name="Normal 10 2 2 4 9" xfId="2797"/>
    <cellStyle name="Normal 10 2 2 4 9 2" xfId="15315"/>
    <cellStyle name="Normal 10 2 2 4 9 2 2" xfId="40189"/>
    <cellStyle name="Normal 10 2 2 4 9 3" xfId="27748"/>
    <cellStyle name="Normal 10 2 2 4_Degree data" xfId="2160"/>
    <cellStyle name="Normal 10 2 2 5" xfId="233"/>
    <cellStyle name="Normal 10 2 2 5 2" xfId="1359"/>
    <cellStyle name="Normal 10 2 2 5 2 2" xfId="9096"/>
    <cellStyle name="Normal 10 2 2 5 2 2 2" xfId="21539"/>
    <cellStyle name="Normal 10 2 2 5 2 2 2 2" xfId="46413"/>
    <cellStyle name="Normal 10 2 2 5 2 2 3" xfId="33980"/>
    <cellStyle name="Normal 10 2 2 5 2 3" xfId="4078"/>
    <cellStyle name="Normal 10 2 2 5 2 3 2" xfId="16532"/>
    <cellStyle name="Normal 10 2 2 5 2 3 2 2" xfId="41406"/>
    <cellStyle name="Normal 10 2 2 5 2 3 3" xfId="28973"/>
    <cellStyle name="Normal 10 2 2 5 2 4" xfId="14159"/>
    <cellStyle name="Normal 10 2 2 5 2 4 2" xfId="39033"/>
    <cellStyle name="Normal 10 2 2 5 2 5" xfId="26592"/>
    <cellStyle name="Normal 10 2 2 5 3" xfId="5504"/>
    <cellStyle name="Normal 10 2 2 5 3 2" xfId="10520"/>
    <cellStyle name="Normal 10 2 2 5 3 2 2" xfId="22963"/>
    <cellStyle name="Normal 10 2 2 5 3 2 2 2" xfId="47837"/>
    <cellStyle name="Normal 10 2 2 5 3 2 3" xfId="35404"/>
    <cellStyle name="Normal 10 2 2 5 3 3" xfId="17956"/>
    <cellStyle name="Normal 10 2 2 5 3 3 2" xfId="42830"/>
    <cellStyle name="Normal 10 2 2 5 3 4" xfId="30397"/>
    <cellStyle name="Normal 10 2 2 5 4" xfId="8212"/>
    <cellStyle name="Normal 10 2 2 5 4 2" xfId="20656"/>
    <cellStyle name="Normal 10 2 2 5 4 2 2" xfId="45530"/>
    <cellStyle name="Normal 10 2 2 5 4 3" xfId="33097"/>
    <cellStyle name="Normal 10 2 2 5 5" xfId="11974"/>
    <cellStyle name="Normal 10 2 2 5 5 2" xfId="24408"/>
    <cellStyle name="Normal 10 2 2 5 5 2 2" xfId="49282"/>
    <cellStyle name="Normal 10 2 2 5 5 3" xfId="36849"/>
    <cellStyle name="Normal 10 2 2 5 6" xfId="6689"/>
    <cellStyle name="Normal 10 2 2 5 6 2" xfId="19138"/>
    <cellStyle name="Normal 10 2 2 5 6 2 2" xfId="44012"/>
    <cellStyle name="Normal 10 2 2 5 6 3" xfId="31579"/>
    <cellStyle name="Normal 10 2 2 5 7" xfId="3143"/>
    <cellStyle name="Normal 10 2 2 5 7 2" xfId="15649"/>
    <cellStyle name="Normal 10 2 2 5 7 2 2" xfId="40523"/>
    <cellStyle name="Normal 10 2 2 5 7 3" xfId="28082"/>
    <cellStyle name="Normal 10 2 2 5 8" xfId="13059"/>
    <cellStyle name="Normal 10 2 2 5 8 2" xfId="37933"/>
    <cellStyle name="Normal 10 2 2 5 9" xfId="25492"/>
    <cellStyle name="Normal 10 2 2 6" xfId="597"/>
    <cellStyle name="Normal 10 2 2 6 2" xfId="1707"/>
    <cellStyle name="Normal 10 2 2 6 2 2" xfId="9463"/>
    <cellStyle name="Normal 10 2 2 6 2 2 2" xfId="21906"/>
    <cellStyle name="Normal 10 2 2 6 2 2 2 2" xfId="46780"/>
    <cellStyle name="Normal 10 2 2 6 2 2 3" xfId="34347"/>
    <cellStyle name="Normal 10 2 2 6 2 3" xfId="4445"/>
    <cellStyle name="Normal 10 2 2 6 2 3 2" xfId="16899"/>
    <cellStyle name="Normal 10 2 2 6 2 3 2 2" xfId="41773"/>
    <cellStyle name="Normal 10 2 2 6 2 3 3" xfId="29340"/>
    <cellStyle name="Normal 10 2 2 6 2 4" xfId="14507"/>
    <cellStyle name="Normal 10 2 2 6 2 4 2" xfId="39381"/>
    <cellStyle name="Normal 10 2 2 6 2 5" xfId="26940"/>
    <cellStyle name="Normal 10 2 2 6 3" xfId="5853"/>
    <cellStyle name="Normal 10 2 2 6 3 2" xfId="10868"/>
    <cellStyle name="Normal 10 2 2 6 3 2 2" xfId="23311"/>
    <cellStyle name="Normal 10 2 2 6 3 2 2 2" xfId="48185"/>
    <cellStyle name="Normal 10 2 2 6 3 2 3" xfId="35752"/>
    <cellStyle name="Normal 10 2 2 6 3 3" xfId="18304"/>
    <cellStyle name="Normal 10 2 2 6 3 3 2" xfId="43178"/>
    <cellStyle name="Normal 10 2 2 6 3 4" xfId="30745"/>
    <cellStyle name="Normal 10 2 2 6 4" xfId="8579"/>
    <cellStyle name="Normal 10 2 2 6 4 2" xfId="21023"/>
    <cellStyle name="Normal 10 2 2 6 4 2 2" xfId="45897"/>
    <cellStyle name="Normal 10 2 2 6 4 3" xfId="33464"/>
    <cellStyle name="Normal 10 2 2 6 5" xfId="12322"/>
    <cellStyle name="Normal 10 2 2 6 5 2" xfId="24756"/>
    <cellStyle name="Normal 10 2 2 6 5 2 2" xfId="49630"/>
    <cellStyle name="Normal 10 2 2 6 5 3" xfId="37197"/>
    <cellStyle name="Normal 10 2 2 6 6" xfId="7056"/>
    <cellStyle name="Normal 10 2 2 6 6 2" xfId="19505"/>
    <cellStyle name="Normal 10 2 2 6 6 2 2" xfId="44379"/>
    <cellStyle name="Normal 10 2 2 6 6 3" xfId="31946"/>
    <cellStyle name="Normal 10 2 2 6 7" xfId="3510"/>
    <cellStyle name="Normal 10 2 2 6 7 2" xfId="16016"/>
    <cellStyle name="Normal 10 2 2 6 7 2 2" xfId="40890"/>
    <cellStyle name="Normal 10 2 2 6 7 3" xfId="28449"/>
    <cellStyle name="Normal 10 2 2 6 8" xfId="13406"/>
    <cellStyle name="Normal 10 2 2 6 8 2" xfId="38280"/>
    <cellStyle name="Normal 10 2 2 6 9" xfId="25839"/>
    <cellStyle name="Normal 10 2 2 7" xfId="2151"/>
    <cellStyle name="Normal 10 2 2 7 2" xfId="4788"/>
    <cellStyle name="Normal 10 2 2 7 2 2" xfId="9805"/>
    <cellStyle name="Normal 10 2 2 7 2 2 2" xfId="22248"/>
    <cellStyle name="Normal 10 2 2 7 2 2 2 2" xfId="47122"/>
    <cellStyle name="Normal 10 2 2 7 2 2 3" xfId="34689"/>
    <cellStyle name="Normal 10 2 2 7 2 3" xfId="17241"/>
    <cellStyle name="Normal 10 2 2 7 2 3 2" xfId="42115"/>
    <cellStyle name="Normal 10 2 2 7 2 4" xfId="29682"/>
    <cellStyle name="Normal 10 2 2 7 3" xfId="6186"/>
    <cellStyle name="Normal 10 2 2 7 3 2" xfId="11201"/>
    <cellStyle name="Normal 10 2 2 7 3 2 2" xfId="23644"/>
    <cellStyle name="Normal 10 2 2 7 3 2 2 2" xfId="48518"/>
    <cellStyle name="Normal 10 2 2 7 3 2 3" xfId="36085"/>
    <cellStyle name="Normal 10 2 2 7 3 3" xfId="18637"/>
    <cellStyle name="Normal 10 2 2 7 3 3 2" xfId="43511"/>
    <cellStyle name="Normal 10 2 2 7 3 4" xfId="31078"/>
    <cellStyle name="Normal 10 2 2 7 4" xfId="8050"/>
    <cellStyle name="Normal 10 2 2 7 4 2" xfId="20496"/>
    <cellStyle name="Normal 10 2 2 7 4 2 2" xfId="45370"/>
    <cellStyle name="Normal 10 2 2 7 4 3" xfId="32937"/>
    <cellStyle name="Normal 10 2 2 7 5" xfId="12655"/>
    <cellStyle name="Normal 10 2 2 7 5 2" xfId="25089"/>
    <cellStyle name="Normal 10 2 2 7 5 2 2" xfId="49963"/>
    <cellStyle name="Normal 10 2 2 7 5 3" xfId="37530"/>
    <cellStyle name="Normal 10 2 2 7 6" xfId="7399"/>
    <cellStyle name="Normal 10 2 2 7 6 2" xfId="19847"/>
    <cellStyle name="Normal 10 2 2 7 6 2 2" xfId="44721"/>
    <cellStyle name="Normal 10 2 2 7 6 3" xfId="32288"/>
    <cellStyle name="Normal 10 2 2 7 7" xfId="2977"/>
    <cellStyle name="Normal 10 2 2 7 7 2" xfId="15489"/>
    <cellStyle name="Normal 10 2 2 7 7 2 2" xfId="40363"/>
    <cellStyle name="Normal 10 2 2 7 7 3" xfId="27922"/>
    <cellStyle name="Normal 10 2 2 7 8" xfId="14840"/>
    <cellStyle name="Normal 10 2 2 7 8 2" xfId="39714"/>
    <cellStyle name="Normal 10 2 2 7 9" xfId="27273"/>
    <cellStyle name="Normal 10 2 2 8" xfId="997"/>
    <cellStyle name="Normal 10 2 2 8 2" xfId="11612"/>
    <cellStyle name="Normal 10 2 2 8 2 2" xfId="24046"/>
    <cellStyle name="Normal 10 2 2 8 2 2 2" xfId="48920"/>
    <cellStyle name="Normal 10 2 2 8 2 3" xfId="36487"/>
    <cellStyle name="Normal 10 2 2 8 3" xfId="8936"/>
    <cellStyle name="Normal 10 2 2 8 3 2" xfId="21379"/>
    <cellStyle name="Normal 10 2 2 8 3 2 2" xfId="46253"/>
    <cellStyle name="Normal 10 2 2 8 3 3" xfId="33820"/>
    <cellStyle name="Normal 10 2 2 8 4" xfId="3918"/>
    <cellStyle name="Normal 10 2 2 8 4 2" xfId="16372"/>
    <cellStyle name="Normal 10 2 2 8 4 2 2" xfId="41246"/>
    <cellStyle name="Normal 10 2 2 8 4 3" xfId="28813"/>
    <cellStyle name="Normal 10 2 2 8 5" xfId="13797"/>
    <cellStyle name="Normal 10 2 2 8 5 2" xfId="38671"/>
    <cellStyle name="Normal 10 2 2 8 6" xfId="26230"/>
    <cellStyle name="Normal 10 2 2 9" xfId="922"/>
    <cellStyle name="Normal 10 2 2 9 2" xfId="10156"/>
    <cellStyle name="Normal 10 2 2 9 2 2" xfId="22599"/>
    <cellStyle name="Normal 10 2 2 9 2 2 2" xfId="47473"/>
    <cellStyle name="Normal 10 2 2 9 2 3" xfId="35040"/>
    <cellStyle name="Normal 10 2 2 9 3" xfId="5140"/>
    <cellStyle name="Normal 10 2 2 9 3 2" xfId="17592"/>
    <cellStyle name="Normal 10 2 2 9 3 2 2" xfId="42466"/>
    <cellStyle name="Normal 10 2 2 9 3 3" xfId="30033"/>
    <cellStyle name="Normal 10 2 2 9 4" xfId="13722"/>
    <cellStyle name="Normal 10 2 2 9 4 2" xfId="38596"/>
    <cellStyle name="Normal 10 2 2 9 5" xfId="26155"/>
    <cellStyle name="Normal 10 2 2_Degree data" xfId="1977"/>
    <cellStyle name="Normal 10 2 3" xfId="184"/>
    <cellStyle name="Normal 10 2 3 10" xfId="6547"/>
    <cellStyle name="Normal 10 2 3 10 2" xfId="18996"/>
    <cellStyle name="Normal 10 2 3 10 2 2" xfId="43870"/>
    <cellStyle name="Normal 10 2 3 10 3" xfId="31437"/>
    <cellStyle name="Normal 10 2 3 11" xfId="2715"/>
    <cellStyle name="Normal 10 2 3 11 2" xfId="15233"/>
    <cellStyle name="Normal 10 2 3 11 2 2" xfId="40107"/>
    <cellStyle name="Normal 10 2 3 11 3" xfId="27666"/>
    <cellStyle name="Normal 10 2 3 12" xfId="13014"/>
    <cellStyle name="Normal 10 2 3 12 2" xfId="37888"/>
    <cellStyle name="Normal 10 2 3 13" xfId="25447"/>
    <cellStyle name="Normal 10 2 3 2" xfId="419"/>
    <cellStyle name="Normal 10 2 3 2 10" xfId="13234"/>
    <cellStyle name="Normal 10 2 3 2 10 2" xfId="38108"/>
    <cellStyle name="Normal 10 2 3 2 11" xfId="25667"/>
    <cellStyle name="Normal 10 2 3 2 2" xfId="779"/>
    <cellStyle name="Normal 10 2 3 2 2 2" xfId="1366"/>
    <cellStyle name="Normal 10 2 3 2 2 2 2" xfId="9470"/>
    <cellStyle name="Normal 10 2 3 2 2 2 2 2" xfId="21913"/>
    <cellStyle name="Normal 10 2 3 2 2 2 2 2 2" xfId="46787"/>
    <cellStyle name="Normal 10 2 3 2 2 2 2 3" xfId="34354"/>
    <cellStyle name="Normal 10 2 3 2 2 2 3" xfId="4452"/>
    <cellStyle name="Normal 10 2 3 2 2 2 3 2" xfId="16906"/>
    <cellStyle name="Normal 10 2 3 2 2 2 3 2 2" xfId="41780"/>
    <cellStyle name="Normal 10 2 3 2 2 2 3 3" xfId="29347"/>
    <cellStyle name="Normal 10 2 3 2 2 2 4" xfId="14166"/>
    <cellStyle name="Normal 10 2 3 2 2 2 4 2" xfId="39040"/>
    <cellStyle name="Normal 10 2 3 2 2 2 5" xfId="26599"/>
    <cellStyle name="Normal 10 2 3 2 2 3" xfId="5511"/>
    <cellStyle name="Normal 10 2 3 2 2 3 2" xfId="10527"/>
    <cellStyle name="Normal 10 2 3 2 2 3 2 2" xfId="22970"/>
    <cellStyle name="Normal 10 2 3 2 2 3 2 2 2" xfId="47844"/>
    <cellStyle name="Normal 10 2 3 2 2 3 2 3" xfId="35411"/>
    <cellStyle name="Normal 10 2 3 2 2 3 3" xfId="17963"/>
    <cellStyle name="Normal 10 2 3 2 2 3 3 2" xfId="42837"/>
    <cellStyle name="Normal 10 2 3 2 2 3 4" xfId="30404"/>
    <cellStyle name="Normal 10 2 3 2 2 4" xfId="8586"/>
    <cellStyle name="Normal 10 2 3 2 2 4 2" xfId="21030"/>
    <cellStyle name="Normal 10 2 3 2 2 4 2 2" xfId="45904"/>
    <cellStyle name="Normal 10 2 3 2 2 4 3" xfId="33471"/>
    <cellStyle name="Normal 10 2 3 2 2 5" xfId="11981"/>
    <cellStyle name="Normal 10 2 3 2 2 5 2" xfId="24415"/>
    <cellStyle name="Normal 10 2 3 2 2 5 2 2" xfId="49289"/>
    <cellStyle name="Normal 10 2 3 2 2 5 3" xfId="36856"/>
    <cellStyle name="Normal 10 2 3 2 2 6" xfId="7063"/>
    <cellStyle name="Normal 10 2 3 2 2 6 2" xfId="19512"/>
    <cellStyle name="Normal 10 2 3 2 2 6 2 2" xfId="44386"/>
    <cellStyle name="Normal 10 2 3 2 2 6 3" xfId="31953"/>
    <cellStyle name="Normal 10 2 3 2 2 7" xfId="3517"/>
    <cellStyle name="Normal 10 2 3 2 2 7 2" xfId="16023"/>
    <cellStyle name="Normal 10 2 3 2 2 7 2 2" xfId="40897"/>
    <cellStyle name="Normal 10 2 3 2 2 7 3" xfId="28456"/>
    <cellStyle name="Normal 10 2 3 2 2 8" xfId="13581"/>
    <cellStyle name="Normal 10 2 3 2 2 8 2" xfId="38455"/>
    <cellStyle name="Normal 10 2 3 2 2 9" xfId="26014"/>
    <cellStyle name="Normal 10 2 3 2 3" xfId="1714"/>
    <cellStyle name="Normal 10 2 3 2 3 2" xfId="4963"/>
    <cellStyle name="Normal 10 2 3 2 3 2 2" xfId="9980"/>
    <cellStyle name="Normal 10 2 3 2 3 2 2 2" xfId="22423"/>
    <cellStyle name="Normal 10 2 3 2 3 2 2 2 2" xfId="47297"/>
    <cellStyle name="Normal 10 2 3 2 3 2 2 3" xfId="34864"/>
    <cellStyle name="Normal 10 2 3 2 3 2 3" xfId="17416"/>
    <cellStyle name="Normal 10 2 3 2 3 2 3 2" xfId="42290"/>
    <cellStyle name="Normal 10 2 3 2 3 2 4" xfId="29857"/>
    <cellStyle name="Normal 10 2 3 2 3 3" xfId="5860"/>
    <cellStyle name="Normal 10 2 3 2 3 3 2" xfId="10875"/>
    <cellStyle name="Normal 10 2 3 2 3 3 2 2" xfId="23318"/>
    <cellStyle name="Normal 10 2 3 2 3 3 2 2 2" xfId="48192"/>
    <cellStyle name="Normal 10 2 3 2 3 3 2 3" xfId="35759"/>
    <cellStyle name="Normal 10 2 3 2 3 3 3" xfId="18311"/>
    <cellStyle name="Normal 10 2 3 2 3 3 3 2" xfId="43185"/>
    <cellStyle name="Normal 10 2 3 2 3 3 4" xfId="30752"/>
    <cellStyle name="Normal 10 2 3 2 3 4" xfId="8387"/>
    <cellStyle name="Normal 10 2 3 2 3 4 2" xfId="20831"/>
    <cellStyle name="Normal 10 2 3 2 3 4 2 2" xfId="45705"/>
    <cellStyle name="Normal 10 2 3 2 3 4 3" xfId="33272"/>
    <cellStyle name="Normal 10 2 3 2 3 5" xfId="12329"/>
    <cellStyle name="Normal 10 2 3 2 3 5 2" xfId="24763"/>
    <cellStyle name="Normal 10 2 3 2 3 5 2 2" xfId="49637"/>
    <cellStyle name="Normal 10 2 3 2 3 5 3" xfId="37204"/>
    <cellStyle name="Normal 10 2 3 2 3 6" xfId="7574"/>
    <cellStyle name="Normal 10 2 3 2 3 6 2" xfId="20022"/>
    <cellStyle name="Normal 10 2 3 2 3 6 2 2" xfId="44896"/>
    <cellStyle name="Normal 10 2 3 2 3 6 3" xfId="32463"/>
    <cellStyle name="Normal 10 2 3 2 3 7" xfId="3318"/>
    <cellStyle name="Normal 10 2 3 2 3 7 2" xfId="15824"/>
    <cellStyle name="Normal 10 2 3 2 3 7 2 2" xfId="40698"/>
    <cellStyle name="Normal 10 2 3 2 3 7 3" xfId="28257"/>
    <cellStyle name="Normal 10 2 3 2 3 8" xfId="14514"/>
    <cellStyle name="Normal 10 2 3 2 3 8 2" xfId="39388"/>
    <cellStyle name="Normal 10 2 3 2 3 9" xfId="26947"/>
    <cellStyle name="Normal 10 2 3 2 4" xfId="2337"/>
    <cellStyle name="Normal 10 2 3 2 4 2" xfId="6361"/>
    <cellStyle name="Normal 10 2 3 2 4 2 2" xfId="11376"/>
    <cellStyle name="Normal 10 2 3 2 4 2 2 2" xfId="23819"/>
    <cellStyle name="Normal 10 2 3 2 4 2 2 2 2" xfId="48693"/>
    <cellStyle name="Normal 10 2 3 2 4 2 2 3" xfId="36260"/>
    <cellStyle name="Normal 10 2 3 2 4 2 3" xfId="18812"/>
    <cellStyle name="Normal 10 2 3 2 4 2 3 2" xfId="43686"/>
    <cellStyle name="Normal 10 2 3 2 4 2 4" xfId="31253"/>
    <cellStyle name="Normal 10 2 3 2 4 3" xfId="12830"/>
    <cellStyle name="Normal 10 2 3 2 4 3 2" xfId="25264"/>
    <cellStyle name="Normal 10 2 3 2 4 3 2 2" xfId="50138"/>
    <cellStyle name="Normal 10 2 3 2 4 3 3" xfId="37705"/>
    <cellStyle name="Normal 10 2 3 2 4 4" xfId="9271"/>
    <cellStyle name="Normal 10 2 3 2 4 4 2" xfId="21714"/>
    <cellStyle name="Normal 10 2 3 2 4 4 2 2" xfId="46588"/>
    <cellStyle name="Normal 10 2 3 2 4 4 3" xfId="34155"/>
    <cellStyle name="Normal 10 2 3 2 4 5" xfId="4253"/>
    <cellStyle name="Normal 10 2 3 2 4 5 2" xfId="16707"/>
    <cellStyle name="Normal 10 2 3 2 4 5 2 2" xfId="41581"/>
    <cellStyle name="Normal 10 2 3 2 4 5 3" xfId="29148"/>
    <cellStyle name="Normal 10 2 3 2 4 6" xfId="15015"/>
    <cellStyle name="Normal 10 2 3 2 4 6 2" xfId="39889"/>
    <cellStyle name="Normal 10 2 3 2 4 7" xfId="27448"/>
    <cellStyle name="Normal 10 2 3 2 5" xfId="1172"/>
    <cellStyle name="Normal 10 2 3 2 5 2" xfId="10333"/>
    <cellStyle name="Normal 10 2 3 2 5 2 2" xfId="22776"/>
    <cellStyle name="Normal 10 2 3 2 5 2 2 2" xfId="47650"/>
    <cellStyle name="Normal 10 2 3 2 5 2 3" xfId="35217"/>
    <cellStyle name="Normal 10 2 3 2 5 3" xfId="5317"/>
    <cellStyle name="Normal 10 2 3 2 5 3 2" xfId="17769"/>
    <cellStyle name="Normal 10 2 3 2 5 3 2 2" xfId="42643"/>
    <cellStyle name="Normal 10 2 3 2 5 3 3" xfId="30210"/>
    <cellStyle name="Normal 10 2 3 2 5 4" xfId="13972"/>
    <cellStyle name="Normal 10 2 3 2 5 4 2" xfId="38846"/>
    <cellStyle name="Normal 10 2 3 2 5 5" xfId="26405"/>
    <cellStyle name="Normal 10 2 3 2 6" xfId="7894"/>
    <cellStyle name="Normal 10 2 3 2 6 2" xfId="20340"/>
    <cellStyle name="Normal 10 2 3 2 6 2 2" xfId="45214"/>
    <cellStyle name="Normal 10 2 3 2 6 3" xfId="32781"/>
    <cellStyle name="Normal 10 2 3 2 7" xfId="11787"/>
    <cellStyle name="Normal 10 2 3 2 7 2" xfId="24221"/>
    <cellStyle name="Normal 10 2 3 2 7 2 2" xfId="49095"/>
    <cellStyle name="Normal 10 2 3 2 7 3" xfId="36662"/>
    <cellStyle name="Normal 10 2 3 2 8" xfId="6864"/>
    <cellStyle name="Normal 10 2 3 2 8 2" xfId="19313"/>
    <cellStyle name="Normal 10 2 3 2 8 2 2" xfId="44187"/>
    <cellStyle name="Normal 10 2 3 2 8 3" xfId="31754"/>
    <cellStyle name="Normal 10 2 3 2 9" xfId="2815"/>
    <cellStyle name="Normal 10 2 3 2 9 2" xfId="15333"/>
    <cellStyle name="Normal 10 2 3 2 9 2 2" xfId="40207"/>
    <cellStyle name="Normal 10 2 3 2 9 3" xfId="27766"/>
    <cellStyle name="Normal 10 2 3 2_Degree data" xfId="2016"/>
    <cellStyle name="Normal 10 2 3 3" xfId="317"/>
    <cellStyle name="Normal 10 2 3 3 2" xfId="1365"/>
    <cellStyle name="Normal 10 2 3 3 2 2" xfId="9171"/>
    <cellStyle name="Normal 10 2 3 3 2 2 2" xfId="21614"/>
    <cellStyle name="Normal 10 2 3 3 2 2 2 2" xfId="46488"/>
    <cellStyle name="Normal 10 2 3 3 2 2 3" xfId="34055"/>
    <cellStyle name="Normal 10 2 3 3 2 3" xfId="4153"/>
    <cellStyle name="Normal 10 2 3 3 2 3 2" xfId="16607"/>
    <cellStyle name="Normal 10 2 3 3 2 3 2 2" xfId="41481"/>
    <cellStyle name="Normal 10 2 3 3 2 3 3" xfId="29048"/>
    <cellStyle name="Normal 10 2 3 3 2 4" xfId="14165"/>
    <cellStyle name="Normal 10 2 3 3 2 4 2" xfId="39039"/>
    <cellStyle name="Normal 10 2 3 3 2 5" xfId="26598"/>
    <cellStyle name="Normal 10 2 3 3 3" xfId="5510"/>
    <cellStyle name="Normal 10 2 3 3 3 2" xfId="10526"/>
    <cellStyle name="Normal 10 2 3 3 3 2 2" xfId="22969"/>
    <cellStyle name="Normal 10 2 3 3 3 2 2 2" xfId="47843"/>
    <cellStyle name="Normal 10 2 3 3 3 2 3" xfId="35410"/>
    <cellStyle name="Normal 10 2 3 3 3 3" xfId="17962"/>
    <cellStyle name="Normal 10 2 3 3 3 3 2" xfId="42836"/>
    <cellStyle name="Normal 10 2 3 3 3 4" xfId="30403"/>
    <cellStyle name="Normal 10 2 3 3 4" xfId="8287"/>
    <cellStyle name="Normal 10 2 3 3 4 2" xfId="20731"/>
    <cellStyle name="Normal 10 2 3 3 4 2 2" xfId="45605"/>
    <cellStyle name="Normal 10 2 3 3 4 3" xfId="33172"/>
    <cellStyle name="Normal 10 2 3 3 5" xfId="11980"/>
    <cellStyle name="Normal 10 2 3 3 5 2" xfId="24414"/>
    <cellStyle name="Normal 10 2 3 3 5 2 2" xfId="49288"/>
    <cellStyle name="Normal 10 2 3 3 5 3" xfId="36855"/>
    <cellStyle name="Normal 10 2 3 3 6" xfId="6764"/>
    <cellStyle name="Normal 10 2 3 3 6 2" xfId="19213"/>
    <cellStyle name="Normal 10 2 3 3 6 2 2" xfId="44087"/>
    <cellStyle name="Normal 10 2 3 3 6 3" xfId="31654"/>
    <cellStyle name="Normal 10 2 3 3 7" xfId="3218"/>
    <cellStyle name="Normal 10 2 3 3 7 2" xfId="15724"/>
    <cellStyle name="Normal 10 2 3 3 7 2 2" xfId="40598"/>
    <cellStyle name="Normal 10 2 3 3 7 3" xfId="28157"/>
    <cellStyle name="Normal 10 2 3 3 8" xfId="13134"/>
    <cellStyle name="Normal 10 2 3 3 8 2" xfId="38008"/>
    <cellStyle name="Normal 10 2 3 3 9" xfId="25567"/>
    <cellStyle name="Normal 10 2 3 4" xfId="678"/>
    <cellStyle name="Normal 10 2 3 4 2" xfId="1713"/>
    <cellStyle name="Normal 10 2 3 4 2 2" xfId="9469"/>
    <cellStyle name="Normal 10 2 3 4 2 2 2" xfId="21912"/>
    <cellStyle name="Normal 10 2 3 4 2 2 2 2" xfId="46786"/>
    <cellStyle name="Normal 10 2 3 4 2 2 3" xfId="34353"/>
    <cellStyle name="Normal 10 2 3 4 2 3" xfId="4451"/>
    <cellStyle name="Normal 10 2 3 4 2 3 2" xfId="16905"/>
    <cellStyle name="Normal 10 2 3 4 2 3 2 2" xfId="41779"/>
    <cellStyle name="Normal 10 2 3 4 2 3 3" xfId="29346"/>
    <cellStyle name="Normal 10 2 3 4 2 4" xfId="14513"/>
    <cellStyle name="Normal 10 2 3 4 2 4 2" xfId="39387"/>
    <cellStyle name="Normal 10 2 3 4 2 5" xfId="26946"/>
    <cellStyle name="Normal 10 2 3 4 3" xfId="5859"/>
    <cellStyle name="Normal 10 2 3 4 3 2" xfId="10874"/>
    <cellStyle name="Normal 10 2 3 4 3 2 2" xfId="23317"/>
    <cellStyle name="Normal 10 2 3 4 3 2 2 2" xfId="48191"/>
    <cellStyle name="Normal 10 2 3 4 3 2 3" xfId="35758"/>
    <cellStyle name="Normal 10 2 3 4 3 3" xfId="18310"/>
    <cellStyle name="Normal 10 2 3 4 3 3 2" xfId="43184"/>
    <cellStyle name="Normal 10 2 3 4 3 4" xfId="30751"/>
    <cellStyle name="Normal 10 2 3 4 4" xfId="8585"/>
    <cellStyle name="Normal 10 2 3 4 4 2" xfId="21029"/>
    <cellStyle name="Normal 10 2 3 4 4 2 2" xfId="45903"/>
    <cellStyle name="Normal 10 2 3 4 4 3" xfId="33470"/>
    <cellStyle name="Normal 10 2 3 4 5" xfId="12328"/>
    <cellStyle name="Normal 10 2 3 4 5 2" xfId="24762"/>
    <cellStyle name="Normal 10 2 3 4 5 2 2" xfId="49636"/>
    <cellStyle name="Normal 10 2 3 4 5 3" xfId="37203"/>
    <cellStyle name="Normal 10 2 3 4 6" xfId="7062"/>
    <cellStyle name="Normal 10 2 3 4 6 2" xfId="19511"/>
    <cellStyle name="Normal 10 2 3 4 6 2 2" xfId="44385"/>
    <cellStyle name="Normal 10 2 3 4 6 3" xfId="31952"/>
    <cellStyle name="Normal 10 2 3 4 7" xfId="3516"/>
    <cellStyle name="Normal 10 2 3 4 7 2" xfId="16022"/>
    <cellStyle name="Normal 10 2 3 4 7 2 2" xfId="40896"/>
    <cellStyle name="Normal 10 2 3 4 7 3" xfId="28455"/>
    <cellStyle name="Normal 10 2 3 4 8" xfId="13481"/>
    <cellStyle name="Normal 10 2 3 4 8 2" xfId="38355"/>
    <cellStyle name="Normal 10 2 3 4 9" xfId="25914"/>
    <cellStyle name="Normal 10 2 3 5" xfId="2235"/>
    <cellStyle name="Normal 10 2 3 5 2" xfId="4863"/>
    <cellStyle name="Normal 10 2 3 5 2 2" xfId="9880"/>
    <cellStyle name="Normal 10 2 3 5 2 2 2" xfId="22323"/>
    <cellStyle name="Normal 10 2 3 5 2 2 2 2" xfId="47197"/>
    <cellStyle name="Normal 10 2 3 5 2 2 3" xfId="34764"/>
    <cellStyle name="Normal 10 2 3 5 2 3" xfId="17316"/>
    <cellStyle name="Normal 10 2 3 5 2 3 2" xfId="42190"/>
    <cellStyle name="Normal 10 2 3 5 2 4" xfId="29757"/>
    <cellStyle name="Normal 10 2 3 5 3" xfId="6261"/>
    <cellStyle name="Normal 10 2 3 5 3 2" xfId="11276"/>
    <cellStyle name="Normal 10 2 3 5 3 2 2" xfId="23719"/>
    <cellStyle name="Normal 10 2 3 5 3 2 2 2" xfId="48593"/>
    <cellStyle name="Normal 10 2 3 5 3 2 3" xfId="36160"/>
    <cellStyle name="Normal 10 2 3 5 3 3" xfId="18712"/>
    <cellStyle name="Normal 10 2 3 5 3 3 2" xfId="43586"/>
    <cellStyle name="Normal 10 2 3 5 3 4" xfId="31153"/>
    <cellStyle name="Normal 10 2 3 5 4" xfId="8068"/>
    <cellStyle name="Normal 10 2 3 5 4 2" xfId="20514"/>
    <cellStyle name="Normal 10 2 3 5 4 2 2" xfId="45388"/>
    <cellStyle name="Normal 10 2 3 5 4 3" xfId="32955"/>
    <cellStyle name="Normal 10 2 3 5 5" xfId="12730"/>
    <cellStyle name="Normal 10 2 3 5 5 2" xfId="25164"/>
    <cellStyle name="Normal 10 2 3 5 5 2 2" xfId="50038"/>
    <cellStyle name="Normal 10 2 3 5 5 3" xfId="37605"/>
    <cellStyle name="Normal 10 2 3 5 6" xfId="7474"/>
    <cellStyle name="Normal 10 2 3 5 6 2" xfId="19922"/>
    <cellStyle name="Normal 10 2 3 5 6 2 2" xfId="44796"/>
    <cellStyle name="Normal 10 2 3 5 6 3" xfId="32363"/>
    <cellStyle name="Normal 10 2 3 5 7" xfId="2997"/>
    <cellStyle name="Normal 10 2 3 5 7 2" xfId="15507"/>
    <cellStyle name="Normal 10 2 3 5 7 2 2" xfId="40381"/>
    <cellStyle name="Normal 10 2 3 5 7 3" xfId="27940"/>
    <cellStyle name="Normal 10 2 3 5 8" xfId="14915"/>
    <cellStyle name="Normal 10 2 3 5 8 2" xfId="39789"/>
    <cellStyle name="Normal 10 2 3 5 9" xfId="27348"/>
    <cellStyle name="Normal 10 2 3 6" xfId="1072"/>
    <cellStyle name="Normal 10 2 3 6 2" xfId="8954"/>
    <cellStyle name="Normal 10 2 3 6 2 2" xfId="21397"/>
    <cellStyle name="Normal 10 2 3 6 2 2 2" xfId="46271"/>
    <cellStyle name="Normal 10 2 3 6 2 3" xfId="33838"/>
    <cellStyle name="Normal 10 2 3 6 3" xfId="3936"/>
    <cellStyle name="Normal 10 2 3 6 3 2" xfId="16390"/>
    <cellStyle name="Normal 10 2 3 6 3 2 2" xfId="41264"/>
    <cellStyle name="Normal 10 2 3 6 3 3" xfId="28831"/>
    <cellStyle name="Normal 10 2 3 6 4" xfId="13872"/>
    <cellStyle name="Normal 10 2 3 6 4 2" xfId="38746"/>
    <cellStyle name="Normal 10 2 3 6 5" xfId="26305"/>
    <cellStyle name="Normal 10 2 3 7" xfId="5217"/>
    <cellStyle name="Normal 10 2 3 7 2" xfId="10233"/>
    <cellStyle name="Normal 10 2 3 7 2 2" xfId="22676"/>
    <cellStyle name="Normal 10 2 3 7 2 2 2" xfId="47550"/>
    <cellStyle name="Normal 10 2 3 7 2 3" xfId="35117"/>
    <cellStyle name="Normal 10 2 3 7 3" xfId="17669"/>
    <cellStyle name="Normal 10 2 3 7 3 2" xfId="42543"/>
    <cellStyle name="Normal 10 2 3 7 4" xfId="30110"/>
    <cellStyle name="Normal 10 2 3 8" xfId="7794"/>
    <cellStyle name="Normal 10 2 3 8 2" xfId="20240"/>
    <cellStyle name="Normal 10 2 3 8 2 2" xfId="45114"/>
    <cellStyle name="Normal 10 2 3 8 3" xfId="32681"/>
    <cellStyle name="Normal 10 2 3 9" xfId="11687"/>
    <cellStyle name="Normal 10 2 3 9 2" xfId="24121"/>
    <cellStyle name="Normal 10 2 3 9 2 2" xfId="48995"/>
    <cellStyle name="Normal 10 2 3 9 3" xfId="36562"/>
    <cellStyle name="Normal 10 2 3_Degree data" xfId="2088"/>
    <cellStyle name="Normal 10 2 4" xfId="257"/>
    <cellStyle name="Normal 10 2 4 10" xfId="6597"/>
    <cellStyle name="Normal 10 2 4 10 2" xfId="19046"/>
    <cellStyle name="Normal 10 2 4 10 2 2" xfId="43920"/>
    <cellStyle name="Normal 10 2 4 10 3" xfId="31487"/>
    <cellStyle name="Normal 10 2 4 11" xfId="2660"/>
    <cellStyle name="Normal 10 2 4 11 2" xfId="15178"/>
    <cellStyle name="Normal 10 2 4 11 2 2" xfId="40052"/>
    <cellStyle name="Normal 10 2 4 11 3" xfId="27611"/>
    <cellStyle name="Normal 10 2 4 12" xfId="13079"/>
    <cellStyle name="Normal 10 2 4 12 2" xfId="37953"/>
    <cellStyle name="Normal 10 2 4 13" xfId="25512"/>
    <cellStyle name="Normal 10 2 4 2" xfId="471"/>
    <cellStyle name="Normal 10 2 4 2 10" xfId="13284"/>
    <cellStyle name="Normal 10 2 4 2 10 2" xfId="38158"/>
    <cellStyle name="Normal 10 2 4 2 11" xfId="25717"/>
    <cellStyle name="Normal 10 2 4 2 2" xfId="830"/>
    <cellStyle name="Normal 10 2 4 2 2 2" xfId="1368"/>
    <cellStyle name="Normal 10 2 4 2 2 2 2" xfId="9472"/>
    <cellStyle name="Normal 10 2 4 2 2 2 2 2" xfId="21915"/>
    <cellStyle name="Normal 10 2 4 2 2 2 2 2 2" xfId="46789"/>
    <cellStyle name="Normal 10 2 4 2 2 2 2 3" xfId="34356"/>
    <cellStyle name="Normal 10 2 4 2 2 2 3" xfId="4454"/>
    <cellStyle name="Normal 10 2 4 2 2 2 3 2" xfId="16908"/>
    <cellStyle name="Normal 10 2 4 2 2 2 3 2 2" xfId="41782"/>
    <cellStyle name="Normal 10 2 4 2 2 2 3 3" xfId="29349"/>
    <cellStyle name="Normal 10 2 4 2 2 2 4" xfId="14168"/>
    <cellStyle name="Normal 10 2 4 2 2 2 4 2" xfId="39042"/>
    <cellStyle name="Normal 10 2 4 2 2 2 5" xfId="26601"/>
    <cellStyle name="Normal 10 2 4 2 2 3" xfId="5513"/>
    <cellStyle name="Normal 10 2 4 2 2 3 2" xfId="10529"/>
    <cellStyle name="Normal 10 2 4 2 2 3 2 2" xfId="22972"/>
    <cellStyle name="Normal 10 2 4 2 2 3 2 2 2" xfId="47846"/>
    <cellStyle name="Normal 10 2 4 2 2 3 2 3" xfId="35413"/>
    <cellStyle name="Normal 10 2 4 2 2 3 3" xfId="17965"/>
    <cellStyle name="Normal 10 2 4 2 2 3 3 2" xfId="42839"/>
    <cellStyle name="Normal 10 2 4 2 2 3 4" xfId="30406"/>
    <cellStyle name="Normal 10 2 4 2 2 4" xfId="8588"/>
    <cellStyle name="Normal 10 2 4 2 2 4 2" xfId="21032"/>
    <cellStyle name="Normal 10 2 4 2 2 4 2 2" xfId="45906"/>
    <cellStyle name="Normal 10 2 4 2 2 4 3" xfId="33473"/>
    <cellStyle name="Normal 10 2 4 2 2 5" xfId="11983"/>
    <cellStyle name="Normal 10 2 4 2 2 5 2" xfId="24417"/>
    <cellStyle name="Normal 10 2 4 2 2 5 2 2" xfId="49291"/>
    <cellStyle name="Normal 10 2 4 2 2 5 3" xfId="36858"/>
    <cellStyle name="Normal 10 2 4 2 2 6" xfId="7065"/>
    <cellStyle name="Normal 10 2 4 2 2 6 2" xfId="19514"/>
    <cellStyle name="Normal 10 2 4 2 2 6 2 2" xfId="44388"/>
    <cellStyle name="Normal 10 2 4 2 2 6 3" xfId="31955"/>
    <cellStyle name="Normal 10 2 4 2 2 7" xfId="3519"/>
    <cellStyle name="Normal 10 2 4 2 2 7 2" xfId="16025"/>
    <cellStyle name="Normal 10 2 4 2 2 7 2 2" xfId="40899"/>
    <cellStyle name="Normal 10 2 4 2 2 7 3" xfId="28458"/>
    <cellStyle name="Normal 10 2 4 2 2 8" xfId="13631"/>
    <cellStyle name="Normal 10 2 4 2 2 8 2" xfId="38505"/>
    <cellStyle name="Normal 10 2 4 2 2 9" xfId="26064"/>
    <cellStyle name="Normal 10 2 4 2 3" xfId="1716"/>
    <cellStyle name="Normal 10 2 4 2 3 2" xfId="5013"/>
    <cellStyle name="Normal 10 2 4 2 3 2 2" xfId="10030"/>
    <cellStyle name="Normal 10 2 4 2 3 2 2 2" xfId="22473"/>
    <cellStyle name="Normal 10 2 4 2 3 2 2 2 2" xfId="47347"/>
    <cellStyle name="Normal 10 2 4 2 3 2 2 3" xfId="34914"/>
    <cellStyle name="Normal 10 2 4 2 3 2 3" xfId="17466"/>
    <cellStyle name="Normal 10 2 4 2 3 2 3 2" xfId="42340"/>
    <cellStyle name="Normal 10 2 4 2 3 2 4" xfId="29907"/>
    <cellStyle name="Normal 10 2 4 2 3 3" xfId="5862"/>
    <cellStyle name="Normal 10 2 4 2 3 3 2" xfId="10877"/>
    <cellStyle name="Normal 10 2 4 2 3 3 2 2" xfId="23320"/>
    <cellStyle name="Normal 10 2 4 2 3 3 2 2 2" xfId="48194"/>
    <cellStyle name="Normal 10 2 4 2 3 3 2 3" xfId="35761"/>
    <cellStyle name="Normal 10 2 4 2 3 3 3" xfId="18313"/>
    <cellStyle name="Normal 10 2 4 2 3 3 3 2" xfId="43187"/>
    <cellStyle name="Normal 10 2 4 2 3 3 4" xfId="30754"/>
    <cellStyle name="Normal 10 2 4 2 3 4" xfId="8437"/>
    <cellStyle name="Normal 10 2 4 2 3 4 2" xfId="20881"/>
    <cellStyle name="Normal 10 2 4 2 3 4 2 2" xfId="45755"/>
    <cellStyle name="Normal 10 2 4 2 3 4 3" xfId="33322"/>
    <cellStyle name="Normal 10 2 4 2 3 5" xfId="12331"/>
    <cellStyle name="Normal 10 2 4 2 3 5 2" xfId="24765"/>
    <cellStyle name="Normal 10 2 4 2 3 5 2 2" xfId="49639"/>
    <cellStyle name="Normal 10 2 4 2 3 5 3" xfId="37206"/>
    <cellStyle name="Normal 10 2 4 2 3 6" xfId="7624"/>
    <cellStyle name="Normal 10 2 4 2 3 6 2" xfId="20072"/>
    <cellStyle name="Normal 10 2 4 2 3 6 2 2" xfId="44946"/>
    <cellStyle name="Normal 10 2 4 2 3 6 3" xfId="32513"/>
    <cellStyle name="Normal 10 2 4 2 3 7" xfId="3368"/>
    <cellStyle name="Normal 10 2 4 2 3 7 2" xfId="15874"/>
    <cellStyle name="Normal 10 2 4 2 3 7 2 2" xfId="40748"/>
    <cellStyle name="Normal 10 2 4 2 3 7 3" xfId="28307"/>
    <cellStyle name="Normal 10 2 4 2 3 8" xfId="14516"/>
    <cellStyle name="Normal 10 2 4 2 3 8 2" xfId="39390"/>
    <cellStyle name="Normal 10 2 4 2 3 9" xfId="26949"/>
    <cellStyle name="Normal 10 2 4 2 4" xfId="2389"/>
    <cellStyle name="Normal 10 2 4 2 4 2" xfId="6411"/>
    <cellStyle name="Normal 10 2 4 2 4 2 2" xfId="11426"/>
    <cellStyle name="Normal 10 2 4 2 4 2 2 2" xfId="23869"/>
    <cellStyle name="Normal 10 2 4 2 4 2 2 2 2" xfId="48743"/>
    <cellStyle name="Normal 10 2 4 2 4 2 2 3" xfId="36310"/>
    <cellStyle name="Normal 10 2 4 2 4 2 3" xfId="18862"/>
    <cellStyle name="Normal 10 2 4 2 4 2 3 2" xfId="43736"/>
    <cellStyle name="Normal 10 2 4 2 4 2 4" xfId="31303"/>
    <cellStyle name="Normal 10 2 4 2 4 3" xfId="12880"/>
    <cellStyle name="Normal 10 2 4 2 4 3 2" xfId="25314"/>
    <cellStyle name="Normal 10 2 4 2 4 3 2 2" xfId="50188"/>
    <cellStyle name="Normal 10 2 4 2 4 3 3" xfId="37755"/>
    <cellStyle name="Normal 10 2 4 2 4 4" xfId="9321"/>
    <cellStyle name="Normal 10 2 4 2 4 4 2" xfId="21764"/>
    <cellStyle name="Normal 10 2 4 2 4 4 2 2" xfId="46638"/>
    <cellStyle name="Normal 10 2 4 2 4 4 3" xfId="34205"/>
    <cellStyle name="Normal 10 2 4 2 4 5" xfId="4303"/>
    <cellStyle name="Normal 10 2 4 2 4 5 2" xfId="16757"/>
    <cellStyle name="Normal 10 2 4 2 4 5 2 2" xfId="41631"/>
    <cellStyle name="Normal 10 2 4 2 4 5 3" xfId="29198"/>
    <cellStyle name="Normal 10 2 4 2 4 6" xfId="15065"/>
    <cellStyle name="Normal 10 2 4 2 4 6 2" xfId="39939"/>
    <cellStyle name="Normal 10 2 4 2 4 7" xfId="27498"/>
    <cellStyle name="Normal 10 2 4 2 5" xfId="1222"/>
    <cellStyle name="Normal 10 2 4 2 5 2" xfId="10383"/>
    <cellStyle name="Normal 10 2 4 2 5 2 2" xfId="22826"/>
    <cellStyle name="Normal 10 2 4 2 5 2 2 2" xfId="47700"/>
    <cellStyle name="Normal 10 2 4 2 5 2 3" xfId="35267"/>
    <cellStyle name="Normal 10 2 4 2 5 3" xfId="5367"/>
    <cellStyle name="Normal 10 2 4 2 5 3 2" xfId="17819"/>
    <cellStyle name="Normal 10 2 4 2 5 3 2 2" xfId="42693"/>
    <cellStyle name="Normal 10 2 4 2 5 3 3" xfId="30260"/>
    <cellStyle name="Normal 10 2 4 2 5 4" xfId="14022"/>
    <cellStyle name="Normal 10 2 4 2 5 4 2" xfId="38896"/>
    <cellStyle name="Normal 10 2 4 2 5 5" xfId="26455"/>
    <cellStyle name="Normal 10 2 4 2 6" xfId="7944"/>
    <cellStyle name="Normal 10 2 4 2 6 2" xfId="20390"/>
    <cellStyle name="Normal 10 2 4 2 6 2 2" xfId="45264"/>
    <cellStyle name="Normal 10 2 4 2 6 3" xfId="32831"/>
    <cellStyle name="Normal 10 2 4 2 7" xfId="11837"/>
    <cellStyle name="Normal 10 2 4 2 7 2" xfId="24271"/>
    <cellStyle name="Normal 10 2 4 2 7 2 2" xfId="49145"/>
    <cellStyle name="Normal 10 2 4 2 7 3" xfId="36712"/>
    <cellStyle name="Normal 10 2 4 2 8" xfId="6914"/>
    <cellStyle name="Normal 10 2 4 2 8 2" xfId="19363"/>
    <cellStyle name="Normal 10 2 4 2 8 2 2" xfId="44237"/>
    <cellStyle name="Normal 10 2 4 2 8 3" xfId="31804"/>
    <cellStyle name="Normal 10 2 4 2 9" xfId="2865"/>
    <cellStyle name="Normal 10 2 4 2 9 2" xfId="15383"/>
    <cellStyle name="Normal 10 2 4 2 9 2 2" xfId="40257"/>
    <cellStyle name="Normal 10 2 4 2 9 3" xfId="27816"/>
    <cellStyle name="Normal 10 2 4 2_Degree data" xfId="2021"/>
    <cellStyle name="Normal 10 2 4 3" xfId="619"/>
    <cellStyle name="Normal 10 2 4 3 2" xfId="1367"/>
    <cellStyle name="Normal 10 2 4 3 2 2" xfId="9116"/>
    <cellStyle name="Normal 10 2 4 3 2 2 2" xfId="21559"/>
    <cellStyle name="Normal 10 2 4 3 2 2 2 2" xfId="46433"/>
    <cellStyle name="Normal 10 2 4 3 2 2 3" xfId="34000"/>
    <cellStyle name="Normal 10 2 4 3 2 3" xfId="4098"/>
    <cellStyle name="Normal 10 2 4 3 2 3 2" xfId="16552"/>
    <cellStyle name="Normal 10 2 4 3 2 3 2 2" xfId="41426"/>
    <cellStyle name="Normal 10 2 4 3 2 3 3" xfId="28993"/>
    <cellStyle name="Normal 10 2 4 3 2 4" xfId="14167"/>
    <cellStyle name="Normal 10 2 4 3 2 4 2" xfId="39041"/>
    <cellStyle name="Normal 10 2 4 3 2 5" xfId="26600"/>
    <cellStyle name="Normal 10 2 4 3 3" xfId="5512"/>
    <cellStyle name="Normal 10 2 4 3 3 2" xfId="10528"/>
    <cellStyle name="Normal 10 2 4 3 3 2 2" xfId="22971"/>
    <cellStyle name="Normal 10 2 4 3 3 2 2 2" xfId="47845"/>
    <cellStyle name="Normal 10 2 4 3 3 2 3" xfId="35412"/>
    <cellStyle name="Normal 10 2 4 3 3 3" xfId="17964"/>
    <cellStyle name="Normal 10 2 4 3 3 3 2" xfId="42838"/>
    <cellStyle name="Normal 10 2 4 3 3 4" xfId="30405"/>
    <cellStyle name="Normal 10 2 4 3 4" xfId="8232"/>
    <cellStyle name="Normal 10 2 4 3 4 2" xfId="20676"/>
    <cellStyle name="Normal 10 2 4 3 4 2 2" xfId="45550"/>
    <cellStyle name="Normal 10 2 4 3 4 3" xfId="33117"/>
    <cellStyle name="Normal 10 2 4 3 5" xfId="11982"/>
    <cellStyle name="Normal 10 2 4 3 5 2" xfId="24416"/>
    <cellStyle name="Normal 10 2 4 3 5 2 2" xfId="49290"/>
    <cellStyle name="Normal 10 2 4 3 5 3" xfId="36857"/>
    <cellStyle name="Normal 10 2 4 3 6" xfId="6709"/>
    <cellStyle name="Normal 10 2 4 3 6 2" xfId="19158"/>
    <cellStyle name="Normal 10 2 4 3 6 2 2" xfId="44032"/>
    <cellStyle name="Normal 10 2 4 3 6 3" xfId="31599"/>
    <cellStyle name="Normal 10 2 4 3 7" xfId="3163"/>
    <cellStyle name="Normal 10 2 4 3 7 2" xfId="15669"/>
    <cellStyle name="Normal 10 2 4 3 7 2 2" xfId="40543"/>
    <cellStyle name="Normal 10 2 4 3 7 3" xfId="28102"/>
    <cellStyle name="Normal 10 2 4 3 8" xfId="13426"/>
    <cellStyle name="Normal 10 2 4 3 8 2" xfId="38300"/>
    <cellStyle name="Normal 10 2 4 3 9" xfId="25859"/>
    <cellStyle name="Normal 10 2 4 4" xfId="1715"/>
    <cellStyle name="Normal 10 2 4 4 2" xfId="4453"/>
    <cellStyle name="Normal 10 2 4 4 2 2" xfId="9471"/>
    <cellStyle name="Normal 10 2 4 4 2 2 2" xfId="21914"/>
    <cellStyle name="Normal 10 2 4 4 2 2 2 2" xfId="46788"/>
    <cellStyle name="Normal 10 2 4 4 2 2 3" xfId="34355"/>
    <cellStyle name="Normal 10 2 4 4 2 3" xfId="16907"/>
    <cellStyle name="Normal 10 2 4 4 2 3 2" xfId="41781"/>
    <cellStyle name="Normal 10 2 4 4 2 4" xfId="29348"/>
    <cellStyle name="Normal 10 2 4 4 3" xfId="5861"/>
    <cellStyle name="Normal 10 2 4 4 3 2" xfId="10876"/>
    <cellStyle name="Normal 10 2 4 4 3 2 2" xfId="23319"/>
    <cellStyle name="Normal 10 2 4 4 3 2 2 2" xfId="48193"/>
    <cellStyle name="Normal 10 2 4 4 3 2 3" xfId="35760"/>
    <cellStyle name="Normal 10 2 4 4 3 3" xfId="18312"/>
    <cellStyle name="Normal 10 2 4 4 3 3 2" xfId="43186"/>
    <cellStyle name="Normal 10 2 4 4 3 4" xfId="30753"/>
    <cellStyle name="Normal 10 2 4 4 4" xfId="8587"/>
    <cellStyle name="Normal 10 2 4 4 4 2" xfId="21031"/>
    <cellStyle name="Normal 10 2 4 4 4 2 2" xfId="45905"/>
    <cellStyle name="Normal 10 2 4 4 4 3" xfId="33472"/>
    <cellStyle name="Normal 10 2 4 4 5" xfId="12330"/>
    <cellStyle name="Normal 10 2 4 4 5 2" xfId="24764"/>
    <cellStyle name="Normal 10 2 4 4 5 2 2" xfId="49638"/>
    <cellStyle name="Normal 10 2 4 4 5 3" xfId="37205"/>
    <cellStyle name="Normal 10 2 4 4 6" xfId="7064"/>
    <cellStyle name="Normal 10 2 4 4 6 2" xfId="19513"/>
    <cellStyle name="Normal 10 2 4 4 6 2 2" xfId="44387"/>
    <cellStyle name="Normal 10 2 4 4 6 3" xfId="31954"/>
    <cellStyle name="Normal 10 2 4 4 7" xfId="3518"/>
    <cellStyle name="Normal 10 2 4 4 7 2" xfId="16024"/>
    <cellStyle name="Normal 10 2 4 4 7 2 2" xfId="40898"/>
    <cellStyle name="Normal 10 2 4 4 7 3" xfId="28457"/>
    <cellStyle name="Normal 10 2 4 4 8" xfId="14515"/>
    <cellStyle name="Normal 10 2 4 4 8 2" xfId="39389"/>
    <cellStyle name="Normal 10 2 4 4 9" xfId="26948"/>
    <cellStyle name="Normal 10 2 4 5" xfId="2175"/>
    <cellStyle name="Normal 10 2 4 5 2" xfId="4808"/>
    <cellStyle name="Normal 10 2 4 5 2 2" xfId="9825"/>
    <cellStyle name="Normal 10 2 4 5 2 2 2" xfId="22268"/>
    <cellStyle name="Normal 10 2 4 5 2 2 2 2" xfId="47142"/>
    <cellStyle name="Normal 10 2 4 5 2 2 3" xfId="34709"/>
    <cellStyle name="Normal 10 2 4 5 2 3" xfId="17261"/>
    <cellStyle name="Normal 10 2 4 5 2 3 2" xfId="42135"/>
    <cellStyle name="Normal 10 2 4 5 2 4" xfId="29702"/>
    <cellStyle name="Normal 10 2 4 5 3" xfId="6206"/>
    <cellStyle name="Normal 10 2 4 5 3 2" xfId="11221"/>
    <cellStyle name="Normal 10 2 4 5 3 2 2" xfId="23664"/>
    <cellStyle name="Normal 10 2 4 5 3 2 2 2" xfId="48538"/>
    <cellStyle name="Normal 10 2 4 5 3 2 3" xfId="36105"/>
    <cellStyle name="Normal 10 2 4 5 3 3" xfId="18657"/>
    <cellStyle name="Normal 10 2 4 5 3 3 2" xfId="43531"/>
    <cellStyle name="Normal 10 2 4 5 3 4" xfId="31098"/>
    <cellStyle name="Normal 10 2 4 5 4" xfId="8118"/>
    <cellStyle name="Normal 10 2 4 5 4 2" xfId="20564"/>
    <cellStyle name="Normal 10 2 4 5 4 2 2" xfId="45438"/>
    <cellStyle name="Normal 10 2 4 5 4 3" xfId="33005"/>
    <cellStyle name="Normal 10 2 4 5 5" xfId="12675"/>
    <cellStyle name="Normal 10 2 4 5 5 2" xfId="25109"/>
    <cellStyle name="Normal 10 2 4 5 5 2 2" xfId="49983"/>
    <cellStyle name="Normal 10 2 4 5 5 3" xfId="37550"/>
    <cellStyle name="Normal 10 2 4 5 6" xfId="7419"/>
    <cellStyle name="Normal 10 2 4 5 6 2" xfId="19867"/>
    <cellStyle name="Normal 10 2 4 5 6 2 2" xfId="44741"/>
    <cellStyle name="Normal 10 2 4 5 6 3" xfId="32308"/>
    <cellStyle name="Normal 10 2 4 5 7" xfId="3048"/>
    <cellStyle name="Normal 10 2 4 5 7 2" xfId="15557"/>
    <cellStyle name="Normal 10 2 4 5 7 2 2" xfId="40431"/>
    <cellStyle name="Normal 10 2 4 5 7 3" xfId="27990"/>
    <cellStyle name="Normal 10 2 4 5 8" xfId="14860"/>
    <cellStyle name="Normal 10 2 4 5 8 2" xfId="39734"/>
    <cellStyle name="Normal 10 2 4 5 9" xfId="27293"/>
    <cellStyle name="Normal 10 2 4 6" xfId="1017"/>
    <cellStyle name="Normal 10 2 4 6 2" xfId="9004"/>
    <cellStyle name="Normal 10 2 4 6 2 2" xfId="21447"/>
    <cellStyle name="Normal 10 2 4 6 2 2 2" xfId="46321"/>
    <cellStyle name="Normal 10 2 4 6 2 3" xfId="33888"/>
    <cellStyle name="Normal 10 2 4 6 3" xfId="3986"/>
    <cellStyle name="Normal 10 2 4 6 3 2" xfId="16440"/>
    <cellStyle name="Normal 10 2 4 6 3 2 2" xfId="41314"/>
    <cellStyle name="Normal 10 2 4 6 3 3" xfId="28881"/>
    <cellStyle name="Normal 10 2 4 6 4" xfId="13817"/>
    <cellStyle name="Normal 10 2 4 6 4 2" xfId="38691"/>
    <cellStyle name="Normal 10 2 4 6 5" xfId="26250"/>
    <cellStyle name="Normal 10 2 4 7" xfId="5162"/>
    <cellStyle name="Normal 10 2 4 7 2" xfId="10178"/>
    <cellStyle name="Normal 10 2 4 7 2 2" xfId="22621"/>
    <cellStyle name="Normal 10 2 4 7 2 2 2" xfId="47495"/>
    <cellStyle name="Normal 10 2 4 7 2 3" xfId="35062"/>
    <cellStyle name="Normal 10 2 4 7 3" xfId="17614"/>
    <cellStyle name="Normal 10 2 4 7 3 2" xfId="42488"/>
    <cellStyle name="Normal 10 2 4 7 4" xfId="30055"/>
    <cellStyle name="Normal 10 2 4 8" xfId="7739"/>
    <cellStyle name="Normal 10 2 4 8 2" xfId="20185"/>
    <cellStyle name="Normal 10 2 4 8 2 2" xfId="45059"/>
    <cellStyle name="Normal 10 2 4 8 3" xfId="32626"/>
    <cellStyle name="Normal 10 2 4 9" xfId="11632"/>
    <cellStyle name="Normal 10 2 4 9 2" xfId="24066"/>
    <cellStyle name="Normal 10 2 4 9 2 2" xfId="48940"/>
    <cellStyle name="Normal 10 2 4 9 3" xfId="36507"/>
    <cellStyle name="Normal 10 2 4_Degree data" xfId="1976"/>
    <cellStyle name="Normal 10 2 5" xfId="363"/>
    <cellStyle name="Normal 10 2 5 10" xfId="13179"/>
    <cellStyle name="Normal 10 2 5 10 2" xfId="38053"/>
    <cellStyle name="Normal 10 2 5 11" xfId="25612"/>
    <cellStyle name="Normal 10 2 5 2" xfId="723"/>
    <cellStyle name="Normal 10 2 5 2 2" xfId="1369"/>
    <cellStyle name="Normal 10 2 5 2 2 2" xfId="9473"/>
    <cellStyle name="Normal 10 2 5 2 2 2 2" xfId="21916"/>
    <cellStyle name="Normal 10 2 5 2 2 2 2 2" xfId="46790"/>
    <cellStyle name="Normal 10 2 5 2 2 2 3" xfId="34357"/>
    <cellStyle name="Normal 10 2 5 2 2 3" xfId="4455"/>
    <cellStyle name="Normal 10 2 5 2 2 3 2" xfId="16909"/>
    <cellStyle name="Normal 10 2 5 2 2 3 2 2" xfId="41783"/>
    <cellStyle name="Normal 10 2 5 2 2 3 3" xfId="29350"/>
    <cellStyle name="Normal 10 2 5 2 2 4" xfId="14169"/>
    <cellStyle name="Normal 10 2 5 2 2 4 2" xfId="39043"/>
    <cellStyle name="Normal 10 2 5 2 2 5" xfId="26602"/>
    <cellStyle name="Normal 10 2 5 2 3" xfId="5514"/>
    <cellStyle name="Normal 10 2 5 2 3 2" xfId="10530"/>
    <cellStyle name="Normal 10 2 5 2 3 2 2" xfId="22973"/>
    <cellStyle name="Normal 10 2 5 2 3 2 2 2" xfId="47847"/>
    <cellStyle name="Normal 10 2 5 2 3 2 3" xfId="35414"/>
    <cellStyle name="Normal 10 2 5 2 3 3" xfId="17966"/>
    <cellStyle name="Normal 10 2 5 2 3 3 2" xfId="42840"/>
    <cellStyle name="Normal 10 2 5 2 3 4" xfId="30407"/>
    <cellStyle name="Normal 10 2 5 2 4" xfId="8589"/>
    <cellStyle name="Normal 10 2 5 2 4 2" xfId="21033"/>
    <cellStyle name="Normal 10 2 5 2 4 2 2" xfId="45907"/>
    <cellStyle name="Normal 10 2 5 2 4 3" xfId="33474"/>
    <cellStyle name="Normal 10 2 5 2 5" xfId="11984"/>
    <cellStyle name="Normal 10 2 5 2 5 2" xfId="24418"/>
    <cellStyle name="Normal 10 2 5 2 5 2 2" xfId="49292"/>
    <cellStyle name="Normal 10 2 5 2 5 3" xfId="36859"/>
    <cellStyle name="Normal 10 2 5 2 6" xfId="7066"/>
    <cellStyle name="Normal 10 2 5 2 6 2" xfId="19515"/>
    <cellStyle name="Normal 10 2 5 2 6 2 2" xfId="44389"/>
    <cellStyle name="Normal 10 2 5 2 6 3" xfId="31956"/>
    <cellStyle name="Normal 10 2 5 2 7" xfId="3520"/>
    <cellStyle name="Normal 10 2 5 2 7 2" xfId="16026"/>
    <cellStyle name="Normal 10 2 5 2 7 2 2" xfId="40900"/>
    <cellStyle name="Normal 10 2 5 2 7 3" xfId="28459"/>
    <cellStyle name="Normal 10 2 5 2 8" xfId="13526"/>
    <cellStyle name="Normal 10 2 5 2 8 2" xfId="38400"/>
    <cellStyle name="Normal 10 2 5 2 9" xfId="25959"/>
    <cellStyle name="Normal 10 2 5 3" xfId="1717"/>
    <cellStyle name="Normal 10 2 5 3 2" xfId="4908"/>
    <cellStyle name="Normal 10 2 5 3 2 2" xfId="9925"/>
    <cellStyle name="Normal 10 2 5 3 2 2 2" xfId="22368"/>
    <cellStyle name="Normal 10 2 5 3 2 2 2 2" xfId="47242"/>
    <cellStyle name="Normal 10 2 5 3 2 2 3" xfId="34809"/>
    <cellStyle name="Normal 10 2 5 3 2 3" xfId="17361"/>
    <cellStyle name="Normal 10 2 5 3 2 3 2" xfId="42235"/>
    <cellStyle name="Normal 10 2 5 3 2 4" xfId="29802"/>
    <cellStyle name="Normal 10 2 5 3 3" xfId="5863"/>
    <cellStyle name="Normal 10 2 5 3 3 2" xfId="10878"/>
    <cellStyle name="Normal 10 2 5 3 3 2 2" xfId="23321"/>
    <cellStyle name="Normal 10 2 5 3 3 2 2 2" xfId="48195"/>
    <cellStyle name="Normal 10 2 5 3 3 2 3" xfId="35762"/>
    <cellStyle name="Normal 10 2 5 3 3 3" xfId="18314"/>
    <cellStyle name="Normal 10 2 5 3 3 3 2" xfId="43188"/>
    <cellStyle name="Normal 10 2 5 3 3 4" xfId="30755"/>
    <cellStyle name="Normal 10 2 5 3 4" xfId="8332"/>
    <cellStyle name="Normal 10 2 5 3 4 2" xfId="20776"/>
    <cellStyle name="Normal 10 2 5 3 4 2 2" xfId="45650"/>
    <cellStyle name="Normal 10 2 5 3 4 3" xfId="33217"/>
    <cellStyle name="Normal 10 2 5 3 5" xfId="12332"/>
    <cellStyle name="Normal 10 2 5 3 5 2" xfId="24766"/>
    <cellStyle name="Normal 10 2 5 3 5 2 2" xfId="49640"/>
    <cellStyle name="Normal 10 2 5 3 5 3" xfId="37207"/>
    <cellStyle name="Normal 10 2 5 3 6" xfId="7519"/>
    <cellStyle name="Normal 10 2 5 3 6 2" xfId="19967"/>
    <cellStyle name="Normal 10 2 5 3 6 2 2" xfId="44841"/>
    <cellStyle name="Normal 10 2 5 3 6 3" xfId="32408"/>
    <cellStyle name="Normal 10 2 5 3 7" xfId="3263"/>
    <cellStyle name="Normal 10 2 5 3 7 2" xfId="15769"/>
    <cellStyle name="Normal 10 2 5 3 7 2 2" xfId="40643"/>
    <cellStyle name="Normal 10 2 5 3 7 3" xfId="28202"/>
    <cellStyle name="Normal 10 2 5 3 8" xfId="14517"/>
    <cellStyle name="Normal 10 2 5 3 8 2" xfId="39391"/>
    <cellStyle name="Normal 10 2 5 3 9" xfId="26950"/>
    <cellStyle name="Normal 10 2 5 4" xfId="2281"/>
    <cellStyle name="Normal 10 2 5 4 2" xfId="6306"/>
    <cellStyle name="Normal 10 2 5 4 2 2" xfId="11321"/>
    <cellStyle name="Normal 10 2 5 4 2 2 2" xfId="23764"/>
    <cellStyle name="Normal 10 2 5 4 2 2 2 2" xfId="48638"/>
    <cellStyle name="Normal 10 2 5 4 2 2 3" xfId="36205"/>
    <cellStyle name="Normal 10 2 5 4 2 3" xfId="18757"/>
    <cellStyle name="Normal 10 2 5 4 2 3 2" xfId="43631"/>
    <cellStyle name="Normal 10 2 5 4 2 4" xfId="31198"/>
    <cellStyle name="Normal 10 2 5 4 3" xfId="12775"/>
    <cellStyle name="Normal 10 2 5 4 3 2" xfId="25209"/>
    <cellStyle name="Normal 10 2 5 4 3 2 2" xfId="50083"/>
    <cellStyle name="Normal 10 2 5 4 3 3" xfId="37650"/>
    <cellStyle name="Normal 10 2 5 4 4" xfId="9216"/>
    <cellStyle name="Normal 10 2 5 4 4 2" xfId="21659"/>
    <cellStyle name="Normal 10 2 5 4 4 2 2" xfId="46533"/>
    <cellStyle name="Normal 10 2 5 4 4 3" xfId="34100"/>
    <cellStyle name="Normal 10 2 5 4 5" xfId="4198"/>
    <cellStyle name="Normal 10 2 5 4 5 2" xfId="16652"/>
    <cellStyle name="Normal 10 2 5 4 5 2 2" xfId="41526"/>
    <cellStyle name="Normal 10 2 5 4 5 3" xfId="29093"/>
    <cellStyle name="Normal 10 2 5 4 6" xfId="14960"/>
    <cellStyle name="Normal 10 2 5 4 6 2" xfId="39834"/>
    <cellStyle name="Normal 10 2 5 4 7" xfId="27393"/>
    <cellStyle name="Normal 10 2 5 5" xfId="1117"/>
    <cellStyle name="Normal 10 2 5 5 2" xfId="10278"/>
    <cellStyle name="Normal 10 2 5 5 2 2" xfId="22721"/>
    <cellStyle name="Normal 10 2 5 5 2 2 2" xfId="47595"/>
    <cellStyle name="Normal 10 2 5 5 2 3" xfId="35162"/>
    <cellStyle name="Normal 10 2 5 5 3" xfId="5262"/>
    <cellStyle name="Normal 10 2 5 5 3 2" xfId="17714"/>
    <cellStyle name="Normal 10 2 5 5 3 2 2" xfId="42588"/>
    <cellStyle name="Normal 10 2 5 5 3 3" xfId="30155"/>
    <cellStyle name="Normal 10 2 5 5 4" xfId="13917"/>
    <cellStyle name="Normal 10 2 5 5 4 2" xfId="38791"/>
    <cellStyle name="Normal 10 2 5 5 5" xfId="26350"/>
    <cellStyle name="Normal 10 2 5 6" xfId="7839"/>
    <cellStyle name="Normal 10 2 5 6 2" xfId="20285"/>
    <cellStyle name="Normal 10 2 5 6 2 2" xfId="45159"/>
    <cellStyle name="Normal 10 2 5 6 3" xfId="32726"/>
    <cellStyle name="Normal 10 2 5 7" xfId="11732"/>
    <cellStyle name="Normal 10 2 5 7 2" xfId="24166"/>
    <cellStyle name="Normal 10 2 5 7 2 2" xfId="49040"/>
    <cellStyle name="Normal 10 2 5 7 3" xfId="36607"/>
    <cellStyle name="Normal 10 2 5 8" xfId="6809"/>
    <cellStyle name="Normal 10 2 5 8 2" xfId="19258"/>
    <cellStyle name="Normal 10 2 5 8 2 2" xfId="44132"/>
    <cellStyle name="Normal 10 2 5 8 3" xfId="31699"/>
    <cellStyle name="Normal 10 2 5 9" xfId="2760"/>
    <cellStyle name="Normal 10 2 5 9 2" xfId="15278"/>
    <cellStyle name="Normal 10 2 5 9 2 2" xfId="40152"/>
    <cellStyle name="Normal 10 2 5 9 3" xfId="27711"/>
    <cellStyle name="Normal 10 2 5_Degree data" xfId="2025"/>
    <cellStyle name="Normal 10 2 6" xfId="204"/>
    <cellStyle name="Normal 10 2 6 10" xfId="13034"/>
    <cellStyle name="Normal 10 2 6 10 2" xfId="37908"/>
    <cellStyle name="Normal 10 2 6 11" xfId="25467"/>
    <cellStyle name="Normal 10 2 6 2" xfId="571"/>
    <cellStyle name="Normal 10 2 6 2 2" xfId="1370"/>
    <cellStyle name="Normal 10 2 6 2 2 2" xfId="9474"/>
    <cellStyle name="Normal 10 2 6 2 2 2 2" xfId="21917"/>
    <cellStyle name="Normal 10 2 6 2 2 2 2 2" xfId="46791"/>
    <cellStyle name="Normal 10 2 6 2 2 2 3" xfId="34358"/>
    <cellStyle name="Normal 10 2 6 2 2 3" xfId="4456"/>
    <cellStyle name="Normal 10 2 6 2 2 3 2" xfId="16910"/>
    <cellStyle name="Normal 10 2 6 2 2 3 2 2" xfId="41784"/>
    <cellStyle name="Normal 10 2 6 2 2 3 3" xfId="29351"/>
    <cellStyle name="Normal 10 2 6 2 2 4" xfId="14170"/>
    <cellStyle name="Normal 10 2 6 2 2 4 2" xfId="39044"/>
    <cellStyle name="Normal 10 2 6 2 2 5" xfId="26603"/>
    <cellStyle name="Normal 10 2 6 2 3" xfId="5515"/>
    <cellStyle name="Normal 10 2 6 2 3 2" xfId="10531"/>
    <cellStyle name="Normal 10 2 6 2 3 2 2" xfId="22974"/>
    <cellStyle name="Normal 10 2 6 2 3 2 2 2" xfId="47848"/>
    <cellStyle name="Normal 10 2 6 2 3 2 3" xfId="35415"/>
    <cellStyle name="Normal 10 2 6 2 3 3" xfId="17967"/>
    <cellStyle name="Normal 10 2 6 2 3 3 2" xfId="42841"/>
    <cellStyle name="Normal 10 2 6 2 3 4" xfId="30408"/>
    <cellStyle name="Normal 10 2 6 2 4" xfId="8590"/>
    <cellStyle name="Normal 10 2 6 2 4 2" xfId="21034"/>
    <cellStyle name="Normal 10 2 6 2 4 2 2" xfId="45908"/>
    <cellStyle name="Normal 10 2 6 2 4 3" xfId="33475"/>
    <cellStyle name="Normal 10 2 6 2 5" xfId="11985"/>
    <cellStyle name="Normal 10 2 6 2 5 2" xfId="24419"/>
    <cellStyle name="Normal 10 2 6 2 5 2 2" xfId="49293"/>
    <cellStyle name="Normal 10 2 6 2 5 3" xfId="36860"/>
    <cellStyle name="Normal 10 2 6 2 6" xfId="7067"/>
    <cellStyle name="Normal 10 2 6 2 6 2" xfId="19516"/>
    <cellStyle name="Normal 10 2 6 2 6 2 2" xfId="44390"/>
    <cellStyle name="Normal 10 2 6 2 6 3" xfId="31957"/>
    <cellStyle name="Normal 10 2 6 2 7" xfId="3521"/>
    <cellStyle name="Normal 10 2 6 2 7 2" xfId="16027"/>
    <cellStyle name="Normal 10 2 6 2 7 2 2" xfId="40901"/>
    <cellStyle name="Normal 10 2 6 2 7 3" xfId="28460"/>
    <cellStyle name="Normal 10 2 6 2 8" xfId="13381"/>
    <cellStyle name="Normal 10 2 6 2 8 2" xfId="38255"/>
    <cellStyle name="Normal 10 2 6 2 9" xfId="25814"/>
    <cellStyle name="Normal 10 2 6 3" xfId="1718"/>
    <cellStyle name="Normal 10 2 6 3 2" xfId="4763"/>
    <cellStyle name="Normal 10 2 6 3 2 2" xfId="9780"/>
    <cellStyle name="Normal 10 2 6 3 2 2 2" xfId="22223"/>
    <cellStyle name="Normal 10 2 6 3 2 2 2 2" xfId="47097"/>
    <cellStyle name="Normal 10 2 6 3 2 2 3" xfId="34664"/>
    <cellStyle name="Normal 10 2 6 3 2 3" xfId="17216"/>
    <cellStyle name="Normal 10 2 6 3 2 3 2" xfId="42090"/>
    <cellStyle name="Normal 10 2 6 3 2 4" xfId="29657"/>
    <cellStyle name="Normal 10 2 6 3 3" xfId="5864"/>
    <cellStyle name="Normal 10 2 6 3 3 2" xfId="10879"/>
    <cellStyle name="Normal 10 2 6 3 3 2 2" xfId="23322"/>
    <cellStyle name="Normal 10 2 6 3 3 2 2 2" xfId="48196"/>
    <cellStyle name="Normal 10 2 6 3 3 2 3" xfId="35763"/>
    <cellStyle name="Normal 10 2 6 3 3 3" xfId="18315"/>
    <cellStyle name="Normal 10 2 6 3 3 3 2" xfId="43189"/>
    <cellStyle name="Normal 10 2 6 3 3 4" xfId="30756"/>
    <cellStyle name="Normal 10 2 6 3 4" xfId="8868"/>
    <cellStyle name="Normal 10 2 6 3 4 2" xfId="21311"/>
    <cellStyle name="Normal 10 2 6 3 4 2 2" xfId="46185"/>
    <cellStyle name="Normal 10 2 6 3 4 3" xfId="33752"/>
    <cellStyle name="Normal 10 2 6 3 5" xfId="12333"/>
    <cellStyle name="Normal 10 2 6 3 5 2" xfId="24767"/>
    <cellStyle name="Normal 10 2 6 3 5 2 2" xfId="49641"/>
    <cellStyle name="Normal 10 2 6 3 5 3" xfId="37208"/>
    <cellStyle name="Normal 10 2 6 3 6" xfId="7374"/>
    <cellStyle name="Normal 10 2 6 3 6 2" xfId="19822"/>
    <cellStyle name="Normal 10 2 6 3 6 2 2" xfId="44696"/>
    <cellStyle name="Normal 10 2 6 3 6 3" xfId="32263"/>
    <cellStyle name="Normal 10 2 6 3 7" xfId="3850"/>
    <cellStyle name="Normal 10 2 6 3 7 2" xfId="16304"/>
    <cellStyle name="Normal 10 2 6 3 7 2 2" xfId="41178"/>
    <cellStyle name="Normal 10 2 6 3 7 3" xfId="28745"/>
    <cellStyle name="Normal 10 2 6 3 8" xfId="14518"/>
    <cellStyle name="Normal 10 2 6 3 8 2" xfId="39392"/>
    <cellStyle name="Normal 10 2 6 3 9" xfId="26951"/>
    <cellStyle name="Normal 10 2 6 4" xfId="2122"/>
    <cellStyle name="Normal 10 2 6 4 2" xfId="6161"/>
    <cellStyle name="Normal 10 2 6 4 2 2" xfId="11176"/>
    <cellStyle name="Normal 10 2 6 4 2 2 2" xfId="23619"/>
    <cellStyle name="Normal 10 2 6 4 2 2 2 2" xfId="48493"/>
    <cellStyle name="Normal 10 2 6 4 2 2 3" xfId="36060"/>
    <cellStyle name="Normal 10 2 6 4 2 3" xfId="18612"/>
    <cellStyle name="Normal 10 2 6 4 2 3 2" xfId="43486"/>
    <cellStyle name="Normal 10 2 6 4 2 4" xfId="31053"/>
    <cellStyle name="Normal 10 2 6 4 3" xfId="12630"/>
    <cellStyle name="Normal 10 2 6 4 3 2" xfId="25064"/>
    <cellStyle name="Normal 10 2 6 4 3 2 2" xfId="49938"/>
    <cellStyle name="Normal 10 2 6 4 3 3" xfId="37505"/>
    <cellStyle name="Normal 10 2 6 4 4" xfId="9071"/>
    <cellStyle name="Normal 10 2 6 4 4 2" xfId="21514"/>
    <cellStyle name="Normal 10 2 6 4 4 2 2" xfId="46388"/>
    <cellStyle name="Normal 10 2 6 4 4 3" xfId="33955"/>
    <cellStyle name="Normal 10 2 6 4 5" xfId="4053"/>
    <cellStyle name="Normal 10 2 6 4 5 2" xfId="16507"/>
    <cellStyle name="Normal 10 2 6 4 5 2 2" xfId="41381"/>
    <cellStyle name="Normal 10 2 6 4 5 3" xfId="28948"/>
    <cellStyle name="Normal 10 2 6 4 6" xfId="14815"/>
    <cellStyle name="Normal 10 2 6 4 6 2" xfId="39689"/>
    <cellStyle name="Normal 10 2 6 4 7" xfId="27248"/>
    <cellStyle name="Normal 10 2 6 5" xfId="972"/>
    <cellStyle name="Normal 10 2 6 5 2" xfId="10131"/>
    <cellStyle name="Normal 10 2 6 5 2 2" xfId="22574"/>
    <cellStyle name="Normal 10 2 6 5 2 2 2" xfId="47448"/>
    <cellStyle name="Normal 10 2 6 5 2 3" xfId="35015"/>
    <cellStyle name="Normal 10 2 6 5 3" xfId="5115"/>
    <cellStyle name="Normal 10 2 6 5 3 2" xfId="17567"/>
    <cellStyle name="Normal 10 2 6 5 3 2 2" xfId="42441"/>
    <cellStyle name="Normal 10 2 6 5 3 3" xfId="30008"/>
    <cellStyle name="Normal 10 2 6 5 4" xfId="13772"/>
    <cellStyle name="Normal 10 2 6 5 4 2" xfId="38646"/>
    <cellStyle name="Normal 10 2 6 5 5" xfId="26205"/>
    <cellStyle name="Normal 10 2 6 6" xfId="8187"/>
    <cellStyle name="Normal 10 2 6 6 2" xfId="20631"/>
    <cellStyle name="Normal 10 2 6 6 2 2" xfId="45505"/>
    <cellStyle name="Normal 10 2 6 6 3" xfId="33072"/>
    <cellStyle name="Normal 10 2 6 7" xfId="11587"/>
    <cellStyle name="Normal 10 2 6 7 2" xfId="24021"/>
    <cellStyle name="Normal 10 2 6 7 2 2" xfId="48895"/>
    <cellStyle name="Normal 10 2 6 7 3" xfId="36462"/>
    <cellStyle name="Normal 10 2 6 8" xfId="6664"/>
    <cellStyle name="Normal 10 2 6 8 2" xfId="19113"/>
    <cellStyle name="Normal 10 2 6 8 2 2" xfId="43987"/>
    <cellStyle name="Normal 10 2 6 8 3" xfId="31554"/>
    <cellStyle name="Normal 10 2 6 9" xfId="3118"/>
    <cellStyle name="Normal 10 2 6 9 2" xfId="15624"/>
    <cellStyle name="Normal 10 2 6 9 2 2" xfId="40498"/>
    <cellStyle name="Normal 10 2 6 9 3" xfId="28057"/>
    <cellStyle name="Normal 10 2 6_Degree data" xfId="2020"/>
    <cellStyle name="Normal 10 2 7" xfId="551"/>
    <cellStyle name="Normal 10 2 7 2" xfId="1358"/>
    <cellStyle name="Normal 10 2 7 2 2" xfId="9462"/>
    <cellStyle name="Normal 10 2 7 2 2 2" xfId="21905"/>
    <cellStyle name="Normal 10 2 7 2 2 2 2" xfId="46779"/>
    <cellStyle name="Normal 10 2 7 2 2 3" xfId="34346"/>
    <cellStyle name="Normal 10 2 7 2 3" xfId="4444"/>
    <cellStyle name="Normal 10 2 7 2 3 2" xfId="16898"/>
    <cellStyle name="Normal 10 2 7 2 3 2 2" xfId="41772"/>
    <cellStyle name="Normal 10 2 7 2 3 3" xfId="29339"/>
    <cellStyle name="Normal 10 2 7 2 4" xfId="14158"/>
    <cellStyle name="Normal 10 2 7 2 4 2" xfId="39032"/>
    <cellStyle name="Normal 10 2 7 2 5" xfId="26591"/>
    <cellStyle name="Normal 10 2 7 3" xfId="5503"/>
    <cellStyle name="Normal 10 2 7 3 2" xfId="10519"/>
    <cellStyle name="Normal 10 2 7 3 2 2" xfId="22962"/>
    <cellStyle name="Normal 10 2 7 3 2 2 2" xfId="47836"/>
    <cellStyle name="Normal 10 2 7 3 2 3" xfId="35403"/>
    <cellStyle name="Normal 10 2 7 3 3" xfId="17955"/>
    <cellStyle name="Normal 10 2 7 3 3 2" xfId="42829"/>
    <cellStyle name="Normal 10 2 7 3 4" xfId="30396"/>
    <cellStyle name="Normal 10 2 7 4" xfId="8578"/>
    <cellStyle name="Normal 10 2 7 4 2" xfId="21022"/>
    <cellStyle name="Normal 10 2 7 4 2 2" xfId="45896"/>
    <cellStyle name="Normal 10 2 7 4 3" xfId="33463"/>
    <cellStyle name="Normal 10 2 7 5" xfId="11973"/>
    <cellStyle name="Normal 10 2 7 5 2" xfId="24407"/>
    <cellStyle name="Normal 10 2 7 5 2 2" xfId="49281"/>
    <cellStyle name="Normal 10 2 7 5 3" xfId="36848"/>
    <cellStyle name="Normal 10 2 7 6" xfId="7055"/>
    <cellStyle name="Normal 10 2 7 6 2" xfId="19504"/>
    <cellStyle name="Normal 10 2 7 6 2 2" xfId="44378"/>
    <cellStyle name="Normal 10 2 7 6 3" xfId="31945"/>
    <cellStyle name="Normal 10 2 7 7" xfId="3509"/>
    <cellStyle name="Normal 10 2 7 7 2" xfId="16015"/>
    <cellStyle name="Normal 10 2 7 7 2 2" xfId="40889"/>
    <cellStyle name="Normal 10 2 7 7 3" xfId="28448"/>
    <cellStyle name="Normal 10 2 7 8" xfId="13361"/>
    <cellStyle name="Normal 10 2 7 8 2" xfId="38235"/>
    <cellStyle name="Normal 10 2 7 9" xfId="25794"/>
    <cellStyle name="Normal 10 2 8" xfId="1706"/>
    <cellStyle name="Normal 10 2 8 2" xfId="4743"/>
    <cellStyle name="Normal 10 2 8 2 2" xfId="9760"/>
    <cellStyle name="Normal 10 2 8 2 2 2" xfId="22203"/>
    <cellStyle name="Normal 10 2 8 2 2 2 2" xfId="47077"/>
    <cellStyle name="Normal 10 2 8 2 2 3" xfId="34644"/>
    <cellStyle name="Normal 10 2 8 2 3" xfId="17196"/>
    <cellStyle name="Normal 10 2 8 2 3 2" xfId="42070"/>
    <cellStyle name="Normal 10 2 8 2 4" xfId="29637"/>
    <cellStyle name="Normal 10 2 8 3" xfId="5852"/>
    <cellStyle name="Normal 10 2 8 3 2" xfId="10867"/>
    <cellStyle name="Normal 10 2 8 3 2 2" xfId="23310"/>
    <cellStyle name="Normal 10 2 8 3 2 2 2" xfId="48184"/>
    <cellStyle name="Normal 10 2 8 3 2 3" xfId="35751"/>
    <cellStyle name="Normal 10 2 8 3 3" xfId="18303"/>
    <cellStyle name="Normal 10 2 8 3 3 2" xfId="43177"/>
    <cellStyle name="Normal 10 2 8 3 4" xfId="30744"/>
    <cellStyle name="Normal 10 2 8 4" xfId="8012"/>
    <cellStyle name="Normal 10 2 8 4 2" xfId="20458"/>
    <cellStyle name="Normal 10 2 8 4 2 2" xfId="45332"/>
    <cellStyle name="Normal 10 2 8 4 3" xfId="32899"/>
    <cellStyle name="Normal 10 2 8 5" xfId="12321"/>
    <cellStyle name="Normal 10 2 8 5 2" xfId="24755"/>
    <cellStyle name="Normal 10 2 8 5 2 2" xfId="49629"/>
    <cellStyle name="Normal 10 2 8 5 3" xfId="37196"/>
    <cellStyle name="Normal 10 2 8 6" xfId="7354"/>
    <cellStyle name="Normal 10 2 8 6 2" xfId="19802"/>
    <cellStyle name="Normal 10 2 8 6 2 2" xfId="44676"/>
    <cellStyle name="Normal 10 2 8 6 3" xfId="32243"/>
    <cellStyle name="Normal 10 2 8 7" xfId="2936"/>
    <cellStyle name="Normal 10 2 8 7 2" xfId="15451"/>
    <cellStyle name="Normal 10 2 8 7 2 2" xfId="40325"/>
    <cellStyle name="Normal 10 2 8 7 3" xfId="27884"/>
    <cellStyle name="Normal 10 2 8 8" xfId="14506"/>
    <cellStyle name="Normal 10 2 8 8 2" xfId="39380"/>
    <cellStyle name="Normal 10 2 8 9" xfId="26939"/>
    <cellStyle name="Normal 10 2 9" xfId="2102"/>
    <cellStyle name="Normal 10 2 9 2" xfId="6141"/>
    <cellStyle name="Normal 10 2 9 2 2" xfId="11156"/>
    <cellStyle name="Normal 10 2 9 2 2 2" xfId="23599"/>
    <cellStyle name="Normal 10 2 9 2 2 2 2" xfId="48473"/>
    <cellStyle name="Normal 10 2 9 2 2 3" xfId="36040"/>
    <cellStyle name="Normal 10 2 9 2 3" xfId="18592"/>
    <cellStyle name="Normal 10 2 9 2 3 2" xfId="43466"/>
    <cellStyle name="Normal 10 2 9 2 4" xfId="31033"/>
    <cellStyle name="Normal 10 2 9 3" xfId="12610"/>
    <cellStyle name="Normal 10 2 9 3 2" xfId="25044"/>
    <cellStyle name="Normal 10 2 9 3 2 2" xfId="49918"/>
    <cellStyle name="Normal 10 2 9 3 3" xfId="37485"/>
    <cellStyle name="Normal 10 2 9 4" xfId="8898"/>
    <cellStyle name="Normal 10 2 9 4 2" xfId="21341"/>
    <cellStyle name="Normal 10 2 9 4 2 2" xfId="46215"/>
    <cellStyle name="Normal 10 2 9 4 3" xfId="33782"/>
    <cellStyle name="Normal 10 2 9 5" xfId="3880"/>
    <cellStyle name="Normal 10 2 9 5 2" xfId="16334"/>
    <cellStyle name="Normal 10 2 9 5 2 2" xfId="41208"/>
    <cellStyle name="Normal 10 2 9 5 3" xfId="28775"/>
    <cellStyle name="Normal 10 2 9 6" xfId="14795"/>
    <cellStyle name="Normal 10 2 9 6 2" xfId="39669"/>
    <cellStyle name="Normal 10 2 9 7" xfId="27228"/>
    <cellStyle name="Normal 10 2_Degree data" xfId="2073"/>
    <cellStyle name="Normal 10 3" xfId="112"/>
    <cellStyle name="Normal 10 3 2" xfId="223"/>
    <cellStyle name="Normal 10 3 2 10" xfId="2631"/>
    <cellStyle name="Normal 10 3 2 10 2" xfId="15149"/>
    <cellStyle name="Normal 10 3 2 10 2 2" xfId="40023"/>
    <cellStyle name="Normal 10 3 2 10 3" xfId="27582"/>
    <cellStyle name="Normal 10 3 2 11" xfId="13050"/>
    <cellStyle name="Normal 10 3 2 11 2" xfId="37924"/>
    <cellStyle name="Normal 10 3 2 12" xfId="25483"/>
    <cellStyle name="Normal 10 3 2 2" xfId="290"/>
    <cellStyle name="Normal 10 3 2 3" xfId="455"/>
    <cellStyle name="Normal 10 3 2 3 10" xfId="2849"/>
    <cellStyle name="Normal 10 3 2 3 10 2" xfId="15367"/>
    <cellStyle name="Normal 10 3 2 3 10 2 2" xfId="40241"/>
    <cellStyle name="Normal 10 3 2 3 10 3" xfId="27800"/>
    <cellStyle name="Normal 10 3 2 3 11" xfId="13268"/>
    <cellStyle name="Normal 10 3 2 3 11 2" xfId="38142"/>
    <cellStyle name="Normal 10 3 2 3 12" xfId="25701"/>
    <cellStyle name="Normal 10 3 2 3 2" xfId="814"/>
    <cellStyle name="Normal 10 3 2 3 2 2" xfId="1372"/>
    <cellStyle name="Normal 10 3 2 3 2 2 2" xfId="9305"/>
    <cellStyle name="Normal 10 3 2 3 2 2 2 2" xfId="21748"/>
    <cellStyle name="Normal 10 3 2 3 2 2 2 2 2" xfId="46622"/>
    <cellStyle name="Normal 10 3 2 3 2 2 2 3" xfId="34189"/>
    <cellStyle name="Normal 10 3 2 3 2 2 3" xfId="4287"/>
    <cellStyle name="Normal 10 3 2 3 2 2 3 2" xfId="16741"/>
    <cellStyle name="Normal 10 3 2 3 2 2 3 2 2" xfId="41615"/>
    <cellStyle name="Normal 10 3 2 3 2 2 3 3" xfId="29182"/>
    <cellStyle name="Normal 10 3 2 3 2 2 4" xfId="14172"/>
    <cellStyle name="Normal 10 3 2 3 2 2 4 2" xfId="39046"/>
    <cellStyle name="Normal 10 3 2 3 2 2 5" xfId="26605"/>
    <cellStyle name="Normal 10 3 2 3 2 3" xfId="5517"/>
    <cellStyle name="Normal 10 3 2 3 2 3 2" xfId="10533"/>
    <cellStyle name="Normal 10 3 2 3 2 3 2 2" xfId="22976"/>
    <cellStyle name="Normal 10 3 2 3 2 3 2 2 2" xfId="47850"/>
    <cellStyle name="Normal 10 3 2 3 2 3 2 3" xfId="35417"/>
    <cellStyle name="Normal 10 3 2 3 2 3 3" xfId="17969"/>
    <cellStyle name="Normal 10 3 2 3 2 3 3 2" xfId="42843"/>
    <cellStyle name="Normal 10 3 2 3 2 3 4" xfId="30410"/>
    <cellStyle name="Normal 10 3 2 3 2 4" xfId="8421"/>
    <cellStyle name="Normal 10 3 2 3 2 4 2" xfId="20865"/>
    <cellStyle name="Normal 10 3 2 3 2 4 2 2" xfId="45739"/>
    <cellStyle name="Normal 10 3 2 3 2 4 3" xfId="33306"/>
    <cellStyle name="Normal 10 3 2 3 2 5" xfId="11987"/>
    <cellStyle name="Normal 10 3 2 3 2 5 2" xfId="24421"/>
    <cellStyle name="Normal 10 3 2 3 2 5 2 2" xfId="49295"/>
    <cellStyle name="Normal 10 3 2 3 2 5 3" xfId="36862"/>
    <cellStyle name="Normal 10 3 2 3 2 6" xfId="6898"/>
    <cellStyle name="Normal 10 3 2 3 2 6 2" xfId="19347"/>
    <cellStyle name="Normal 10 3 2 3 2 6 2 2" xfId="44221"/>
    <cellStyle name="Normal 10 3 2 3 2 6 3" xfId="31788"/>
    <cellStyle name="Normal 10 3 2 3 2 7" xfId="3352"/>
    <cellStyle name="Normal 10 3 2 3 2 7 2" xfId="15858"/>
    <cellStyle name="Normal 10 3 2 3 2 7 2 2" xfId="40732"/>
    <cellStyle name="Normal 10 3 2 3 2 7 3" xfId="28291"/>
    <cellStyle name="Normal 10 3 2 3 2 8" xfId="13615"/>
    <cellStyle name="Normal 10 3 2 3 2 8 2" xfId="38489"/>
    <cellStyle name="Normal 10 3 2 3 2 9" xfId="26048"/>
    <cellStyle name="Normal 10 3 2 3 3" xfId="1720"/>
    <cellStyle name="Normal 10 3 2 3 3 2" xfId="4458"/>
    <cellStyle name="Normal 10 3 2 3 3 2 2" xfId="9476"/>
    <cellStyle name="Normal 10 3 2 3 3 2 2 2" xfId="21919"/>
    <cellStyle name="Normal 10 3 2 3 3 2 2 2 2" xfId="46793"/>
    <cellStyle name="Normal 10 3 2 3 3 2 2 3" xfId="34360"/>
    <cellStyle name="Normal 10 3 2 3 3 2 3" xfId="16912"/>
    <cellStyle name="Normal 10 3 2 3 3 2 3 2" xfId="41786"/>
    <cellStyle name="Normal 10 3 2 3 3 2 4" xfId="29353"/>
    <cellStyle name="Normal 10 3 2 3 3 3" xfId="5866"/>
    <cellStyle name="Normal 10 3 2 3 3 3 2" xfId="10881"/>
    <cellStyle name="Normal 10 3 2 3 3 3 2 2" xfId="23324"/>
    <cellStyle name="Normal 10 3 2 3 3 3 2 2 2" xfId="48198"/>
    <cellStyle name="Normal 10 3 2 3 3 3 2 3" xfId="35765"/>
    <cellStyle name="Normal 10 3 2 3 3 3 3" xfId="18317"/>
    <cellStyle name="Normal 10 3 2 3 3 3 3 2" xfId="43191"/>
    <cellStyle name="Normal 10 3 2 3 3 3 4" xfId="30758"/>
    <cellStyle name="Normal 10 3 2 3 3 4" xfId="8592"/>
    <cellStyle name="Normal 10 3 2 3 3 4 2" xfId="21036"/>
    <cellStyle name="Normal 10 3 2 3 3 4 2 2" xfId="45910"/>
    <cellStyle name="Normal 10 3 2 3 3 4 3" xfId="33477"/>
    <cellStyle name="Normal 10 3 2 3 3 5" xfId="12335"/>
    <cellStyle name="Normal 10 3 2 3 3 5 2" xfId="24769"/>
    <cellStyle name="Normal 10 3 2 3 3 5 2 2" xfId="49643"/>
    <cellStyle name="Normal 10 3 2 3 3 5 3" xfId="37210"/>
    <cellStyle name="Normal 10 3 2 3 3 6" xfId="7069"/>
    <cellStyle name="Normal 10 3 2 3 3 6 2" xfId="19518"/>
    <cellStyle name="Normal 10 3 2 3 3 6 2 2" xfId="44392"/>
    <cellStyle name="Normal 10 3 2 3 3 6 3" xfId="31959"/>
    <cellStyle name="Normal 10 3 2 3 3 7" xfId="3523"/>
    <cellStyle name="Normal 10 3 2 3 3 7 2" xfId="16029"/>
    <cellStyle name="Normal 10 3 2 3 3 7 2 2" xfId="40903"/>
    <cellStyle name="Normal 10 3 2 3 3 7 3" xfId="28462"/>
    <cellStyle name="Normal 10 3 2 3 3 8" xfId="14520"/>
    <cellStyle name="Normal 10 3 2 3 3 8 2" xfId="39394"/>
    <cellStyle name="Normal 10 3 2 3 3 9" xfId="26953"/>
    <cellStyle name="Normal 10 3 2 3 4" xfId="2373"/>
    <cellStyle name="Normal 10 3 2 3 4 2" xfId="4997"/>
    <cellStyle name="Normal 10 3 2 3 4 2 2" xfId="10014"/>
    <cellStyle name="Normal 10 3 2 3 4 2 2 2" xfId="22457"/>
    <cellStyle name="Normal 10 3 2 3 4 2 2 2 2" xfId="47331"/>
    <cellStyle name="Normal 10 3 2 3 4 2 2 3" xfId="34898"/>
    <cellStyle name="Normal 10 3 2 3 4 2 3" xfId="17450"/>
    <cellStyle name="Normal 10 3 2 3 4 2 3 2" xfId="42324"/>
    <cellStyle name="Normal 10 3 2 3 4 2 4" xfId="29891"/>
    <cellStyle name="Normal 10 3 2 3 4 3" xfId="6395"/>
    <cellStyle name="Normal 10 3 2 3 4 3 2" xfId="11410"/>
    <cellStyle name="Normal 10 3 2 3 4 3 2 2" xfId="23853"/>
    <cellStyle name="Normal 10 3 2 3 4 3 2 2 2" xfId="48727"/>
    <cellStyle name="Normal 10 3 2 3 4 3 2 3" xfId="36294"/>
    <cellStyle name="Normal 10 3 2 3 4 3 3" xfId="18846"/>
    <cellStyle name="Normal 10 3 2 3 4 3 3 2" xfId="43720"/>
    <cellStyle name="Normal 10 3 2 3 4 3 4" xfId="31287"/>
    <cellStyle name="Normal 10 3 2 3 4 4" xfId="8102"/>
    <cellStyle name="Normal 10 3 2 3 4 4 2" xfId="20548"/>
    <cellStyle name="Normal 10 3 2 3 4 4 2 2" xfId="45422"/>
    <cellStyle name="Normal 10 3 2 3 4 4 3" xfId="32989"/>
    <cellStyle name="Normal 10 3 2 3 4 5" xfId="12864"/>
    <cellStyle name="Normal 10 3 2 3 4 5 2" xfId="25298"/>
    <cellStyle name="Normal 10 3 2 3 4 5 2 2" xfId="50172"/>
    <cellStyle name="Normal 10 3 2 3 4 5 3" xfId="37739"/>
    <cellStyle name="Normal 10 3 2 3 4 6" xfId="7608"/>
    <cellStyle name="Normal 10 3 2 3 4 6 2" xfId="20056"/>
    <cellStyle name="Normal 10 3 2 3 4 6 2 2" xfId="44930"/>
    <cellStyle name="Normal 10 3 2 3 4 6 3" xfId="32497"/>
    <cellStyle name="Normal 10 3 2 3 4 7" xfId="3032"/>
    <cellStyle name="Normal 10 3 2 3 4 7 2" xfId="15541"/>
    <cellStyle name="Normal 10 3 2 3 4 7 2 2" xfId="40415"/>
    <cellStyle name="Normal 10 3 2 3 4 7 3" xfId="27974"/>
    <cellStyle name="Normal 10 3 2 3 4 8" xfId="15049"/>
    <cellStyle name="Normal 10 3 2 3 4 8 2" xfId="39923"/>
    <cellStyle name="Normal 10 3 2 3 4 9" xfId="27482"/>
    <cellStyle name="Normal 10 3 2 3 5" xfId="1206"/>
    <cellStyle name="Normal 10 3 2 3 5 2" xfId="8988"/>
    <cellStyle name="Normal 10 3 2 3 5 2 2" xfId="21431"/>
    <cellStyle name="Normal 10 3 2 3 5 2 2 2" xfId="46305"/>
    <cellStyle name="Normal 10 3 2 3 5 2 3" xfId="33872"/>
    <cellStyle name="Normal 10 3 2 3 5 3" xfId="3970"/>
    <cellStyle name="Normal 10 3 2 3 5 3 2" xfId="16424"/>
    <cellStyle name="Normal 10 3 2 3 5 3 2 2" xfId="41298"/>
    <cellStyle name="Normal 10 3 2 3 5 3 3" xfId="28865"/>
    <cellStyle name="Normal 10 3 2 3 5 4" xfId="14006"/>
    <cellStyle name="Normal 10 3 2 3 5 4 2" xfId="38880"/>
    <cellStyle name="Normal 10 3 2 3 5 5" xfId="26439"/>
    <cellStyle name="Normal 10 3 2 3 6" xfId="5351"/>
    <cellStyle name="Normal 10 3 2 3 6 2" xfId="10367"/>
    <cellStyle name="Normal 10 3 2 3 6 2 2" xfId="22810"/>
    <cellStyle name="Normal 10 3 2 3 6 2 2 2" xfId="47684"/>
    <cellStyle name="Normal 10 3 2 3 6 2 3" xfId="35251"/>
    <cellStyle name="Normal 10 3 2 3 6 3" xfId="17803"/>
    <cellStyle name="Normal 10 3 2 3 6 3 2" xfId="42677"/>
    <cellStyle name="Normal 10 3 2 3 6 4" xfId="30244"/>
    <cellStyle name="Normal 10 3 2 3 7" xfId="7928"/>
    <cellStyle name="Normal 10 3 2 3 7 2" xfId="20374"/>
    <cellStyle name="Normal 10 3 2 3 7 2 2" xfId="45248"/>
    <cellStyle name="Normal 10 3 2 3 7 3" xfId="32815"/>
    <cellStyle name="Normal 10 3 2 3 8" xfId="11821"/>
    <cellStyle name="Normal 10 3 2 3 8 2" xfId="24255"/>
    <cellStyle name="Normal 10 3 2 3 8 2 2" xfId="49129"/>
    <cellStyle name="Normal 10 3 2 3 8 3" xfId="36696"/>
    <cellStyle name="Normal 10 3 2 3 9" xfId="6581"/>
    <cellStyle name="Normal 10 3 2 3 9 2" xfId="19030"/>
    <cellStyle name="Normal 10 3 2 3 9 2 2" xfId="43904"/>
    <cellStyle name="Normal 10 3 2 3 9 3" xfId="31471"/>
    <cellStyle name="Normal 10 3 2 3_Degree data" xfId="2024"/>
    <cellStyle name="Normal 10 3 2 4" xfId="588"/>
    <cellStyle name="Normal 10 3 2 4 2" xfId="1371"/>
    <cellStyle name="Normal 10 3 2 4 2 2" xfId="9087"/>
    <cellStyle name="Normal 10 3 2 4 2 2 2" xfId="21530"/>
    <cellStyle name="Normal 10 3 2 4 2 2 2 2" xfId="46404"/>
    <cellStyle name="Normal 10 3 2 4 2 2 3" xfId="33971"/>
    <cellStyle name="Normal 10 3 2 4 2 3" xfId="4069"/>
    <cellStyle name="Normal 10 3 2 4 2 3 2" xfId="16523"/>
    <cellStyle name="Normal 10 3 2 4 2 3 2 2" xfId="41397"/>
    <cellStyle name="Normal 10 3 2 4 2 3 3" xfId="28964"/>
    <cellStyle name="Normal 10 3 2 4 2 4" xfId="14171"/>
    <cellStyle name="Normal 10 3 2 4 2 4 2" xfId="39045"/>
    <cellStyle name="Normal 10 3 2 4 2 5" xfId="26604"/>
    <cellStyle name="Normal 10 3 2 4 3" xfId="5516"/>
    <cellStyle name="Normal 10 3 2 4 3 2" xfId="10532"/>
    <cellStyle name="Normal 10 3 2 4 3 2 2" xfId="22975"/>
    <cellStyle name="Normal 10 3 2 4 3 2 2 2" xfId="47849"/>
    <cellStyle name="Normal 10 3 2 4 3 2 3" xfId="35416"/>
    <cellStyle name="Normal 10 3 2 4 3 3" xfId="17968"/>
    <cellStyle name="Normal 10 3 2 4 3 3 2" xfId="42842"/>
    <cellStyle name="Normal 10 3 2 4 3 4" xfId="30409"/>
    <cellStyle name="Normal 10 3 2 4 4" xfId="8203"/>
    <cellStyle name="Normal 10 3 2 4 4 2" xfId="20647"/>
    <cellStyle name="Normal 10 3 2 4 4 2 2" xfId="45521"/>
    <cellStyle name="Normal 10 3 2 4 4 3" xfId="33088"/>
    <cellStyle name="Normal 10 3 2 4 5" xfId="11986"/>
    <cellStyle name="Normal 10 3 2 4 5 2" xfId="24420"/>
    <cellStyle name="Normal 10 3 2 4 5 2 2" xfId="49294"/>
    <cellStyle name="Normal 10 3 2 4 5 3" xfId="36861"/>
    <cellStyle name="Normal 10 3 2 4 6" xfId="6680"/>
    <cellStyle name="Normal 10 3 2 4 6 2" xfId="19129"/>
    <cellStyle name="Normal 10 3 2 4 6 2 2" xfId="44003"/>
    <cellStyle name="Normal 10 3 2 4 6 3" xfId="31570"/>
    <cellStyle name="Normal 10 3 2 4 7" xfId="3134"/>
    <cellStyle name="Normal 10 3 2 4 7 2" xfId="15640"/>
    <cellStyle name="Normal 10 3 2 4 7 2 2" xfId="40514"/>
    <cellStyle name="Normal 10 3 2 4 7 3" xfId="28073"/>
    <cellStyle name="Normal 10 3 2 4 8" xfId="13397"/>
    <cellStyle name="Normal 10 3 2 4 8 2" xfId="38271"/>
    <cellStyle name="Normal 10 3 2 4 9" xfId="25830"/>
    <cellStyle name="Normal 10 3 2 5" xfId="1719"/>
    <cellStyle name="Normal 10 3 2 5 2" xfId="4457"/>
    <cellStyle name="Normal 10 3 2 5 2 2" xfId="9475"/>
    <cellStyle name="Normal 10 3 2 5 2 2 2" xfId="21918"/>
    <cellStyle name="Normal 10 3 2 5 2 2 2 2" xfId="46792"/>
    <cellStyle name="Normal 10 3 2 5 2 2 3" xfId="34359"/>
    <cellStyle name="Normal 10 3 2 5 2 3" xfId="16911"/>
    <cellStyle name="Normal 10 3 2 5 2 3 2" xfId="41785"/>
    <cellStyle name="Normal 10 3 2 5 2 4" xfId="29352"/>
    <cellStyle name="Normal 10 3 2 5 3" xfId="5865"/>
    <cellStyle name="Normal 10 3 2 5 3 2" xfId="10880"/>
    <cellStyle name="Normal 10 3 2 5 3 2 2" xfId="23323"/>
    <cellStyle name="Normal 10 3 2 5 3 2 2 2" xfId="48197"/>
    <cellStyle name="Normal 10 3 2 5 3 2 3" xfId="35764"/>
    <cellStyle name="Normal 10 3 2 5 3 3" xfId="18316"/>
    <cellStyle name="Normal 10 3 2 5 3 3 2" xfId="43190"/>
    <cellStyle name="Normal 10 3 2 5 3 4" xfId="30757"/>
    <cellStyle name="Normal 10 3 2 5 4" xfId="8591"/>
    <cellStyle name="Normal 10 3 2 5 4 2" xfId="21035"/>
    <cellStyle name="Normal 10 3 2 5 4 2 2" xfId="45909"/>
    <cellStyle name="Normal 10 3 2 5 4 3" xfId="33476"/>
    <cellStyle name="Normal 10 3 2 5 5" xfId="12334"/>
    <cellStyle name="Normal 10 3 2 5 5 2" xfId="24768"/>
    <cellStyle name="Normal 10 3 2 5 5 2 2" xfId="49642"/>
    <cellStyle name="Normal 10 3 2 5 5 3" xfId="37209"/>
    <cellStyle name="Normal 10 3 2 5 6" xfId="7068"/>
    <cellStyle name="Normal 10 3 2 5 6 2" xfId="19517"/>
    <cellStyle name="Normal 10 3 2 5 6 2 2" xfId="44391"/>
    <cellStyle name="Normal 10 3 2 5 6 3" xfId="31958"/>
    <cellStyle name="Normal 10 3 2 5 7" xfId="3522"/>
    <cellStyle name="Normal 10 3 2 5 7 2" xfId="16028"/>
    <cellStyle name="Normal 10 3 2 5 7 2 2" xfId="40902"/>
    <cellStyle name="Normal 10 3 2 5 7 3" xfId="28461"/>
    <cellStyle name="Normal 10 3 2 5 8" xfId="14519"/>
    <cellStyle name="Normal 10 3 2 5 8 2" xfId="39393"/>
    <cellStyle name="Normal 10 3 2 5 9" xfId="26952"/>
    <cellStyle name="Normal 10 3 2 6" xfId="2141"/>
    <cellStyle name="Normal 10 3 2 6 2" xfId="6177"/>
    <cellStyle name="Normal 10 3 2 6 2 2" xfId="11192"/>
    <cellStyle name="Normal 10 3 2 6 2 2 2" xfId="23635"/>
    <cellStyle name="Normal 10 3 2 6 2 2 2 2" xfId="48509"/>
    <cellStyle name="Normal 10 3 2 6 2 2 3" xfId="36076"/>
    <cellStyle name="Normal 10 3 2 6 2 3" xfId="18628"/>
    <cellStyle name="Normal 10 3 2 6 2 3 2" xfId="43502"/>
    <cellStyle name="Normal 10 3 2 6 2 4" xfId="31069"/>
    <cellStyle name="Normal 10 3 2 6 3" xfId="9796"/>
    <cellStyle name="Normal 10 3 2 6 3 2" xfId="22239"/>
    <cellStyle name="Normal 10 3 2 6 3 2 2" xfId="47113"/>
    <cellStyle name="Normal 10 3 2 6 3 3" xfId="34680"/>
    <cellStyle name="Normal 10 3 2 6 4" xfId="12646"/>
    <cellStyle name="Normal 10 3 2 6 4 2" xfId="25080"/>
    <cellStyle name="Normal 10 3 2 6 4 2 2" xfId="49954"/>
    <cellStyle name="Normal 10 3 2 6 4 3" xfId="37521"/>
    <cellStyle name="Normal 10 3 2 6 5" xfId="7390"/>
    <cellStyle name="Normal 10 3 2 6 5 2" xfId="19838"/>
    <cellStyle name="Normal 10 3 2 6 5 2 2" xfId="44712"/>
    <cellStyle name="Normal 10 3 2 6 5 3" xfId="32279"/>
    <cellStyle name="Normal 10 3 2 6 6" xfId="4779"/>
    <cellStyle name="Normal 10 3 2 6 6 2" xfId="17232"/>
    <cellStyle name="Normal 10 3 2 6 6 2 2" xfId="42106"/>
    <cellStyle name="Normal 10 3 2 6 6 3" xfId="29673"/>
    <cellStyle name="Normal 10 3 2 6 7" xfId="14831"/>
    <cellStyle name="Normal 10 3 2 6 7 2" xfId="39705"/>
    <cellStyle name="Normal 10 3 2 6 8" xfId="27264"/>
    <cellStyle name="Normal 10 3 2 7" xfId="988"/>
    <cellStyle name="Normal 10 3 2 7 2" xfId="10147"/>
    <cellStyle name="Normal 10 3 2 7 2 2" xfId="22590"/>
    <cellStyle name="Normal 10 3 2 7 2 2 2" xfId="47464"/>
    <cellStyle name="Normal 10 3 2 7 2 3" xfId="35031"/>
    <cellStyle name="Normal 10 3 2 7 3" xfId="5131"/>
    <cellStyle name="Normal 10 3 2 7 3 2" xfId="17583"/>
    <cellStyle name="Normal 10 3 2 7 3 2 2" xfId="42457"/>
    <cellStyle name="Normal 10 3 2 7 3 3" xfId="30024"/>
    <cellStyle name="Normal 10 3 2 7 4" xfId="13788"/>
    <cellStyle name="Normal 10 3 2 7 4 2" xfId="38662"/>
    <cellStyle name="Normal 10 3 2 7 5" xfId="26221"/>
    <cellStyle name="Normal 10 3 2 8" xfId="7710"/>
    <cellStyle name="Normal 10 3 2 8 2" xfId="20156"/>
    <cellStyle name="Normal 10 3 2 8 2 2" xfId="45030"/>
    <cellStyle name="Normal 10 3 2 8 3" xfId="32597"/>
    <cellStyle name="Normal 10 3 2 9" xfId="11603"/>
    <cellStyle name="Normal 10 3 2 9 2" xfId="24037"/>
    <cellStyle name="Normal 10 3 2 9 2 2" xfId="48911"/>
    <cellStyle name="Normal 10 3 2 9 3" xfId="36478"/>
    <cellStyle name="Normal 10 3 2_Degree data" xfId="1975"/>
    <cellStyle name="Normal 10 3 3" xfId="253"/>
    <cellStyle name="Normal 10 3 3 10" xfId="6593"/>
    <cellStyle name="Normal 10 3 3 10 2" xfId="19042"/>
    <cellStyle name="Normal 10 3 3 10 2 2" xfId="43916"/>
    <cellStyle name="Normal 10 3 3 10 3" xfId="31483"/>
    <cellStyle name="Normal 10 3 3 11" xfId="2656"/>
    <cellStyle name="Normal 10 3 3 11 2" xfId="15174"/>
    <cellStyle name="Normal 10 3 3 11 2 2" xfId="40048"/>
    <cellStyle name="Normal 10 3 3 11 3" xfId="27607"/>
    <cellStyle name="Normal 10 3 3 12" xfId="13075"/>
    <cellStyle name="Normal 10 3 3 12 2" xfId="37949"/>
    <cellStyle name="Normal 10 3 3 13" xfId="25508"/>
    <cellStyle name="Normal 10 3 3 2" xfId="467"/>
    <cellStyle name="Normal 10 3 3 2 10" xfId="13280"/>
    <cellStyle name="Normal 10 3 3 2 10 2" xfId="38154"/>
    <cellStyle name="Normal 10 3 3 2 11" xfId="25713"/>
    <cellStyle name="Normal 10 3 3 2 2" xfId="826"/>
    <cellStyle name="Normal 10 3 3 2 2 2" xfId="1374"/>
    <cellStyle name="Normal 10 3 3 2 2 2 2" xfId="9478"/>
    <cellStyle name="Normal 10 3 3 2 2 2 2 2" xfId="21921"/>
    <cellStyle name="Normal 10 3 3 2 2 2 2 2 2" xfId="46795"/>
    <cellStyle name="Normal 10 3 3 2 2 2 2 3" xfId="34362"/>
    <cellStyle name="Normal 10 3 3 2 2 2 3" xfId="4460"/>
    <cellStyle name="Normal 10 3 3 2 2 2 3 2" xfId="16914"/>
    <cellStyle name="Normal 10 3 3 2 2 2 3 2 2" xfId="41788"/>
    <cellStyle name="Normal 10 3 3 2 2 2 3 3" xfId="29355"/>
    <cellStyle name="Normal 10 3 3 2 2 2 4" xfId="14174"/>
    <cellStyle name="Normal 10 3 3 2 2 2 4 2" xfId="39048"/>
    <cellStyle name="Normal 10 3 3 2 2 2 5" xfId="26607"/>
    <cellStyle name="Normal 10 3 3 2 2 3" xfId="5519"/>
    <cellStyle name="Normal 10 3 3 2 2 3 2" xfId="10535"/>
    <cellStyle name="Normal 10 3 3 2 2 3 2 2" xfId="22978"/>
    <cellStyle name="Normal 10 3 3 2 2 3 2 2 2" xfId="47852"/>
    <cellStyle name="Normal 10 3 3 2 2 3 2 3" xfId="35419"/>
    <cellStyle name="Normal 10 3 3 2 2 3 3" xfId="17971"/>
    <cellStyle name="Normal 10 3 3 2 2 3 3 2" xfId="42845"/>
    <cellStyle name="Normal 10 3 3 2 2 3 4" xfId="30412"/>
    <cellStyle name="Normal 10 3 3 2 2 4" xfId="8594"/>
    <cellStyle name="Normal 10 3 3 2 2 4 2" xfId="21038"/>
    <cellStyle name="Normal 10 3 3 2 2 4 2 2" xfId="45912"/>
    <cellStyle name="Normal 10 3 3 2 2 4 3" xfId="33479"/>
    <cellStyle name="Normal 10 3 3 2 2 5" xfId="11989"/>
    <cellStyle name="Normal 10 3 3 2 2 5 2" xfId="24423"/>
    <cellStyle name="Normal 10 3 3 2 2 5 2 2" xfId="49297"/>
    <cellStyle name="Normal 10 3 3 2 2 5 3" xfId="36864"/>
    <cellStyle name="Normal 10 3 3 2 2 6" xfId="7071"/>
    <cellStyle name="Normal 10 3 3 2 2 6 2" xfId="19520"/>
    <cellStyle name="Normal 10 3 3 2 2 6 2 2" xfId="44394"/>
    <cellStyle name="Normal 10 3 3 2 2 6 3" xfId="31961"/>
    <cellStyle name="Normal 10 3 3 2 2 7" xfId="3525"/>
    <cellStyle name="Normal 10 3 3 2 2 7 2" xfId="16031"/>
    <cellStyle name="Normal 10 3 3 2 2 7 2 2" xfId="40905"/>
    <cellStyle name="Normal 10 3 3 2 2 7 3" xfId="28464"/>
    <cellStyle name="Normal 10 3 3 2 2 8" xfId="13627"/>
    <cellStyle name="Normal 10 3 3 2 2 8 2" xfId="38501"/>
    <cellStyle name="Normal 10 3 3 2 2 9" xfId="26060"/>
    <cellStyle name="Normal 10 3 3 2 3" xfId="1722"/>
    <cellStyle name="Normal 10 3 3 2 3 2" xfId="5009"/>
    <cellStyle name="Normal 10 3 3 2 3 2 2" xfId="10026"/>
    <cellStyle name="Normal 10 3 3 2 3 2 2 2" xfId="22469"/>
    <cellStyle name="Normal 10 3 3 2 3 2 2 2 2" xfId="47343"/>
    <cellStyle name="Normal 10 3 3 2 3 2 2 3" xfId="34910"/>
    <cellStyle name="Normal 10 3 3 2 3 2 3" xfId="17462"/>
    <cellStyle name="Normal 10 3 3 2 3 2 3 2" xfId="42336"/>
    <cellStyle name="Normal 10 3 3 2 3 2 4" xfId="29903"/>
    <cellStyle name="Normal 10 3 3 2 3 3" xfId="5868"/>
    <cellStyle name="Normal 10 3 3 2 3 3 2" xfId="10883"/>
    <cellStyle name="Normal 10 3 3 2 3 3 2 2" xfId="23326"/>
    <cellStyle name="Normal 10 3 3 2 3 3 2 2 2" xfId="48200"/>
    <cellStyle name="Normal 10 3 3 2 3 3 2 3" xfId="35767"/>
    <cellStyle name="Normal 10 3 3 2 3 3 3" xfId="18319"/>
    <cellStyle name="Normal 10 3 3 2 3 3 3 2" xfId="43193"/>
    <cellStyle name="Normal 10 3 3 2 3 3 4" xfId="30760"/>
    <cellStyle name="Normal 10 3 3 2 3 4" xfId="8433"/>
    <cellStyle name="Normal 10 3 3 2 3 4 2" xfId="20877"/>
    <cellStyle name="Normal 10 3 3 2 3 4 2 2" xfId="45751"/>
    <cellStyle name="Normal 10 3 3 2 3 4 3" xfId="33318"/>
    <cellStyle name="Normal 10 3 3 2 3 5" xfId="12337"/>
    <cellStyle name="Normal 10 3 3 2 3 5 2" xfId="24771"/>
    <cellStyle name="Normal 10 3 3 2 3 5 2 2" xfId="49645"/>
    <cellStyle name="Normal 10 3 3 2 3 5 3" xfId="37212"/>
    <cellStyle name="Normal 10 3 3 2 3 6" xfId="7620"/>
    <cellStyle name="Normal 10 3 3 2 3 6 2" xfId="20068"/>
    <cellStyle name="Normal 10 3 3 2 3 6 2 2" xfId="44942"/>
    <cellStyle name="Normal 10 3 3 2 3 6 3" xfId="32509"/>
    <cellStyle name="Normal 10 3 3 2 3 7" xfId="3364"/>
    <cellStyle name="Normal 10 3 3 2 3 7 2" xfId="15870"/>
    <cellStyle name="Normal 10 3 3 2 3 7 2 2" xfId="40744"/>
    <cellStyle name="Normal 10 3 3 2 3 7 3" xfId="28303"/>
    <cellStyle name="Normal 10 3 3 2 3 8" xfId="14522"/>
    <cellStyle name="Normal 10 3 3 2 3 8 2" xfId="39396"/>
    <cellStyle name="Normal 10 3 3 2 3 9" xfId="26955"/>
    <cellStyle name="Normal 10 3 3 2 4" xfId="2385"/>
    <cellStyle name="Normal 10 3 3 2 4 2" xfId="6407"/>
    <cellStyle name="Normal 10 3 3 2 4 2 2" xfId="11422"/>
    <cellStyle name="Normal 10 3 3 2 4 2 2 2" xfId="23865"/>
    <cellStyle name="Normal 10 3 3 2 4 2 2 2 2" xfId="48739"/>
    <cellStyle name="Normal 10 3 3 2 4 2 2 3" xfId="36306"/>
    <cellStyle name="Normal 10 3 3 2 4 2 3" xfId="18858"/>
    <cellStyle name="Normal 10 3 3 2 4 2 3 2" xfId="43732"/>
    <cellStyle name="Normal 10 3 3 2 4 2 4" xfId="31299"/>
    <cellStyle name="Normal 10 3 3 2 4 3" xfId="12876"/>
    <cellStyle name="Normal 10 3 3 2 4 3 2" xfId="25310"/>
    <cellStyle name="Normal 10 3 3 2 4 3 2 2" xfId="50184"/>
    <cellStyle name="Normal 10 3 3 2 4 3 3" xfId="37751"/>
    <cellStyle name="Normal 10 3 3 2 4 4" xfId="9317"/>
    <cellStyle name="Normal 10 3 3 2 4 4 2" xfId="21760"/>
    <cellStyle name="Normal 10 3 3 2 4 4 2 2" xfId="46634"/>
    <cellStyle name="Normal 10 3 3 2 4 4 3" xfId="34201"/>
    <cellStyle name="Normal 10 3 3 2 4 5" xfId="4299"/>
    <cellStyle name="Normal 10 3 3 2 4 5 2" xfId="16753"/>
    <cellStyle name="Normal 10 3 3 2 4 5 2 2" xfId="41627"/>
    <cellStyle name="Normal 10 3 3 2 4 5 3" xfId="29194"/>
    <cellStyle name="Normal 10 3 3 2 4 6" xfId="15061"/>
    <cellStyle name="Normal 10 3 3 2 4 6 2" xfId="39935"/>
    <cellStyle name="Normal 10 3 3 2 4 7" xfId="27494"/>
    <cellStyle name="Normal 10 3 3 2 5" xfId="1218"/>
    <cellStyle name="Normal 10 3 3 2 5 2" xfId="10379"/>
    <cellStyle name="Normal 10 3 3 2 5 2 2" xfId="22822"/>
    <cellStyle name="Normal 10 3 3 2 5 2 2 2" xfId="47696"/>
    <cellStyle name="Normal 10 3 3 2 5 2 3" xfId="35263"/>
    <cellStyle name="Normal 10 3 3 2 5 3" xfId="5363"/>
    <cellStyle name="Normal 10 3 3 2 5 3 2" xfId="17815"/>
    <cellStyle name="Normal 10 3 3 2 5 3 2 2" xfId="42689"/>
    <cellStyle name="Normal 10 3 3 2 5 3 3" xfId="30256"/>
    <cellStyle name="Normal 10 3 3 2 5 4" xfId="14018"/>
    <cellStyle name="Normal 10 3 3 2 5 4 2" xfId="38892"/>
    <cellStyle name="Normal 10 3 3 2 5 5" xfId="26451"/>
    <cellStyle name="Normal 10 3 3 2 6" xfId="7940"/>
    <cellStyle name="Normal 10 3 3 2 6 2" xfId="20386"/>
    <cellStyle name="Normal 10 3 3 2 6 2 2" xfId="45260"/>
    <cellStyle name="Normal 10 3 3 2 6 3" xfId="32827"/>
    <cellStyle name="Normal 10 3 3 2 7" xfId="11833"/>
    <cellStyle name="Normal 10 3 3 2 7 2" xfId="24267"/>
    <cellStyle name="Normal 10 3 3 2 7 2 2" xfId="49141"/>
    <cellStyle name="Normal 10 3 3 2 7 3" xfId="36708"/>
    <cellStyle name="Normal 10 3 3 2 8" xfId="6910"/>
    <cellStyle name="Normal 10 3 3 2 8 2" xfId="19359"/>
    <cellStyle name="Normal 10 3 3 2 8 2 2" xfId="44233"/>
    <cellStyle name="Normal 10 3 3 2 8 3" xfId="31800"/>
    <cellStyle name="Normal 10 3 3 2 9" xfId="2861"/>
    <cellStyle name="Normal 10 3 3 2 9 2" xfId="15379"/>
    <cellStyle name="Normal 10 3 3 2 9 2 2" xfId="40253"/>
    <cellStyle name="Normal 10 3 3 2 9 3" xfId="27812"/>
    <cellStyle name="Normal 10 3 3 2_Degree data" xfId="2061"/>
    <cellStyle name="Normal 10 3 3 3" xfId="615"/>
    <cellStyle name="Normal 10 3 3 3 2" xfId="1373"/>
    <cellStyle name="Normal 10 3 3 3 2 2" xfId="9112"/>
    <cellStyle name="Normal 10 3 3 3 2 2 2" xfId="21555"/>
    <cellStyle name="Normal 10 3 3 3 2 2 2 2" xfId="46429"/>
    <cellStyle name="Normal 10 3 3 3 2 2 3" xfId="33996"/>
    <cellStyle name="Normal 10 3 3 3 2 3" xfId="4094"/>
    <cellStyle name="Normal 10 3 3 3 2 3 2" xfId="16548"/>
    <cellStyle name="Normal 10 3 3 3 2 3 2 2" xfId="41422"/>
    <cellStyle name="Normal 10 3 3 3 2 3 3" xfId="28989"/>
    <cellStyle name="Normal 10 3 3 3 2 4" xfId="14173"/>
    <cellStyle name="Normal 10 3 3 3 2 4 2" xfId="39047"/>
    <cellStyle name="Normal 10 3 3 3 2 5" xfId="26606"/>
    <cellStyle name="Normal 10 3 3 3 3" xfId="5518"/>
    <cellStyle name="Normal 10 3 3 3 3 2" xfId="10534"/>
    <cellStyle name="Normal 10 3 3 3 3 2 2" xfId="22977"/>
    <cellStyle name="Normal 10 3 3 3 3 2 2 2" xfId="47851"/>
    <cellStyle name="Normal 10 3 3 3 3 2 3" xfId="35418"/>
    <cellStyle name="Normal 10 3 3 3 3 3" xfId="17970"/>
    <cellStyle name="Normal 10 3 3 3 3 3 2" xfId="42844"/>
    <cellStyle name="Normal 10 3 3 3 3 4" xfId="30411"/>
    <cellStyle name="Normal 10 3 3 3 4" xfId="8228"/>
    <cellStyle name="Normal 10 3 3 3 4 2" xfId="20672"/>
    <cellStyle name="Normal 10 3 3 3 4 2 2" xfId="45546"/>
    <cellStyle name="Normal 10 3 3 3 4 3" xfId="33113"/>
    <cellStyle name="Normal 10 3 3 3 5" xfId="11988"/>
    <cellStyle name="Normal 10 3 3 3 5 2" xfId="24422"/>
    <cellStyle name="Normal 10 3 3 3 5 2 2" xfId="49296"/>
    <cellStyle name="Normal 10 3 3 3 5 3" xfId="36863"/>
    <cellStyle name="Normal 10 3 3 3 6" xfId="6705"/>
    <cellStyle name="Normal 10 3 3 3 6 2" xfId="19154"/>
    <cellStyle name="Normal 10 3 3 3 6 2 2" xfId="44028"/>
    <cellStyle name="Normal 10 3 3 3 6 3" xfId="31595"/>
    <cellStyle name="Normal 10 3 3 3 7" xfId="3159"/>
    <cellStyle name="Normal 10 3 3 3 7 2" xfId="15665"/>
    <cellStyle name="Normal 10 3 3 3 7 2 2" xfId="40539"/>
    <cellStyle name="Normal 10 3 3 3 7 3" xfId="28098"/>
    <cellStyle name="Normal 10 3 3 3 8" xfId="13422"/>
    <cellStyle name="Normal 10 3 3 3 8 2" xfId="38296"/>
    <cellStyle name="Normal 10 3 3 3 9" xfId="25855"/>
    <cellStyle name="Normal 10 3 3 4" xfId="1721"/>
    <cellStyle name="Normal 10 3 3 4 2" xfId="4459"/>
    <cellStyle name="Normal 10 3 3 4 2 2" xfId="9477"/>
    <cellStyle name="Normal 10 3 3 4 2 2 2" xfId="21920"/>
    <cellStyle name="Normal 10 3 3 4 2 2 2 2" xfId="46794"/>
    <cellStyle name="Normal 10 3 3 4 2 2 3" xfId="34361"/>
    <cellStyle name="Normal 10 3 3 4 2 3" xfId="16913"/>
    <cellStyle name="Normal 10 3 3 4 2 3 2" xfId="41787"/>
    <cellStyle name="Normal 10 3 3 4 2 4" xfId="29354"/>
    <cellStyle name="Normal 10 3 3 4 3" xfId="5867"/>
    <cellStyle name="Normal 10 3 3 4 3 2" xfId="10882"/>
    <cellStyle name="Normal 10 3 3 4 3 2 2" xfId="23325"/>
    <cellStyle name="Normal 10 3 3 4 3 2 2 2" xfId="48199"/>
    <cellStyle name="Normal 10 3 3 4 3 2 3" xfId="35766"/>
    <cellStyle name="Normal 10 3 3 4 3 3" xfId="18318"/>
    <cellStyle name="Normal 10 3 3 4 3 3 2" xfId="43192"/>
    <cellStyle name="Normal 10 3 3 4 3 4" xfId="30759"/>
    <cellStyle name="Normal 10 3 3 4 4" xfId="8593"/>
    <cellStyle name="Normal 10 3 3 4 4 2" xfId="21037"/>
    <cellStyle name="Normal 10 3 3 4 4 2 2" xfId="45911"/>
    <cellStyle name="Normal 10 3 3 4 4 3" xfId="33478"/>
    <cellStyle name="Normal 10 3 3 4 5" xfId="12336"/>
    <cellStyle name="Normal 10 3 3 4 5 2" xfId="24770"/>
    <cellStyle name="Normal 10 3 3 4 5 2 2" xfId="49644"/>
    <cellStyle name="Normal 10 3 3 4 5 3" xfId="37211"/>
    <cellStyle name="Normal 10 3 3 4 6" xfId="7070"/>
    <cellStyle name="Normal 10 3 3 4 6 2" xfId="19519"/>
    <cellStyle name="Normal 10 3 3 4 6 2 2" xfId="44393"/>
    <cellStyle name="Normal 10 3 3 4 6 3" xfId="31960"/>
    <cellStyle name="Normal 10 3 3 4 7" xfId="3524"/>
    <cellStyle name="Normal 10 3 3 4 7 2" xfId="16030"/>
    <cellStyle name="Normal 10 3 3 4 7 2 2" xfId="40904"/>
    <cellStyle name="Normal 10 3 3 4 7 3" xfId="28463"/>
    <cellStyle name="Normal 10 3 3 4 8" xfId="14521"/>
    <cellStyle name="Normal 10 3 3 4 8 2" xfId="39395"/>
    <cellStyle name="Normal 10 3 3 4 9" xfId="26954"/>
    <cellStyle name="Normal 10 3 3 5" xfId="2171"/>
    <cellStyle name="Normal 10 3 3 5 2" xfId="4804"/>
    <cellStyle name="Normal 10 3 3 5 2 2" xfId="9821"/>
    <cellStyle name="Normal 10 3 3 5 2 2 2" xfId="22264"/>
    <cellStyle name="Normal 10 3 3 5 2 2 2 2" xfId="47138"/>
    <cellStyle name="Normal 10 3 3 5 2 2 3" xfId="34705"/>
    <cellStyle name="Normal 10 3 3 5 2 3" xfId="17257"/>
    <cellStyle name="Normal 10 3 3 5 2 3 2" xfId="42131"/>
    <cellStyle name="Normal 10 3 3 5 2 4" xfId="29698"/>
    <cellStyle name="Normal 10 3 3 5 3" xfId="6202"/>
    <cellStyle name="Normal 10 3 3 5 3 2" xfId="11217"/>
    <cellStyle name="Normal 10 3 3 5 3 2 2" xfId="23660"/>
    <cellStyle name="Normal 10 3 3 5 3 2 2 2" xfId="48534"/>
    <cellStyle name="Normal 10 3 3 5 3 2 3" xfId="36101"/>
    <cellStyle name="Normal 10 3 3 5 3 3" xfId="18653"/>
    <cellStyle name="Normal 10 3 3 5 3 3 2" xfId="43527"/>
    <cellStyle name="Normal 10 3 3 5 3 4" xfId="31094"/>
    <cellStyle name="Normal 10 3 3 5 4" xfId="8114"/>
    <cellStyle name="Normal 10 3 3 5 4 2" xfId="20560"/>
    <cellStyle name="Normal 10 3 3 5 4 2 2" xfId="45434"/>
    <cellStyle name="Normal 10 3 3 5 4 3" xfId="33001"/>
    <cellStyle name="Normal 10 3 3 5 5" xfId="12671"/>
    <cellStyle name="Normal 10 3 3 5 5 2" xfId="25105"/>
    <cellStyle name="Normal 10 3 3 5 5 2 2" xfId="49979"/>
    <cellStyle name="Normal 10 3 3 5 5 3" xfId="37546"/>
    <cellStyle name="Normal 10 3 3 5 6" xfId="7415"/>
    <cellStyle name="Normal 10 3 3 5 6 2" xfId="19863"/>
    <cellStyle name="Normal 10 3 3 5 6 2 2" xfId="44737"/>
    <cellStyle name="Normal 10 3 3 5 6 3" xfId="32304"/>
    <cellStyle name="Normal 10 3 3 5 7" xfId="3044"/>
    <cellStyle name="Normal 10 3 3 5 7 2" xfId="15553"/>
    <cellStyle name="Normal 10 3 3 5 7 2 2" xfId="40427"/>
    <cellStyle name="Normal 10 3 3 5 7 3" xfId="27986"/>
    <cellStyle name="Normal 10 3 3 5 8" xfId="14856"/>
    <cellStyle name="Normal 10 3 3 5 8 2" xfId="39730"/>
    <cellStyle name="Normal 10 3 3 5 9" xfId="27289"/>
    <cellStyle name="Normal 10 3 3 6" xfId="1013"/>
    <cellStyle name="Normal 10 3 3 6 2" xfId="9000"/>
    <cellStyle name="Normal 10 3 3 6 2 2" xfId="21443"/>
    <cellStyle name="Normal 10 3 3 6 2 2 2" xfId="46317"/>
    <cellStyle name="Normal 10 3 3 6 2 3" xfId="33884"/>
    <cellStyle name="Normal 10 3 3 6 3" xfId="3982"/>
    <cellStyle name="Normal 10 3 3 6 3 2" xfId="16436"/>
    <cellStyle name="Normal 10 3 3 6 3 2 2" xfId="41310"/>
    <cellStyle name="Normal 10 3 3 6 3 3" xfId="28877"/>
    <cellStyle name="Normal 10 3 3 6 4" xfId="13813"/>
    <cellStyle name="Normal 10 3 3 6 4 2" xfId="38687"/>
    <cellStyle name="Normal 10 3 3 6 5" xfId="26246"/>
    <cellStyle name="Normal 10 3 3 7" xfId="5158"/>
    <cellStyle name="Normal 10 3 3 7 2" xfId="10174"/>
    <cellStyle name="Normal 10 3 3 7 2 2" xfId="22617"/>
    <cellStyle name="Normal 10 3 3 7 2 2 2" xfId="47491"/>
    <cellStyle name="Normal 10 3 3 7 2 3" xfId="35058"/>
    <cellStyle name="Normal 10 3 3 7 3" xfId="17610"/>
    <cellStyle name="Normal 10 3 3 7 3 2" xfId="42484"/>
    <cellStyle name="Normal 10 3 3 7 4" xfId="30051"/>
    <cellStyle name="Normal 10 3 3 8" xfId="7735"/>
    <cellStyle name="Normal 10 3 3 8 2" xfId="20181"/>
    <cellStyle name="Normal 10 3 3 8 2 2" xfId="45055"/>
    <cellStyle name="Normal 10 3 3 8 3" xfId="32622"/>
    <cellStyle name="Normal 10 3 3 9" xfId="11628"/>
    <cellStyle name="Normal 10 3 3 9 2" xfId="24062"/>
    <cellStyle name="Normal 10 3 3 9 2 2" xfId="48936"/>
    <cellStyle name="Normal 10 3 3 9 3" xfId="36503"/>
    <cellStyle name="Normal 10 3 3_Degree data" xfId="1974"/>
    <cellStyle name="Normal 10 3 4" xfId="359"/>
    <cellStyle name="Normal 10 3 4 10" xfId="13175"/>
    <cellStyle name="Normal 10 3 4 10 2" xfId="38049"/>
    <cellStyle name="Normal 10 3 4 11" xfId="25608"/>
    <cellStyle name="Normal 10 3 4 2" xfId="719"/>
    <cellStyle name="Normal 10 3 4 2 2" xfId="1375"/>
    <cellStyle name="Normal 10 3 4 2 2 2" xfId="9479"/>
    <cellStyle name="Normal 10 3 4 2 2 2 2" xfId="21922"/>
    <cellStyle name="Normal 10 3 4 2 2 2 2 2" xfId="46796"/>
    <cellStyle name="Normal 10 3 4 2 2 2 3" xfId="34363"/>
    <cellStyle name="Normal 10 3 4 2 2 3" xfId="4461"/>
    <cellStyle name="Normal 10 3 4 2 2 3 2" xfId="16915"/>
    <cellStyle name="Normal 10 3 4 2 2 3 2 2" xfId="41789"/>
    <cellStyle name="Normal 10 3 4 2 2 3 3" xfId="29356"/>
    <cellStyle name="Normal 10 3 4 2 2 4" xfId="14175"/>
    <cellStyle name="Normal 10 3 4 2 2 4 2" xfId="39049"/>
    <cellStyle name="Normal 10 3 4 2 2 5" xfId="26608"/>
    <cellStyle name="Normal 10 3 4 2 3" xfId="5520"/>
    <cellStyle name="Normal 10 3 4 2 3 2" xfId="10536"/>
    <cellStyle name="Normal 10 3 4 2 3 2 2" xfId="22979"/>
    <cellStyle name="Normal 10 3 4 2 3 2 2 2" xfId="47853"/>
    <cellStyle name="Normal 10 3 4 2 3 2 3" xfId="35420"/>
    <cellStyle name="Normal 10 3 4 2 3 3" xfId="17972"/>
    <cellStyle name="Normal 10 3 4 2 3 3 2" xfId="42846"/>
    <cellStyle name="Normal 10 3 4 2 3 4" xfId="30413"/>
    <cellStyle name="Normal 10 3 4 2 4" xfId="8595"/>
    <cellStyle name="Normal 10 3 4 2 4 2" xfId="21039"/>
    <cellStyle name="Normal 10 3 4 2 4 2 2" xfId="45913"/>
    <cellStyle name="Normal 10 3 4 2 4 3" xfId="33480"/>
    <cellStyle name="Normal 10 3 4 2 5" xfId="11990"/>
    <cellStyle name="Normal 10 3 4 2 5 2" xfId="24424"/>
    <cellStyle name="Normal 10 3 4 2 5 2 2" xfId="49298"/>
    <cellStyle name="Normal 10 3 4 2 5 3" xfId="36865"/>
    <cellStyle name="Normal 10 3 4 2 6" xfId="7072"/>
    <cellStyle name="Normal 10 3 4 2 6 2" xfId="19521"/>
    <cellStyle name="Normal 10 3 4 2 6 2 2" xfId="44395"/>
    <cellStyle name="Normal 10 3 4 2 6 3" xfId="31962"/>
    <cellStyle name="Normal 10 3 4 2 7" xfId="3526"/>
    <cellStyle name="Normal 10 3 4 2 7 2" xfId="16032"/>
    <cellStyle name="Normal 10 3 4 2 7 2 2" xfId="40906"/>
    <cellStyle name="Normal 10 3 4 2 7 3" xfId="28465"/>
    <cellStyle name="Normal 10 3 4 2 8" xfId="13522"/>
    <cellStyle name="Normal 10 3 4 2 8 2" xfId="38396"/>
    <cellStyle name="Normal 10 3 4 2 9" xfId="25955"/>
    <cellStyle name="Normal 10 3 4 3" xfId="1723"/>
    <cellStyle name="Normal 10 3 4 3 2" xfId="4904"/>
    <cellStyle name="Normal 10 3 4 3 2 2" xfId="9921"/>
    <cellStyle name="Normal 10 3 4 3 2 2 2" xfId="22364"/>
    <cellStyle name="Normal 10 3 4 3 2 2 2 2" xfId="47238"/>
    <cellStyle name="Normal 10 3 4 3 2 2 3" xfId="34805"/>
    <cellStyle name="Normal 10 3 4 3 2 3" xfId="17357"/>
    <cellStyle name="Normal 10 3 4 3 2 3 2" xfId="42231"/>
    <cellStyle name="Normal 10 3 4 3 2 4" xfId="29798"/>
    <cellStyle name="Normal 10 3 4 3 3" xfId="5869"/>
    <cellStyle name="Normal 10 3 4 3 3 2" xfId="10884"/>
    <cellStyle name="Normal 10 3 4 3 3 2 2" xfId="23327"/>
    <cellStyle name="Normal 10 3 4 3 3 2 2 2" xfId="48201"/>
    <cellStyle name="Normal 10 3 4 3 3 2 3" xfId="35768"/>
    <cellStyle name="Normal 10 3 4 3 3 3" xfId="18320"/>
    <cellStyle name="Normal 10 3 4 3 3 3 2" xfId="43194"/>
    <cellStyle name="Normal 10 3 4 3 3 4" xfId="30761"/>
    <cellStyle name="Normal 10 3 4 3 4" xfId="8328"/>
    <cellStyle name="Normal 10 3 4 3 4 2" xfId="20772"/>
    <cellStyle name="Normal 10 3 4 3 4 2 2" xfId="45646"/>
    <cellStyle name="Normal 10 3 4 3 4 3" xfId="33213"/>
    <cellStyle name="Normal 10 3 4 3 5" xfId="12338"/>
    <cellStyle name="Normal 10 3 4 3 5 2" xfId="24772"/>
    <cellStyle name="Normal 10 3 4 3 5 2 2" xfId="49646"/>
    <cellStyle name="Normal 10 3 4 3 5 3" xfId="37213"/>
    <cellStyle name="Normal 10 3 4 3 6" xfId="7515"/>
    <cellStyle name="Normal 10 3 4 3 6 2" xfId="19963"/>
    <cellStyle name="Normal 10 3 4 3 6 2 2" xfId="44837"/>
    <cellStyle name="Normal 10 3 4 3 6 3" xfId="32404"/>
    <cellStyle name="Normal 10 3 4 3 7" xfId="3259"/>
    <cellStyle name="Normal 10 3 4 3 7 2" xfId="15765"/>
    <cellStyle name="Normal 10 3 4 3 7 2 2" xfId="40639"/>
    <cellStyle name="Normal 10 3 4 3 7 3" xfId="28198"/>
    <cellStyle name="Normal 10 3 4 3 8" xfId="14523"/>
    <cellStyle name="Normal 10 3 4 3 8 2" xfId="39397"/>
    <cellStyle name="Normal 10 3 4 3 9" xfId="26956"/>
    <cellStyle name="Normal 10 3 4 4" xfId="2277"/>
    <cellStyle name="Normal 10 3 4 4 2" xfId="6302"/>
    <cellStyle name="Normal 10 3 4 4 2 2" xfId="11317"/>
    <cellStyle name="Normal 10 3 4 4 2 2 2" xfId="23760"/>
    <cellStyle name="Normal 10 3 4 4 2 2 2 2" xfId="48634"/>
    <cellStyle name="Normal 10 3 4 4 2 2 3" xfId="36201"/>
    <cellStyle name="Normal 10 3 4 4 2 3" xfId="18753"/>
    <cellStyle name="Normal 10 3 4 4 2 3 2" xfId="43627"/>
    <cellStyle name="Normal 10 3 4 4 2 4" xfId="31194"/>
    <cellStyle name="Normal 10 3 4 4 3" xfId="12771"/>
    <cellStyle name="Normal 10 3 4 4 3 2" xfId="25205"/>
    <cellStyle name="Normal 10 3 4 4 3 2 2" xfId="50079"/>
    <cellStyle name="Normal 10 3 4 4 3 3" xfId="37646"/>
    <cellStyle name="Normal 10 3 4 4 4" xfId="9212"/>
    <cellStyle name="Normal 10 3 4 4 4 2" xfId="21655"/>
    <cellStyle name="Normal 10 3 4 4 4 2 2" xfId="46529"/>
    <cellStyle name="Normal 10 3 4 4 4 3" xfId="34096"/>
    <cellStyle name="Normal 10 3 4 4 5" xfId="4194"/>
    <cellStyle name="Normal 10 3 4 4 5 2" xfId="16648"/>
    <cellStyle name="Normal 10 3 4 4 5 2 2" xfId="41522"/>
    <cellStyle name="Normal 10 3 4 4 5 3" xfId="29089"/>
    <cellStyle name="Normal 10 3 4 4 6" xfId="14956"/>
    <cellStyle name="Normal 10 3 4 4 6 2" xfId="39830"/>
    <cellStyle name="Normal 10 3 4 4 7" xfId="27389"/>
    <cellStyle name="Normal 10 3 4 5" xfId="1113"/>
    <cellStyle name="Normal 10 3 4 5 2" xfId="10274"/>
    <cellStyle name="Normal 10 3 4 5 2 2" xfId="22717"/>
    <cellStyle name="Normal 10 3 4 5 2 2 2" xfId="47591"/>
    <cellStyle name="Normal 10 3 4 5 2 3" xfId="35158"/>
    <cellStyle name="Normal 10 3 4 5 3" xfId="5258"/>
    <cellStyle name="Normal 10 3 4 5 3 2" xfId="17710"/>
    <cellStyle name="Normal 10 3 4 5 3 2 2" xfId="42584"/>
    <cellStyle name="Normal 10 3 4 5 3 3" xfId="30151"/>
    <cellStyle name="Normal 10 3 4 5 4" xfId="13913"/>
    <cellStyle name="Normal 10 3 4 5 4 2" xfId="38787"/>
    <cellStyle name="Normal 10 3 4 5 5" xfId="26346"/>
    <cellStyle name="Normal 10 3 4 6" xfId="7835"/>
    <cellStyle name="Normal 10 3 4 6 2" xfId="20281"/>
    <cellStyle name="Normal 10 3 4 6 2 2" xfId="45155"/>
    <cellStyle name="Normal 10 3 4 6 3" xfId="32722"/>
    <cellStyle name="Normal 10 3 4 7" xfId="11728"/>
    <cellStyle name="Normal 10 3 4 7 2" xfId="24162"/>
    <cellStyle name="Normal 10 3 4 7 2 2" xfId="49036"/>
    <cellStyle name="Normal 10 3 4 7 3" xfId="36603"/>
    <cellStyle name="Normal 10 3 4 8" xfId="6805"/>
    <cellStyle name="Normal 10 3 4 8 2" xfId="19254"/>
    <cellStyle name="Normal 10 3 4 8 2 2" xfId="44128"/>
    <cellStyle name="Normal 10 3 4 8 3" xfId="31695"/>
    <cellStyle name="Normal 10 3 4 9" xfId="2756"/>
    <cellStyle name="Normal 10 3 4 9 2" xfId="15274"/>
    <cellStyle name="Normal 10 3 4 9 2 2" xfId="40148"/>
    <cellStyle name="Normal 10 3 4 9 3" xfId="27707"/>
    <cellStyle name="Normal 10 3 4_Degree data" xfId="2083"/>
    <cellStyle name="Normal 10 3 5" xfId="2932"/>
    <cellStyle name="Normal 10 3 5 2" xfId="8008"/>
    <cellStyle name="Normal 10 3 5 2 2" xfId="20454"/>
    <cellStyle name="Normal 10 3 5 2 2 2" xfId="45328"/>
    <cellStyle name="Normal 10 3 5 2 3" xfId="32895"/>
    <cellStyle name="Normal 10 3 5 3" xfId="15447"/>
    <cellStyle name="Normal 10 3 5 3 2" xfId="40321"/>
    <cellStyle name="Normal 10 3 5 4" xfId="27880"/>
    <cellStyle name="Normal 10 3 6" xfId="3876"/>
    <cellStyle name="Normal 10 3 6 2" xfId="8894"/>
    <cellStyle name="Normal 10 3 6 2 2" xfId="21337"/>
    <cellStyle name="Normal 10 3 6 2 2 2" xfId="46211"/>
    <cellStyle name="Normal 10 3 6 2 3" xfId="33778"/>
    <cellStyle name="Normal 10 3 6 3" xfId="16330"/>
    <cellStyle name="Normal 10 3 6 3 2" xfId="41204"/>
    <cellStyle name="Normal 10 3 6 4" xfId="28771"/>
    <cellStyle name="Normal 10 3 7" xfId="6488"/>
    <cellStyle name="Normal 10 3 7 2" xfId="18937"/>
    <cellStyle name="Normal 10 3 7 2 2" xfId="43811"/>
    <cellStyle name="Normal 10 3 7 3" xfId="31378"/>
    <cellStyle name="Normal 10 4" xfId="135"/>
    <cellStyle name="Normal 10 4 10" xfId="7698"/>
    <cellStyle name="Normal 10 4 10 2" xfId="20144"/>
    <cellStyle name="Normal 10 4 10 2 2" xfId="45018"/>
    <cellStyle name="Normal 10 4 10 3" xfId="32585"/>
    <cellStyle name="Normal 10 4 11" xfId="11518"/>
    <cellStyle name="Normal 10 4 11 2" xfId="23952"/>
    <cellStyle name="Normal 10 4 11 2 2" xfId="48826"/>
    <cellStyle name="Normal 10 4 11 3" xfId="36393"/>
    <cellStyle name="Normal 10 4 12" xfId="6510"/>
    <cellStyle name="Normal 10 4 12 2" xfId="18959"/>
    <cellStyle name="Normal 10 4 12 2 2" xfId="43833"/>
    <cellStyle name="Normal 10 4 12 3" xfId="31400"/>
    <cellStyle name="Normal 10 4 13" xfId="2618"/>
    <cellStyle name="Normal 10 4 13 2" xfId="15137"/>
    <cellStyle name="Normal 10 4 13 2 2" xfId="40011"/>
    <cellStyle name="Normal 10 4 13 3" xfId="27570"/>
    <cellStyle name="Normal 10 4 14" xfId="12965"/>
    <cellStyle name="Normal 10 4 14 2" xfId="37839"/>
    <cellStyle name="Normal 10 4 15" xfId="25398"/>
    <cellStyle name="Normal 10 4 2" xfId="323"/>
    <cellStyle name="Normal 10 4 2 10" xfId="6553"/>
    <cellStyle name="Normal 10 4 2 10 2" xfId="19002"/>
    <cellStyle name="Normal 10 4 2 10 2 2" xfId="43876"/>
    <cellStyle name="Normal 10 4 2 10 3" xfId="31443"/>
    <cellStyle name="Normal 10 4 2 11" xfId="2721"/>
    <cellStyle name="Normal 10 4 2 11 2" xfId="15239"/>
    <cellStyle name="Normal 10 4 2 11 2 2" xfId="40113"/>
    <cellStyle name="Normal 10 4 2 11 3" xfId="27672"/>
    <cellStyle name="Normal 10 4 2 12" xfId="13140"/>
    <cellStyle name="Normal 10 4 2 12 2" xfId="38014"/>
    <cellStyle name="Normal 10 4 2 13" xfId="25573"/>
    <cellStyle name="Normal 10 4 2 2" xfId="425"/>
    <cellStyle name="Normal 10 4 2 2 10" xfId="13240"/>
    <cellStyle name="Normal 10 4 2 2 10 2" xfId="38114"/>
    <cellStyle name="Normal 10 4 2 2 11" xfId="25673"/>
    <cellStyle name="Normal 10 4 2 2 2" xfId="785"/>
    <cellStyle name="Normal 10 4 2 2 2 2" xfId="1378"/>
    <cellStyle name="Normal 10 4 2 2 2 2 2" xfId="9482"/>
    <cellStyle name="Normal 10 4 2 2 2 2 2 2" xfId="21925"/>
    <cellStyle name="Normal 10 4 2 2 2 2 2 2 2" xfId="46799"/>
    <cellStyle name="Normal 10 4 2 2 2 2 2 3" xfId="34366"/>
    <cellStyle name="Normal 10 4 2 2 2 2 3" xfId="4464"/>
    <cellStyle name="Normal 10 4 2 2 2 2 3 2" xfId="16918"/>
    <cellStyle name="Normal 10 4 2 2 2 2 3 2 2" xfId="41792"/>
    <cellStyle name="Normal 10 4 2 2 2 2 3 3" xfId="29359"/>
    <cellStyle name="Normal 10 4 2 2 2 2 4" xfId="14178"/>
    <cellStyle name="Normal 10 4 2 2 2 2 4 2" xfId="39052"/>
    <cellStyle name="Normal 10 4 2 2 2 2 5" xfId="26611"/>
    <cellStyle name="Normal 10 4 2 2 2 3" xfId="5523"/>
    <cellStyle name="Normal 10 4 2 2 2 3 2" xfId="10539"/>
    <cellStyle name="Normal 10 4 2 2 2 3 2 2" xfId="22982"/>
    <cellStyle name="Normal 10 4 2 2 2 3 2 2 2" xfId="47856"/>
    <cellStyle name="Normal 10 4 2 2 2 3 2 3" xfId="35423"/>
    <cellStyle name="Normal 10 4 2 2 2 3 3" xfId="17975"/>
    <cellStyle name="Normal 10 4 2 2 2 3 3 2" xfId="42849"/>
    <cellStyle name="Normal 10 4 2 2 2 3 4" xfId="30416"/>
    <cellStyle name="Normal 10 4 2 2 2 4" xfId="8598"/>
    <cellStyle name="Normal 10 4 2 2 2 4 2" xfId="21042"/>
    <cellStyle name="Normal 10 4 2 2 2 4 2 2" xfId="45916"/>
    <cellStyle name="Normal 10 4 2 2 2 4 3" xfId="33483"/>
    <cellStyle name="Normal 10 4 2 2 2 5" xfId="11993"/>
    <cellStyle name="Normal 10 4 2 2 2 5 2" xfId="24427"/>
    <cellStyle name="Normal 10 4 2 2 2 5 2 2" xfId="49301"/>
    <cellStyle name="Normal 10 4 2 2 2 5 3" xfId="36868"/>
    <cellStyle name="Normal 10 4 2 2 2 6" xfId="7075"/>
    <cellStyle name="Normal 10 4 2 2 2 6 2" xfId="19524"/>
    <cellStyle name="Normal 10 4 2 2 2 6 2 2" xfId="44398"/>
    <cellStyle name="Normal 10 4 2 2 2 6 3" xfId="31965"/>
    <cellStyle name="Normal 10 4 2 2 2 7" xfId="3529"/>
    <cellStyle name="Normal 10 4 2 2 2 7 2" xfId="16035"/>
    <cellStyle name="Normal 10 4 2 2 2 7 2 2" xfId="40909"/>
    <cellStyle name="Normal 10 4 2 2 2 7 3" xfId="28468"/>
    <cellStyle name="Normal 10 4 2 2 2 8" xfId="13587"/>
    <cellStyle name="Normal 10 4 2 2 2 8 2" xfId="38461"/>
    <cellStyle name="Normal 10 4 2 2 2 9" xfId="26020"/>
    <cellStyle name="Normal 10 4 2 2 3" xfId="1726"/>
    <cellStyle name="Normal 10 4 2 2 3 2" xfId="4969"/>
    <cellStyle name="Normal 10 4 2 2 3 2 2" xfId="9986"/>
    <cellStyle name="Normal 10 4 2 2 3 2 2 2" xfId="22429"/>
    <cellStyle name="Normal 10 4 2 2 3 2 2 2 2" xfId="47303"/>
    <cellStyle name="Normal 10 4 2 2 3 2 2 3" xfId="34870"/>
    <cellStyle name="Normal 10 4 2 2 3 2 3" xfId="17422"/>
    <cellStyle name="Normal 10 4 2 2 3 2 3 2" xfId="42296"/>
    <cellStyle name="Normal 10 4 2 2 3 2 4" xfId="29863"/>
    <cellStyle name="Normal 10 4 2 2 3 3" xfId="5872"/>
    <cellStyle name="Normal 10 4 2 2 3 3 2" xfId="10887"/>
    <cellStyle name="Normal 10 4 2 2 3 3 2 2" xfId="23330"/>
    <cellStyle name="Normal 10 4 2 2 3 3 2 2 2" xfId="48204"/>
    <cellStyle name="Normal 10 4 2 2 3 3 2 3" xfId="35771"/>
    <cellStyle name="Normal 10 4 2 2 3 3 3" xfId="18323"/>
    <cellStyle name="Normal 10 4 2 2 3 3 3 2" xfId="43197"/>
    <cellStyle name="Normal 10 4 2 2 3 3 4" xfId="30764"/>
    <cellStyle name="Normal 10 4 2 2 3 4" xfId="8393"/>
    <cellStyle name="Normal 10 4 2 2 3 4 2" xfId="20837"/>
    <cellStyle name="Normal 10 4 2 2 3 4 2 2" xfId="45711"/>
    <cellStyle name="Normal 10 4 2 2 3 4 3" xfId="33278"/>
    <cellStyle name="Normal 10 4 2 2 3 5" xfId="12341"/>
    <cellStyle name="Normal 10 4 2 2 3 5 2" xfId="24775"/>
    <cellStyle name="Normal 10 4 2 2 3 5 2 2" xfId="49649"/>
    <cellStyle name="Normal 10 4 2 2 3 5 3" xfId="37216"/>
    <cellStyle name="Normal 10 4 2 2 3 6" xfId="7580"/>
    <cellStyle name="Normal 10 4 2 2 3 6 2" xfId="20028"/>
    <cellStyle name="Normal 10 4 2 2 3 6 2 2" xfId="44902"/>
    <cellStyle name="Normal 10 4 2 2 3 6 3" xfId="32469"/>
    <cellStyle name="Normal 10 4 2 2 3 7" xfId="3324"/>
    <cellStyle name="Normal 10 4 2 2 3 7 2" xfId="15830"/>
    <cellStyle name="Normal 10 4 2 2 3 7 2 2" xfId="40704"/>
    <cellStyle name="Normal 10 4 2 2 3 7 3" xfId="28263"/>
    <cellStyle name="Normal 10 4 2 2 3 8" xfId="14526"/>
    <cellStyle name="Normal 10 4 2 2 3 8 2" xfId="39400"/>
    <cellStyle name="Normal 10 4 2 2 3 9" xfId="26959"/>
    <cellStyle name="Normal 10 4 2 2 4" xfId="2343"/>
    <cellStyle name="Normal 10 4 2 2 4 2" xfId="6367"/>
    <cellStyle name="Normal 10 4 2 2 4 2 2" xfId="11382"/>
    <cellStyle name="Normal 10 4 2 2 4 2 2 2" xfId="23825"/>
    <cellStyle name="Normal 10 4 2 2 4 2 2 2 2" xfId="48699"/>
    <cellStyle name="Normal 10 4 2 2 4 2 2 3" xfId="36266"/>
    <cellStyle name="Normal 10 4 2 2 4 2 3" xfId="18818"/>
    <cellStyle name="Normal 10 4 2 2 4 2 3 2" xfId="43692"/>
    <cellStyle name="Normal 10 4 2 2 4 2 4" xfId="31259"/>
    <cellStyle name="Normal 10 4 2 2 4 3" xfId="12836"/>
    <cellStyle name="Normal 10 4 2 2 4 3 2" xfId="25270"/>
    <cellStyle name="Normal 10 4 2 2 4 3 2 2" xfId="50144"/>
    <cellStyle name="Normal 10 4 2 2 4 3 3" xfId="37711"/>
    <cellStyle name="Normal 10 4 2 2 4 4" xfId="9277"/>
    <cellStyle name="Normal 10 4 2 2 4 4 2" xfId="21720"/>
    <cellStyle name="Normal 10 4 2 2 4 4 2 2" xfId="46594"/>
    <cellStyle name="Normal 10 4 2 2 4 4 3" xfId="34161"/>
    <cellStyle name="Normal 10 4 2 2 4 5" xfId="4259"/>
    <cellStyle name="Normal 10 4 2 2 4 5 2" xfId="16713"/>
    <cellStyle name="Normal 10 4 2 2 4 5 2 2" xfId="41587"/>
    <cellStyle name="Normal 10 4 2 2 4 5 3" xfId="29154"/>
    <cellStyle name="Normal 10 4 2 2 4 6" xfId="15021"/>
    <cellStyle name="Normal 10 4 2 2 4 6 2" xfId="39895"/>
    <cellStyle name="Normal 10 4 2 2 4 7" xfId="27454"/>
    <cellStyle name="Normal 10 4 2 2 5" xfId="1178"/>
    <cellStyle name="Normal 10 4 2 2 5 2" xfId="10339"/>
    <cellStyle name="Normal 10 4 2 2 5 2 2" xfId="22782"/>
    <cellStyle name="Normal 10 4 2 2 5 2 2 2" xfId="47656"/>
    <cellStyle name="Normal 10 4 2 2 5 2 3" xfId="35223"/>
    <cellStyle name="Normal 10 4 2 2 5 3" xfId="5323"/>
    <cellStyle name="Normal 10 4 2 2 5 3 2" xfId="17775"/>
    <cellStyle name="Normal 10 4 2 2 5 3 2 2" xfId="42649"/>
    <cellStyle name="Normal 10 4 2 2 5 3 3" xfId="30216"/>
    <cellStyle name="Normal 10 4 2 2 5 4" xfId="13978"/>
    <cellStyle name="Normal 10 4 2 2 5 4 2" xfId="38852"/>
    <cellStyle name="Normal 10 4 2 2 5 5" xfId="26411"/>
    <cellStyle name="Normal 10 4 2 2 6" xfId="7900"/>
    <cellStyle name="Normal 10 4 2 2 6 2" xfId="20346"/>
    <cellStyle name="Normal 10 4 2 2 6 2 2" xfId="45220"/>
    <cellStyle name="Normal 10 4 2 2 6 3" xfId="32787"/>
    <cellStyle name="Normal 10 4 2 2 7" xfId="11793"/>
    <cellStyle name="Normal 10 4 2 2 7 2" xfId="24227"/>
    <cellStyle name="Normal 10 4 2 2 7 2 2" xfId="49101"/>
    <cellStyle name="Normal 10 4 2 2 7 3" xfId="36668"/>
    <cellStyle name="Normal 10 4 2 2 8" xfId="6870"/>
    <cellStyle name="Normal 10 4 2 2 8 2" xfId="19319"/>
    <cellStyle name="Normal 10 4 2 2 8 2 2" xfId="44193"/>
    <cellStyle name="Normal 10 4 2 2 8 3" xfId="31760"/>
    <cellStyle name="Normal 10 4 2 2 9" xfId="2821"/>
    <cellStyle name="Normal 10 4 2 2 9 2" xfId="15339"/>
    <cellStyle name="Normal 10 4 2 2 9 2 2" xfId="40213"/>
    <cellStyle name="Normal 10 4 2 2 9 3" xfId="27772"/>
    <cellStyle name="Normal 10 4 2 2_Degree data" xfId="2058"/>
    <cellStyle name="Normal 10 4 2 3" xfId="684"/>
    <cellStyle name="Normal 10 4 2 3 2" xfId="1377"/>
    <cellStyle name="Normal 10 4 2 3 2 2" xfId="9177"/>
    <cellStyle name="Normal 10 4 2 3 2 2 2" xfId="21620"/>
    <cellStyle name="Normal 10 4 2 3 2 2 2 2" xfId="46494"/>
    <cellStyle name="Normal 10 4 2 3 2 2 3" xfId="34061"/>
    <cellStyle name="Normal 10 4 2 3 2 3" xfId="4159"/>
    <cellStyle name="Normal 10 4 2 3 2 3 2" xfId="16613"/>
    <cellStyle name="Normal 10 4 2 3 2 3 2 2" xfId="41487"/>
    <cellStyle name="Normal 10 4 2 3 2 3 3" xfId="29054"/>
    <cellStyle name="Normal 10 4 2 3 2 4" xfId="14177"/>
    <cellStyle name="Normal 10 4 2 3 2 4 2" xfId="39051"/>
    <cellStyle name="Normal 10 4 2 3 2 5" xfId="26610"/>
    <cellStyle name="Normal 10 4 2 3 3" xfId="5522"/>
    <cellStyle name="Normal 10 4 2 3 3 2" xfId="10538"/>
    <cellStyle name="Normal 10 4 2 3 3 2 2" xfId="22981"/>
    <cellStyle name="Normal 10 4 2 3 3 2 2 2" xfId="47855"/>
    <cellStyle name="Normal 10 4 2 3 3 2 3" xfId="35422"/>
    <cellStyle name="Normal 10 4 2 3 3 3" xfId="17974"/>
    <cellStyle name="Normal 10 4 2 3 3 3 2" xfId="42848"/>
    <cellStyle name="Normal 10 4 2 3 3 4" xfId="30415"/>
    <cellStyle name="Normal 10 4 2 3 4" xfId="8293"/>
    <cellStyle name="Normal 10 4 2 3 4 2" xfId="20737"/>
    <cellStyle name="Normal 10 4 2 3 4 2 2" xfId="45611"/>
    <cellStyle name="Normal 10 4 2 3 4 3" xfId="33178"/>
    <cellStyle name="Normal 10 4 2 3 5" xfId="11992"/>
    <cellStyle name="Normal 10 4 2 3 5 2" xfId="24426"/>
    <cellStyle name="Normal 10 4 2 3 5 2 2" xfId="49300"/>
    <cellStyle name="Normal 10 4 2 3 5 3" xfId="36867"/>
    <cellStyle name="Normal 10 4 2 3 6" xfId="6770"/>
    <cellStyle name="Normal 10 4 2 3 6 2" xfId="19219"/>
    <cellStyle name="Normal 10 4 2 3 6 2 2" xfId="44093"/>
    <cellStyle name="Normal 10 4 2 3 6 3" xfId="31660"/>
    <cellStyle name="Normal 10 4 2 3 7" xfId="3224"/>
    <cellStyle name="Normal 10 4 2 3 7 2" xfId="15730"/>
    <cellStyle name="Normal 10 4 2 3 7 2 2" xfId="40604"/>
    <cellStyle name="Normal 10 4 2 3 7 3" xfId="28163"/>
    <cellStyle name="Normal 10 4 2 3 8" xfId="13487"/>
    <cellStyle name="Normal 10 4 2 3 8 2" xfId="38361"/>
    <cellStyle name="Normal 10 4 2 3 9" xfId="25920"/>
    <cellStyle name="Normal 10 4 2 4" xfId="1725"/>
    <cellStyle name="Normal 10 4 2 4 2" xfId="4463"/>
    <cellStyle name="Normal 10 4 2 4 2 2" xfId="9481"/>
    <cellStyle name="Normal 10 4 2 4 2 2 2" xfId="21924"/>
    <cellStyle name="Normal 10 4 2 4 2 2 2 2" xfId="46798"/>
    <cellStyle name="Normal 10 4 2 4 2 2 3" xfId="34365"/>
    <cellStyle name="Normal 10 4 2 4 2 3" xfId="16917"/>
    <cellStyle name="Normal 10 4 2 4 2 3 2" xfId="41791"/>
    <cellStyle name="Normal 10 4 2 4 2 4" xfId="29358"/>
    <cellStyle name="Normal 10 4 2 4 3" xfId="5871"/>
    <cellStyle name="Normal 10 4 2 4 3 2" xfId="10886"/>
    <cellStyle name="Normal 10 4 2 4 3 2 2" xfId="23329"/>
    <cellStyle name="Normal 10 4 2 4 3 2 2 2" xfId="48203"/>
    <cellStyle name="Normal 10 4 2 4 3 2 3" xfId="35770"/>
    <cellStyle name="Normal 10 4 2 4 3 3" xfId="18322"/>
    <cellStyle name="Normal 10 4 2 4 3 3 2" xfId="43196"/>
    <cellStyle name="Normal 10 4 2 4 3 4" xfId="30763"/>
    <cellStyle name="Normal 10 4 2 4 4" xfId="8597"/>
    <cellStyle name="Normal 10 4 2 4 4 2" xfId="21041"/>
    <cellStyle name="Normal 10 4 2 4 4 2 2" xfId="45915"/>
    <cellStyle name="Normal 10 4 2 4 4 3" xfId="33482"/>
    <cellStyle name="Normal 10 4 2 4 5" xfId="12340"/>
    <cellStyle name="Normal 10 4 2 4 5 2" xfId="24774"/>
    <cellStyle name="Normal 10 4 2 4 5 2 2" xfId="49648"/>
    <cellStyle name="Normal 10 4 2 4 5 3" xfId="37215"/>
    <cellStyle name="Normal 10 4 2 4 6" xfId="7074"/>
    <cellStyle name="Normal 10 4 2 4 6 2" xfId="19523"/>
    <cellStyle name="Normal 10 4 2 4 6 2 2" xfId="44397"/>
    <cellStyle name="Normal 10 4 2 4 6 3" xfId="31964"/>
    <cellStyle name="Normal 10 4 2 4 7" xfId="3528"/>
    <cellStyle name="Normal 10 4 2 4 7 2" xfId="16034"/>
    <cellStyle name="Normal 10 4 2 4 7 2 2" xfId="40908"/>
    <cellStyle name="Normal 10 4 2 4 7 3" xfId="28467"/>
    <cellStyle name="Normal 10 4 2 4 8" xfId="14525"/>
    <cellStyle name="Normal 10 4 2 4 8 2" xfId="39399"/>
    <cellStyle name="Normal 10 4 2 4 9" xfId="26958"/>
    <cellStyle name="Normal 10 4 2 5" xfId="2241"/>
    <cellStyle name="Normal 10 4 2 5 2" xfId="4869"/>
    <cellStyle name="Normal 10 4 2 5 2 2" xfId="9886"/>
    <cellStyle name="Normal 10 4 2 5 2 2 2" xfId="22329"/>
    <cellStyle name="Normal 10 4 2 5 2 2 2 2" xfId="47203"/>
    <cellStyle name="Normal 10 4 2 5 2 2 3" xfId="34770"/>
    <cellStyle name="Normal 10 4 2 5 2 3" xfId="17322"/>
    <cellStyle name="Normal 10 4 2 5 2 3 2" xfId="42196"/>
    <cellStyle name="Normal 10 4 2 5 2 4" xfId="29763"/>
    <cellStyle name="Normal 10 4 2 5 3" xfId="6267"/>
    <cellStyle name="Normal 10 4 2 5 3 2" xfId="11282"/>
    <cellStyle name="Normal 10 4 2 5 3 2 2" xfId="23725"/>
    <cellStyle name="Normal 10 4 2 5 3 2 2 2" xfId="48599"/>
    <cellStyle name="Normal 10 4 2 5 3 2 3" xfId="36166"/>
    <cellStyle name="Normal 10 4 2 5 3 3" xfId="18718"/>
    <cellStyle name="Normal 10 4 2 5 3 3 2" xfId="43592"/>
    <cellStyle name="Normal 10 4 2 5 3 4" xfId="31159"/>
    <cellStyle name="Normal 10 4 2 5 4" xfId="8074"/>
    <cellStyle name="Normal 10 4 2 5 4 2" xfId="20520"/>
    <cellStyle name="Normal 10 4 2 5 4 2 2" xfId="45394"/>
    <cellStyle name="Normal 10 4 2 5 4 3" xfId="32961"/>
    <cellStyle name="Normal 10 4 2 5 5" xfId="12736"/>
    <cellStyle name="Normal 10 4 2 5 5 2" xfId="25170"/>
    <cellStyle name="Normal 10 4 2 5 5 2 2" xfId="50044"/>
    <cellStyle name="Normal 10 4 2 5 5 3" xfId="37611"/>
    <cellStyle name="Normal 10 4 2 5 6" xfId="7480"/>
    <cellStyle name="Normal 10 4 2 5 6 2" xfId="19928"/>
    <cellStyle name="Normal 10 4 2 5 6 2 2" xfId="44802"/>
    <cellStyle name="Normal 10 4 2 5 6 3" xfId="32369"/>
    <cellStyle name="Normal 10 4 2 5 7" xfId="3003"/>
    <cellStyle name="Normal 10 4 2 5 7 2" xfId="15513"/>
    <cellStyle name="Normal 10 4 2 5 7 2 2" xfId="40387"/>
    <cellStyle name="Normal 10 4 2 5 7 3" xfId="27946"/>
    <cellStyle name="Normal 10 4 2 5 8" xfId="14921"/>
    <cellStyle name="Normal 10 4 2 5 8 2" xfId="39795"/>
    <cellStyle name="Normal 10 4 2 5 9" xfId="27354"/>
    <cellStyle name="Normal 10 4 2 6" xfId="1078"/>
    <cellStyle name="Normal 10 4 2 6 2" xfId="8960"/>
    <cellStyle name="Normal 10 4 2 6 2 2" xfId="21403"/>
    <cellStyle name="Normal 10 4 2 6 2 2 2" xfId="46277"/>
    <cellStyle name="Normal 10 4 2 6 2 3" xfId="33844"/>
    <cellStyle name="Normal 10 4 2 6 3" xfId="3942"/>
    <cellStyle name="Normal 10 4 2 6 3 2" xfId="16396"/>
    <cellStyle name="Normal 10 4 2 6 3 2 2" xfId="41270"/>
    <cellStyle name="Normal 10 4 2 6 3 3" xfId="28837"/>
    <cellStyle name="Normal 10 4 2 6 4" xfId="13878"/>
    <cellStyle name="Normal 10 4 2 6 4 2" xfId="38752"/>
    <cellStyle name="Normal 10 4 2 6 5" xfId="26311"/>
    <cellStyle name="Normal 10 4 2 7" xfId="5223"/>
    <cellStyle name="Normal 10 4 2 7 2" xfId="10239"/>
    <cellStyle name="Normal 10 4 2 7 2 2" xfId="22682"/>
    <cellStyle name="Normal 10 4 2 7 2 2 2" xfId="47556"/>
    <cellStyle name="Normal 10 4 2 7 2 3" xfId="35123"/>
    <cellStyle name="Normal 10 4 2 7 3" xfId="17675"/>
    <cellStyle name="Normal 10 4 2 7 3 2" xfId="42549"/>
    <cellStyle name="Normal 10 4 2 7 4" xfId="30116"/>
    <cellStyle name="Normal 10 4 2 8" xfId="7800"/>
    <cellStyle name="Normal 10 4 2 8 2" xfId="20246"/>
    <cellStyle name="Normal 10 4 2 8 2 2" xfId="45120"/>
    <cellStyle name="Normal 10 4 2 8 3" xfId="32687"/>
    <cellStyle name="Normal 10 4 2 9" xfId="11693"/>
    <cellStyle name="Normal 10 4 2 9 2" xfId="24127"/>
    <cellStyle name="Normal 10 4 2 9 2 2" xfId="49001"/>
    <cellStyle name="Normal 10 4 2 9 3" xfId="36568"/>
    <cellStyle name="Normal 10 4 2_Degree data" xfId="2059"/>
    <cellStyle name="Normal 10 4 3" xfId="278"/>
    <cellStyle name="Normal 10 4 3 10" xfId="6615"/>
    <cellStyle name="Normal 10 4 3 10 2" xfId="19064"/>
    <cellStyle name="Normal 10 4 3 10 2 2" xfId="43938"/>
    <cellStyle name="Normal 10 4 3 10 3" xfId="31505"/>
    <cellStyle name="Normal 10 4 3 11" xfId="2678"/>
    <cellStyle name="Normal 10 4 3 11 2" xfId="15196"/>
    <cellStyle name="Normal 10 4 3 11 2 2" xfId="40070"/>
    <cellStyle name="Normal 10 4 3 11 3" xfId="27629"/>
    <cellStyle name="Normal 10 4 3 12" xfId="13097"/>
    <cellStyle name="Normal 10 4 3 12 2" xfId="37971"/>
    <cellStyle name="Normal 10 4 3 13" xfId="25530"/>
    <cellStyle name="Normal 10 4 3 2" xfId="489"/>
    <cellStyle name="Normal 10 4 3 2 10" xfId="13302"/>
    <cellStyle name="Normal 10 4 3 2 10 2" xfId="38176"/>
    <cellStyle name="Normal 10 4 3 2 11" xfId="25735"/>
    <cellStyle name="Normal 10 4 3 2 2" xfId="848"/>
    <cellStyle name="Normal 10 4 3 2 2 2" xfId="1380"/>
    <cellStyle name="Normal 10 4 3 2 2 2 2" xfId="9484"/>
    <cellStyle name="Normal 10 4 3 2 2 2 2 2" xfId="21927"/>
    <cellStyle name="Normal 10 4 3 2 2 2 2 2 2" xfId="46801"/>
    <cellStyle name="Normal 10 4 3 2 2 2 2 3" xfId="34368"/>
    <cellStyle name="Normal 10 4 3 2 2 2 3" xfId="4466"/>
    <cellStyle name="Normal 10 4 3 2 2 2 3 2" xfId="16920"/>
    <cellStyle name="Normal 10 4 3 2 2 2 3 2 2" xfId="41794"/>
    <cellStyle name="Normal 10 4 3 2 2 2 3 3" xfId="29361"/>
    <cellStyle name="Normal 10 4 3 2 2 2 4" xfId="14180"/>
    <cellStyle name="Normal 10 4 3 2 2 2 4 2" xfId="39054"/>
    <cellStyle name="Normal 10 4 3 2 2 2 5" xfId="26613"/>
    <cellStyle name="Normal 10 4 3 2 2 3" xfId="5525"/>
    <cellStyle name="Normal 10 4 3 2 2 3 2" xfId="10541"/>
    <cellStyle name="Normal 10 4 3 2 2 3 2 2" xfId="22984"/>
    <cellStyle name="Normal 10 4 3 2 2 3 2 2 2" xfId="47858"/>
    <cellStyle name="Normal 10 4 3 2 2 3 2 3" xfId="35425"/>
    <cellStyle name="Normal 10 4 3 2 2 3 3" xfId="17977"/>
    <cellStyle name="Normal 10 4 3 2 2 3 3 2" xfId="42851"/>
    <cellStyle name="Normal 10 4 3 2 2 3 4" xfId="30418"/>
    <cellStyle name="Normal 10 4 3 2 2 4" xfId="8600"/>
    <cellStyle name="Normal 10 4 3 2 2 4 2" xfId="21044"/>
    <cellStyle name="Normal 10 4 3 2 2 4 2 2" xfId="45918"/>
    <cellStyle name="Normal 10 4 3 2 2 4 3" xfId="33485"/>
    <cellStyle name="Normal 10 4 3 2 2 5" xfId="11995"/>
    <cellStyle name="Normal 10 4 3 2 2 5 2" xfId="24429"/>
    <cellStyle name="Normal 10 4 3 2 2 5 2 2" xfId="49303"/>
    <cellStyle name="Normal 10 4 3 2 2 5 3" xfId="36870"/>
    <cellStyle name="Normal 10 4 3 2 2 6" xfId="7077"/>
    <cellStyle name="Normal 10 4 3 2 2 6 2" xfId="19526"/>
    <cellStyle name="Normal 10 4 3 2 2 6 2 2" xfId="44400"/>
    <cellStyle name="Normal 10 4 3 2 2 6 3" xfId="31967"/>
    <cellStyle name="Normal 10 4 3 2 2 7" xfId="3531"/>
    <cellStyle name="Normal 10 4 3 2 2 7 2" xfId="16037"/>
    <cellStyle name="Normal 10 4 3 2 2 7 2 2" xfId="40911"/>
    <cellStyle name="Normal 10 4 3 2 2 7 3" xfId="28470"/>
    <cellStyle name="Normal 10 4 3 2 2 8" xfId="13649"/>
    <cellStyle name="Normal 10 4 3 2 2 8 2" xfId="38523"/>
    <cellStyle name="Normal 10 4 3 2 2 9" xfId="26082"/>
    <cellStyle name="Normal 10 4 3 2 3" xfId="1728"/>
    <cellStyle name="Normal 10 4 3 2 3 2" xfId="5031"/>
    <cellStyle name="Normal 10 4 3 2 3 2 2" xfId="10048"/>
    <cellStyle name="Normal 10 4 3 2 3 2 2 2" xfId="22491"/>
    <cellStyle name="Normal 10 4 3 2 3 2 2 2 2" xfId="47365"/>
    <cellStyle name="Normal 10 4 3 2 3 2 2 3" xfId="34932"/>
    <cellStyle name="Normal 10 4 3 2 3 2 3" xfId="17484"/>
    <cellStyle name="Normal 10 4 3 2 3 2 3 2" xfId="42358"/>
    <cellStyle name="Normal 10 4 3 2 3 2 4" xfId="29925"/>
    <cellStyle name="Normal 10 4 3 2 3 3" xfId="5874"/>
    <cellStyle name="Normal 10 4 3 2 3 3 2" xfId="10889"/>
    <cellStyle name="Normal 10 4 3 2 3 3 2 2" xfId="23332"/>
    <cellStyle name="Normal 10 4 3 2 3 3 2 2 2" xfId="48206"/>
    <cellStyle name="Normal 10 4 3 2 3 3 2 3" xfId="35773"/>
    <cellStyle name="Normal 10 4 3 2 3 3 3" xfId="18325"/>
    <cellStyle name="Normal 10 4 3 2 3 3 3 2" xfId="43199"/>
    <cellStyle name="Normal 10 4 3 2 3 3 4" xfId="30766"/>
    <cellStyle name="Normal 10 4 3 2 3 4" xfId="8455"/>
    <cellStyle name="Normal 10 4 3 2 3 4 2" xfId="20899"/>
    <cellStyle name="Normal 10 4 3 2 3 4 2 2" xfId="45773"/>
    <cellStyle name="Normal 10 4 3 2 3 4 3" xfId="33340"/>
    <cellStyle name="Normal 10 4 3 2 3 5" xfId="12343"/>
    <cellStyle name="Normal 10 4 3 2 3 5 2" xfId="24777"/>
    <cellStyle name="Normal 10 4 3 2 3 5 2 2" xfId="49651"/>
    <cellStyle name="Normal 10 4 3 2 3 5 3" xfId="37218"/>
    <cellStyle name="Normal 10 4 3 2 3 6" xfId="7642"/>
    <cellStyle name="Normal 10 4 3 2 3 6 2" xfId="20090"/>
    <cellStyle name="Normal 10 4 3 2 3 6 2 2" xfId="44964"/>
    <cellStyle name="Normal 10 4 3 2 3 6 3" xfId="32531"/>
    <cellStyle name="Normal 10 4 3 2 3 7" xfId="3386"/>
    <cellStyle name="Normal 10 4 3 2 3 7 2" xfId="15892"/>
    <cellStyle name="Normal 10 4 3 2 3 7 2 2" xfId="40766"/>
    <cellStyle name="Normal 10 4 3 2 3 7 3" xfId="28325"/>
    <cellStyle name="Normal 10 4 3 2 3 8" xfId="14528"/>
    <cellStyle name="Normal 10 4 3 2 3 8 2" xfId="39402"/>
    <cellStyle name="Normal 10 4 3 2 3 9" xfId="26961"/>
    <cellStyle name="Normal 10 4 3 2 4" xfId="2407"/>
    <cellStyle name="Normal 10 4 3 2 4 2" xfId="6429"/>
    <cellStyle name="Normal 10 4 3 2 4 2 2" xfId="11444"/>
    <cellStyle name="Normal 10 4 3 2 4 2 2 2" xfId="23887"/>
    <cellStyle name="Normal 10 4 3 2 4 2 2 2 2" xfId="48761"/>
    <cellStyle name="Normal 10 4 3 2 4 2 2 3" xfId="36328"/>
    <cellStyle name="Normal 10 4 3 2 4 2 3" xfId="18880"/>
    <cellStyle name="Normal 10 4 3 2 4 2 3 2" xfId="43754"/>
    <cellStyle name="Normal 10 4 3 2 4 2 4" xfId="31321"/>
    <cellStyle name="Normal 10 4 3 2 4 3" xfId="12898"/>
    <cellStyle name="Normal 10 4 3 2 4 3 2" xfId="25332"/>
    <cellStyle name="Normal 10 4 3 2 4 3 2 2" xfId="50206"/>
    <cellStyle name="Normal 10 4 3 2 4 3 3" xfId="37773"/>
    <cellStyle name="Normal 10 4 3 2 4 4" xfId="9339"/>
    <cellStyle name="Normal 10 4 3 2 4 4 2" xfId="21782"/>
    <cellStyle name="Normal 10 4 3 2 4 4 2 2" xfId="46656"/>
    <cellStyle name="Normal 10 4 3 2 4 4 3" xfId="34223"/>
    <cellStyle name="Normal 10 4 3 2 4 5" xfId="4321"/>
    <cellStyle name="Normal 10 4 3 2 4 5 2" xfId="16775"/>
    <cellStyle name="Normal 10 4 3 2 4 5 2 2" xfId="41649"/>
    <cellStyle name="Normal 10 4 3 2 4 5 3" xfId="29216"/>
    <cellStyle name="Normal 10 4 3 2 4 6" xfId="15083"/>
    <cellStyle name="Normal 10 4 3 2 4 6 2" xfId="39957"/>
    <cellStyle name="Normal 10 4 3 2 4 7" xfId="27516"/>
    <cellStyle name="Normal 10 4 3 2 5" xfId="1240"/>
    <cellStyle name="Normal 10 4 3 2 5 2" xfId="10401"/>
    <cellStyle name="Normal 10 4 3 2 5 2 2" xfId="22844"/>
    <cellStyle name="Normal 10 4 3 2 5 2 2 2" xfId="47718"/>
    <cellStyle name="Normal 10 4 3 2 5 2 3" xfId="35285"/>
    <cellStyle name="Normal 10 4 3 2 5 3" xfId="5385"/>
    <cellStyle name="Normal 10 4 3 2 5 3 2" xfId="17837"/>
    <cellStyle name="Normal 10 4 3 2 5 3 2 2" xfId="42711"/>
    <cellStyle name="Normal 10 4 3 2 5 3 3" xfId="30278"/>
    <cellStyle name="Normal 10 4 3 2 5 4" xfId="14040"/>
    <cellStyle name="Normal 10 4 3 2 5 4 2" xfId="38914"/>
    <cellStyle name="Normal 10 4 3 2 5 5" xfId="26473"/>
    <cellStyle name="Normal 10 4 3 2 6" xfId="7962"/>
    <cellStyle name="Normal 10 4 3 2 6 2" xfId="20408"/>
    <cellStyle name="Normal 10 4 3 2 6 2 2" xfId="45282"/>
    <cellStyle name="Normal 10 4 3 2 6 3" xfId="32849"/>
    <cellStyle name="Normal 10 4 3 2 7" xfId="11855"/>
    <cellStyle name="Normal 10 4 3 2 7 2" xfId="24289"/>
    <cellStyle name="Normal 10 4 3 2 7 2 2" xfId="49163"/>
    <cellStyle name="Normal 10 4 3 2 7 3" xfId="36730"/>
    <cellStyle name="Normal 10 4 3 2 8" xfId="6932"/>
    <cellStyle name="Normal 10 4 3 2 8 2" xfId="19381"/>
    <cellStyle name="Normal 10 4 3 2 8 2 2" xfId="44255"/>
    <cellStyle name="Normal 10 4 3 2 8 3" xfId="31822"/>
    <cellStyle name="Normal 10 4 3 2 9" xfId="2883"/>
    <cellStyle name="Normal 10 4 3 2 9 2" xfId="15401"/>
    <cellStyle name="Normal 10 4 3 2 9 2 2" xfId="40275"/>
    <cellStyle name="Normal 10 4 3 2 9 3" xfId="27834"/>
    <cellStyle name="Normal 10 4 3 2_Degree data" xfId="2091"/>
    <cellStyle name="Normal 10 4 3 3" xfId="640"/>
    <cellStyle name="Normal 10 4 3 3 2" xfId="1379"/>
    <cellStyle name="Normal 10 4 3 3 2 2" xfId="9134"/>
    <cellStyle name="Normal 10 4 3 3 2 2 2" xfId="21577"/>
    <cellStyle name="Normal 10 4 3 3 2 2 2 2" xfId="46451"/>
    <cellStyle name="Normal 10 4 3 3 2 2 3" xfId="34018"/>
    <cellStyle name="Normal 10 4 3 3 2 3" xfId="4116"/>
    <cellStyle name="Normal 10 4 3 3 2 3 2" xfId="16570"/>
    <cellStyle name="Normal 10 4 3 3 2 3 2 2" xfId="41444"/>
    <cellStyle name="Normal 10 4 3 3 2 3 3" xfId="29011"/>
    <cellStyle name="Normal 10 4 3 3 2 4" xfId="14179"/>
    <cellStyle name="Normal 10 4 3 3 2 4 2" xfId="39053"/>
    <cellStyle name="Normal 10 4 3 3 2 5" xfId="26612"/>
    <cellStyle name="Normal 10 4 3 3 3" xfId="5524"/>
    <cellStyle name="Normal 10 4 3 3 3 2" xfId="10540"/>
    <cellStyle name="Normal 10 4 3 3 3 2 2" xfId="22983"/>
    <cellStyle name="Normal 10 4 3 3 3 2 2 2" xfId="47857"/>
    <cellStyle name="Normal 10 4 3 3 3 2 3" xfId="35424"/>
    <cellStyle name="Normal 10 4 3 3 3 3" xfId="17976"/>
    <cellStyle name="Normal 10 4 3 3 3 3 2" xfId="42850"/>
    <cellStyle name="Normal 10 4 3 3 3 4" xfId="30417"/>
    <cellStyle name="Normal 10 4 3 3 4" xfId="8250"/>
    <cellStyle name="Normal 10 4 3 3 4 2" xfId="20694"/>
    <cellStyle name="Normal 10 4 3 3 4 2 2" xfId="45568"/>
    <cellStyle name="Normal 10 4 3 3 4 3" xfId="33135"/>
    <cellStyle name="Normal 10 4 3 3 5" xfId="11994"/>
    <cellStyle name="Normal 10 4 3 3 5 2" xfId="24428"/>
    <cellStyle name="Normal 10 4 3 3 5 2 2" xfId="49302"/>
    <cellStyle name="Normal 10 4 3 3 5 3" xfId="36869"/>
    <cellStyle name="Normal 10 4 3 3 6" xfId="6727"/>
    <cellStyle name="Normal 10 4 3 3 6 2" xfId="19176"/>
    <cellStyle name="Normal 10 4 3 3 6 2 2" xfId="44050"/>
    <cellStyle name="Normal 10 4 3 3 6 3" xfId="31617"/>
    <cellStyle name="Normal 10 4 3 3 7" xfId="3181"/>
    <cellStyle name="Normal 10 4 3 3 7 2" xfId="15687"/>
    <cellStyle name="Normal 10 4 3 3 7 2 2" xfId="40561"/>
    <cellStyle name="Normal 10 4 3 3 7 3" xfId="28120"/>
    <cellStyle name="Normal 10 4 3 3 8" xfId="13444"/>
    <cellStyle name="Normal 10 4 3 3 8 2" xfId="38318"/>
    <cellStyle name="Normal 10 4 3 3 9" xfId="25877"/>
    <cellStyle name="Normal 10 4 3 4" xfId="1727"/>
    <cellStyle name="Normal 10 4 3 4 2" xfId="4465"/>
    <cellStyle name="Normal 10 4 3 4 2 2" xfId="9483"/>
    <cellStyle name="Normal 10 4 3 4 2 2 2" xfId="21926"/>
    <cellStyle name="Normal 10 4 3 4 2 2 2 2" xfId="46800"/>
    <cellStyle name="Normal 10 4 3 4 2 2 3" xfId="34367"/>
    <cellStyle name="Normal 10 4 3 4 2 3" xfId="16919"/>
    <cellStyle name="Normal 10 4 3 4 2 3 2" xfId="41793"/>
    <cellStyle name="Normal 10 4 3 4 2 4" xfId="29360"/>
    <cellStyle name="Normal 10 4 3 4 3" xfId="5873"/>
    <cellStyle name="Normal 10 4 3 4 3 2" xfId="10888"/>
    <cellStyle name="Normal 10 4 3 4 3 2 2" xfId="23331"/>
    <cellStyle name="Normal 10 4 3 4 3 2 2 2" xfId="48205"/>
    <cellStyle name="Normal 10 4 3 4 3 2 3" xfId="35772"/>
    <cellStyle name="Normal 10 4 3 4 3 3" xfId="18324"/>
    <cellStyle name="Normal 10 4 3 4 3 3 2" xfId="43198"/>
    <cellStyle name="Normal 10 4 3 4 3 4" xfId="30765"/>
    <cellStyle name="Normal 10 4 3 4 4" xfId="8599"/>
    <cellStyle name="Normal 10 4 3 4 4 2" xfId="21043"/>
    <cellStyle name="Normal 10 4 3 4 4 2 2" xfId="45917"/>
    <cellStyle name="Normal 10 4 3 4 4 3" xfId="33484"/>
    <cellStyle name="Normal 10 4 3 4 5" xfId="12342"/>
    <cellStyle name="Normal 10 4 3 4 5 2" xfId="24776"/>
    <cellStyle name="Normal 10 4 3 4 5 2 2" xfId="49650"/>
    <cellStyle name="Normal 10 4 3 4 5 3" xfId="37217"/>
    <cellStyle name="Normal 10 4 3 4 6" xfId="7076"/>
    <cellStyle name="Normal 10 4 3 4 6 2" xfId="19525"/>
    <cellStyle name="Normal 10 4 3 4 6 2 2" xfId="44399"/>
    <cellStyle name="Normal 10 4 3 4 6 3" xfId="31966"/>
    <cellStyle name="Normal 10 4 3 4 7" xfId="3530"/>
    <cellStyle name="Normal 10 4 3 4 7 2" xfId="16036"/>
    <cellStyle name="Normal 10 4 3 4 7 2 2" xfId="40910"/>
    <cellStyle name="Normal 10 4 3 4 7 3" xfId="28469"/>
    <cellStyle name="Normal 10 4 3 4 8" xfId="14527"/>
    <cellStyle name="Normal 10 4 3 4 8 2" xfId="39401"/>
    <cellStyle name="Normal 10 4 3 4 9" xfId="26960"/>
    <cellStyle name="Normal 10 4 3 5" xfId="2196"/>
    <cellStyle name="Normal 10 4 3 5 2" xfId="4826"/>
    <cellStyle name="Normal 10 4 3 5 2 2" xfId="9843"/>
    <cellStyle name="Normal 10 4 3 5 2 2 2" xfId="22286"/>
    <cellStyle name="Normal 10 4 3 5 2 2 2 2" xfId="47160"/>
    <cellStyle name="Normal 10 4 3 5 2 2 3" xfId="34727"/>
    <cellStyle name="Normal 10 4 3 5 2 3" xfId="17279"/>
    <cellStyle name="Normal 10 4 3 5 2 3 2" xfId="42153"/>
    <cellStyle name="Normal 10 4 3 5 2 4" xfId="29720"/>
    <cellStyle name="Normal 10 4 3 5 3" xfId="6224"/>
    <cellStyle name="Normal 10 4 3 5 3 2" xfId="11239"/>
    <cellStyle name="Normal 10 4 3 5 3 2 2" xfId="23682"/>
    <cellStyle name="Normal 10 4 3 5 3 2 2 2" xfId="48556"/>
    <cellStyle name="Normal 10 4 3 5 3 2 3" xfId="36123"/>
    <cellStyle name="Normal 10 4 3 5 3 3" xfId="18675"/>
    <cellStyle name="Normal 10 4 3 5 3 3 2" xfId="43549"/>
    <cellStyle name="Normal 10 4 3 5 3 4" xfId="31116"/>
    <cellStyle name="Normal 10 4 3 5 4" xfId="8136"/>
    <cellStyle name="Normal 10 4 3 5 4 2" xfId="20582"/>
    <cellStyle name="Normal 10 4 3 5 4 2 2" xfId="45456"/>
    <cellStyle name="Normal 10 4 3 5 4 3" xfId="33023"/>
    <cellStyle name="Normal 10 4 3 5 5" xfId="12693"/>
    <cellStyle name="Normal 10 4 3 5 5 2" xfId="25127"/>
    <cellStyle name="Normal 10 4 3 5 5 2 2" xfId="50001"/>
    <cellStyle name="Normal 10 4 3 5 5 3" xfId="37568"/>
    <cellStyle name="Normal 10 4 3 5 6" xfId="7437"/>
    <cellStyle name="Normal 10 4 3 5 6 2" xfId="19885"/>
    <cellStyle name="Normal 10 4 3 5 6 2 2" xfId="44759"/>
    <cellStyle name="Normal 10 4 3 5 6 3" xfId="32326"/>
    <cellStyle name="Normal 10 4 3 5 7" xfId="3066"/>
    <cellStyle name="Normal 10 4 3 5 7 2" xfId="15575"/>
    <cellStyle name="Normal 10 4 3 5 7 2 2" xfId="40449"/>
    <cellStyle name="Normal 10 4 3 5 7 3" xfId="28008"/>
    <cellStyle name="Normal 10 4 3 5 8" xfId="14878"/>
    <cellStyle name="Normal 10 4 3 5 8 2" xfId="39752"/>
    <cellStyle name="Normal 10 4 3 5 9" xfId="27311"/>
    <cellStyle name="Normal 10 4 3 6" xfId="1035"/>
    <cellStyle name="Normal 10 4 3 6 2" xfId="9022"/>
    <cellStyle name="Normal 10 4 3 6 2 2" xfId="21465"/>
    <cellStyle name="Normal 10 4 3 6 2 2 2" xfId="46339"/>
    <cellStyle name="Normal 10 4 3 6 2 3" xfId="33906"/>
    <cellStyle name="Normal 10 4 3 6 3" xfId="4004"/>
    <cellStyle name="Normal 10 4 3 6 3 2" xfId="16458"/>
    <cellStyle name="Normal 10 4 3 6 3 2 2" xfId="41332"/>
    <cellStyle name="Normal 10 4 3 6 3 3" xfId="28899"/>
    <cellStyle name="Normal 10 4 3 6 4" xfId="13835"/>
    <cellStyle name="Normal 10 4 3 6 4 2" xfId="38709"/>
    <cellStyle name="Normal 10 4 3 6 5" xfId="26268"/>
    <cellStyle name="Normal 10 4 3 7" xfId="5180"/>
    <cellStyle name="Normal 10 4 3 7 2" xfId="10196"/>
    <cellStyle name="Normal 10 4 3 7 2 2" xfId="22639"/>
    <cellStyle name="Normal 10 4 3 7 2 2 2" xfId="47513"/>
    <cellStyle name="Normal 10 4 3 7 2 3" xfId="35080"/>
    <cellStyle name="Normal 10 4 3 7 3" xfId="17632"/>
    <cellStyle name="Normal 10 4 3 7 3 2" xfId="42506"/>
    <cellStyle name="Normal 10 4 3 7 4" xfId="30073"/>
    <cellStyle name="Normal 10 4 3 8" xfId="7757"/>
    <cellStyle name="Normal 10 4 3 8 2" xfId="20203"/>
    <cellStyle name="Normal 10 4 3 8 2 2" xfId="45077"/>
    <cellStyle name="Normal 10 4 3 8 3" xfId="32644"/>
    <cellStyle name="Normal 10 4 3 9" xfId="11650"/>
    <cellStyle name="Normal 10 4 3 9 2" xfId="24084"/>
    <cellStyle name="Normal 10 4 3 9 2 2" xfId="48958"/>
    <cellStyle name="Normal 10 4 3 9 3" xfId="36525"/>
    <cellStyle name="Normal 10 4 3_Degree data" xfId="2082"/>
    <cellStyle name="Normal 10 4 4" xfId="381"/>
    <cellStyle name="Normal 10 4 4 10" xfId="13197"/>
    <cellStyle name="Normal 10 4 4 10 2" xfId="38071"/>
    <cellStyle name="Normal 10 4 4 11" xfId="25630"/>
    <cellStyle name="Normal 10 4 4 2" xfId="741"/>
    <cellStyle name="Normal 10 4 4 2 2" xfId="1381"/>
    <cellStyle name="Normal 10 4 4 2 2 2" xfId="9485"/>
    <cellStyle name="Normal 10 4 4 2 2 2 2" xfId="21928"/>
    <cellStyle name="Normal 10 4 4 2 2 2 2 2" xfId="46802"/>
    <cellStyle name="Normal 10 4 4 2 2 2 3" xfId="34369"/>
    <cellStyle name="Normal 10 4 4 2 2 3" xfId="4467"/>
    <cellStyle name="Normal 10 4 4 2 2 3 2" xfId="16921"/>
    <cellStyle name="Normal 10 4 4 2 2 3 2 2" xfId="41795"/>
    <cellStyle name="Normal 10 4 4 2 2 3 3" xfId="29362"/>
    <cellStyle name="Normal 10 4 4 2 2 4" xfId="14181"/>
    <cellStyle name="Normal 10 4 4 2 2 4 2" xfId="39055"/>
    <cellStyle name="Normal 10 4 4 2 2 5" xfId="26614"/>
    <cellStyle name="Normal 10 4 4 2 3" xfId="5526"/>
    <cellStyle name="Normal 10 4 4 2 3 2" xfId="10542"/>
    <cellStyle name="Normal 10 4 4 2 3 2 2" xfId="22985"/>
    <cellStyle name="Normal 10 4 4 2 3 2 2 2" xfId="47859"/>
    <cellStyle name="Normal 10 4 4 2 3 2 3" xfId="35426"/>
    <cellStyle name="Normal 10 4 4 2 3 3" xfId="17978"/>
    <cellStyle name="Normal 10 4 4 2 3 3 2" xfId="42852"/>
    <cellStyle name="Normal 10 4 4 2 3 4" xfId="30419"/>
    <cellStyle name="Normal 10 4 4 2 4" xfId="8601"/>
    <cellStyle name="Normal 10 4 4 2 4 2" xfId="21045"/>
    <cellStyle name="Normal 10 4 4 2 4 2 2" xfId="45919"/>
    <cellStyle name="Normal 10 4 4 2 4 3" xfId="33486"/>
    <cellStyle name="Normal 10 4 4 2 5" xfId="11996"/>
    <cellStyle name="Normal 10 4 4 2 5 2" xfId="24430"/>
    <cellStyle name="Normal 10 4 4 2 5 2 2" xfId="49304"/>
    <cellStyle name="Normal 10 4 4 2 5 3" xfId="36871"/>
    <cellStyle name="Normal 10 4 4 2 6" xfId="7078"/>
    <cellStyle name="Normal 10 4 4 2 6 2" xfId="19527"/>
    <cellStyle name="Normal 10 4 4 2 6 2 2" xfId="44401"/>
    <cellStyle name="Normal 10 4 4 2 6 3" xfId="31968"/>
    <cellStyle name="Normal 10 4 4 2 7" xfId="3532"/>
    <cellStyle name="Normal 10 4 4 2 7 2" xfId="16038"/>
    <cellStyle name="Normal 10 4 4 2 7 2 2" xfId="40912"/>
    <cellStyle name="Normal 10 4 4 2 7 3" xfId="28471"/>
    <cellStyle name="Normal 10 4 4 2 8" xfId="13544"/>
    <cellStyle name="Normal 10 4 4 2 8 2" xfId="38418"/>
    <cellStyle name="Normal 10 4 4 2 9" xfId="25977"/>
    <cellStyle name="Normal 10 4 4 3" xfId="1729"/>
    <cellStyle name="Normal 10 4 4 3 2" xfId="4926"/>
    <cellStyle name="Normal 10 4 4 3 2 2" xfId="9943"/>
    <cellStyle name="Normal 10 4 4 3 2 2 2" xfId="22386"/>
    <cellStyle name="Normal 10 4 4 3 2 2 2 2" xfId="47260"/>
    <cellStyle name="Normal 10 4 4 3 2 2 3" xfId="34827"/>
    <cellStyle name="Normal 10 4 4 3 2 3" xfId="17379"/>
    <cellStyle name="Normal 10 4 4 3 2 3 2" xfId="42253"/>
    <cellStyle name="Normal 10 4 4 3 2 4" xfId="29820"/>
    <cellStyle name="Normal 10 4 4 3 3" xfId="5875"/>
    <cellStyle name="Normal 10 4 4 3 3 2" xfId="10890"/>
    <cellStyle name="Normal 10 4 4 3 3 2 2" xfId="23333"/>
    <cellStyle name="Normal 10 4 4 3 3 2 2 2" xfId="48207"/>
    <cellStyle name="Normal 10 4 4 3 3 2 3" xfId="35774"/>
    <cellStyle name="Normal 10 4 4 3 3 3" xfId="18326"/>
    <cellStyle name="Normal 10 4 4 3 3 3 2" xfId="43200"/>
    <cellStyle name="Normal 10 4 4 3 3 4" xfId="30767"/>
    <cellStyle name="Normal 10 4 4 3 4" xfId="8350"/>
    <cellStyle name="Normal 10 4 4 3 4 2" xfId="20794"/>
    <cellStyle name="Normal 10 4 4 3 4 2 2" xfId="45668"/>
    <cellStyle name="Normal 10 4 4 3 4 3" xfId="33235"/>
    <cellStyle name="Normal 10 4 4 3 5" xfId="12344"/>
    <cellStyle name="Normal 10 4 4 3 5 2" xfId="24778"/>
    <cellStyle name="Normal 10 4 4 3 5 2 2" xfId="49652"/>
    <cellStyle name="Normal 10 4 4 3 5 3" xfId="37219"/>
    <cellStyle name="Normal 10 4 4 3 6" xfId="7537"/>
    <cellStyle name="Normal 10 4 4 3 6 2" xfId="19985"/>
    <cellStyle name="Normal 10 4 4 3 6 2 2" xfId="44859"/>
    <cellStyle name="Normal 10 4 4 3 6 3" xfId="32426"/>
    <cellStyle name="Normal 10 4 4 3 7" xfId="3281"/>
    <cellStyle name="Normal 10 4 4 3 7 2" xfId="15787"/>
    <cellStyle name="Normal 10 4 4 3 7 2 2" xfId="40661"/>
    <cellStyle name="Normal 10 4 4 3 7 3" xfId="28220"/>
    <cellStyle name="Normal 10 4 4 3 8" xfId="14529"/>
    <cellStyle name="Normal 10 4 4 3 8 2" xfId="39403"/>
    <cellStyle name="Normal 10 4 4 3 9" xfId="26962"/>
    <cellStyle name="Normal 10 4 4 4" xfId="2299"/>
    <cellStyle name="Normal 10 4 4 4 2" xfId="6324"/>
    <cellStyle name="Normal 10 4 4 4 2 2" xfId="11339"/>
    <cellStyle name="Normal 10 4 4 4 2 2 2" xfId="23782"/>
    <cellStyle name="Normal 10 4 4 4 2 2 2 2" xfId="48656"/>
    <cellStyle name="Normal 10 4 4 4 2 2 3" xfId="36223"/>
    <cellStyle name="Normal 10 4 4 4 2 3" xfId="18775"/>
    <cellStyle name="Normal 10 4 4 4 2 3 2" xfId="43649"/>
    <cellStyle name="Normal 10 4 4 4 2 4" xfId="31216"/>
    <cellStyle name="Normal 10 4 4 4 3" xfId="12793"/>
    <cellStyle name="Normal 10 4 4 4 3 2" xfId="25227"/>
    <cellStyle name="Normal 10 4 4 4 3 2 2" xfId="50101"/>
    <cellStyle name="Normal 10 4 4 4 3 3" xfId="37668"/>
    <cellStyle name="Normal 10 4 4 4 4" xfId="9234"/>
    <cellStyle name="Normal 10 4 4 4 4 2" xfId="21677"/>
    <cellStyle name="Normal 10 4 4 4 4 2 2" xfId="46551"/>
    <cellStyle name="Normal 10 4 4 4 4 3" xfId="34118"/>
    <cellStyle name="Normal 10 4 4 4 5" xfId="4216"/>
    <cellStyle name="Normal 10 4 4 4 5 2" xfId="16670"/>
    <cellStyle name="Normal 10 4 4 4 5 2 2" xfId="41544"/>
    <cellStyle name="Normal 10 4 4 4 5 3" xfId="29111"/>
    <cellStyle name="Normal 10 4 4 4 6" xfId="14978"/>
    <cellStyle name="Normal 10 4 4 4 6 2" xfId="39852"/>
    <cellStyle name="Normal 10 4 4 4 7" xfId="27411"/>
    <cellStyle name="Normal 10 4 4 5" xfId="1135"/>
    <cellStyle name="Normal 10 4 4 5 2" xfId="10296"/>
    <cellStyle name="Normal 10 4 4 5 2 2" xfId="22739"/>
    <cellStyle name="Normal 10 4 4 5 2 2 2" xfId="47613"/>
    <cellStyle name="Normal 10 4 4 5 2 3" xfId="35180"/>
    <cellStyle name="Normal 10 4 4 5 3" xfId="5280"/>
    <cellStyle name="Normal 10 4 4 5 3 2" xfId="17732"/>
    <cellStyle name="Normal 10 4 4 5 3 2 2" xfId="42606"/>
    <cellStyle name="Normal 10 4 4 5 3 3" xfId="30173"/>
    <cellStyle name="Normal 10 4 4 5 4" xfId="13935"/>
    <cellStyle name="Normal 10 4 4 5 4 2" xfId="38809"/>
    <cellStyle name="Normal 10 4 4 5 5" xfId="26368"/>
    <cellStyle name="Normal 10 4 4 6" xfId="7857"/>
    <cellStyle name="Normal 10 4 4 6 2" xfId="20303"/>
    <cellStyle name="Normal 10 4 4 6 2 2" xfId="45177"/>
    <cellStyle name="Normal 10 4 4 6 3" xfId="32744"/>
    <cellStyle name="Normal 10 4 4 7" xfId="11750"/>
    <cellStyle name="Normal 10 4 4 7 2" xfId="24184"/>
    <cellStyle name="Normal 10 4 4 7 2 2" xfId="49058"/>
    <cellStyle name="Normal 10 4 4 7 3" xfId="36625"/>
    <cellStyle name="Normal 10 4 4 8" xfId="6827"/>
    <cellStyle name="Normal 10 4 4 8 2" xfId="19276"/>
    <cellStyle name="Normal 10 4 4 8 2 2" xfId="44150"/>
    <cellStyle name="Normal 10 4 4 8 3" xfId="31717"/>
    <cellStyle name="Normal 10 4 4 9" xfId="2778"/>
    <cellStyle name="Normal 10 4 4 9 2" xfId="15296"/>
    <cellStyle name="Normal 10 4 4 9 2 2" xfId="40170"/>
    <cellStyle name="Normal 10 4 4 9 3" xfId="27729"/>
    <cellStyle name="Normal 10 4 4_Degree data" xfId="2036"/>
    <cellStyle name="Normal 10 4 5" xfId="210"/>
    <cellStyle name="Normal 10 4 5 2" xfId="1376"/>
    <cellStyle name="Normal 10 4 5 2 2" xfId="9075"/>
    <cellStyle name="Normal 10 4 5 2 2 2" xfId="21518"/>
    <cellStyle name="Normal 10 4 5 2 2 2 2" xfId="46392"/>
    <cellStyle name="Normal 10 4 5 2 2 3" xfId="33959"/>
    <cellStyle name="Normal 10 4 5 2 3" xfId="4057"/>
    <cellStyle name="Normal 10 4 5 2 3 2" xfId="16511"/>
    <cellStyle name="Normal 10 4 5 2 3 2 2" xfId="41385"/>
    <cellStyle name="Normal 10 4 5 2 3 3" xfId="28952"/>
    <cellStyle name="Normal 10 4 5 2 4" xfId="14176"/>
    <cellStyle name="Normal 10 4 5 2 4 2" xfId="39050"/>
    <cellStyle name="Normal 10 4 5 2 5" xfId="26609"/>
    <cellStyle name="Normal 10 4 5 3" xfId="5521"/>
    <cellStyle name="Normal 10 4 5 3 2" xfId="10537"/>
    <cellStyle name="Normal 10 4 5 3 2 2" xfId="22980"/>
    <cellStyle name="Normal 10 4 5 3 2 2 2" xfId="47854"/>
    <cellStyle name="Normal 10 4 5 3 2 3" xfId="35421"/>
    <cellStyle name="Normal 10 4 5 3 3" xfId="17973"/>
    <cellStyle name="Normal 10 4 5 3 3 2" xfId="42847"/>
    <cellStyle name="Normal 10 4 5 3 4" xfId="30414"/>
    <cellStyle name="Normal 10 4 5 4" xfId="8191"/>
    <cellStyle name="Normal 10 4 5 4 2" xfId="20635"/>
    <cellStyle name="Normal 10 4 5 4 2 2" xfId="45509"/>
    <cellStyle name="Normal 10 4 5 4 3" xfId="33076"/>
    <cellStyle name="Normal 10 4 5 5" xfId="11991"/>
    <cellStyle name="Normal 10 4 5 5 2" xfId="24425"/>
    <cellStyle name="Normal 10 4 5 5 2 2" xfId="49299"/>
    <cellStyle name="Normal 10 4 5 5 3" xfId="36866"/>
    <cellStyle name="Normal 10 4 5 6" xfId="6668"/>
    <cellStyle name="Normal 10 4 5 6 2" xfId="19117"/>
    <cellStyle name="Normal 10 4 5 6 2 2" xfId="43991"/>
    <cellStyle name="Normal 10 4 5 6 3" xfId="31558"/>
    <cellStyle name="Normal 10 4 5 7" xfId="3122"/>
    <cellStyle name="Normal 10 4 5 7 2" xfId="15628"/>
    <cellStyle name="Normal 10 4 5 7 2 2" xfId="40502"/>
    <cellStyle name="Normal 10 4 5 7 3" xfId="28061"/>
    <cellStyle name="Normal 10 4 5 8" xfId="13038"/>
    <cellStyle name="Normal 10 4 5 8 2" xfId="37912"/>
    <cellStyle name="Normal 10 4 5 9" xfId="25471"/>
    <cellStyle name="Normal 10 4 6" xfId="576"/>
    <cellStyle name="Normal 10 4 6 2" xfId="1724"/>
    <cellStyle name="Normal 10 4 6 2 2" xfId="9480"/>
    <cellStyle name="Normal 10 4 6 2 2 2" xfId="21923"/>
    <cellStyle name="Normal 10 4 6 2 2 2 2" xfId="46797"/>
    <cellStyle name="Normal 10 4 6 2 2 3" xfId="34364"/>
    <cellStyle name="Normal 10 4 6 2 3" xfId="4462"/>
    <cellStyle name="Normal 10 4 6 2 3 2" xfId="16916"/>
    <cellStyle name="Normal 10 4 6 2 3 2 2" xfId="41790"/>
    <cellStyle name="Normal 10 4 6 2 3 3" xfId="29357"/>
    <cellStyle name="Normal 10 4 6 2 4" xfId="14524"/>
    <cellStyle name="Normal 10 4 6 2 4 2" xfId="39398"/>
    <cellStyle name="Normal 10 4 6 2 5" xfId="26957"/>
    <cellStyle name="Normal 10 4 6 3" xfId="5870"/>
    <cellStyle name="Normal 10 4 6 3 2" xfId="10885"/>
    <cellStyle name="Normal 10 4 6 3 2 2" xfId="23328"/>
    <cellStyle name="Normal 10 4 6 3 2 2 2" xfId="48202"/>
    <cellStyle name="Normal 10 4 6 3 2 3" xfId="35769"/>
    <cellStyle name="Normal 10 4 6 3 3" xfId="18321"/>
    <cellStyle name="Normal 10 4 6 3 3 2" xfId="43195"/>
    <cellStyle name="Normal 10 4 6 3 4" xfId="30762"/>
    <cellStyle name="Normal 10 4 6 4" xfId="8596"/>
    <cellStyle name="Normal 10 4 6 4 2" xfId="21040"/>
    <cellStyle name="Normal 10 4 6 4 2 2" xfId="45914"/>
    <cellStyle name="Normal 10 4 6 4 3" xfId="33481"/>
    <cellStyle name="Normal 10 4 6 5" xfId="12339"/>
    <cellStyle name="Normal 10 4 6 5 2" xfId="24773"/>
    <cellStyle name="Normal 10 4 6 5 2 2" xfId="49647"/>
    <cellStyle name="Normal 10 4 6 5 3" xfId="37214"/>
    <cellStyle name="Normal 10 4 6 6" xfId="7073"/>
    <cellStyle name="Normal 10 4 6 6 2" xfId="19522"/>
    <cellStyle name="Normal 10 4 6 6 2 2" xfId="44396"/>
    <cellStyle name="Normal 10 4 6 6 3" xfId="31963"/>
    <cellStyle name="Normal 10 4 6 7" xfId="3527"/>
    <cellStyle name="Normal 10 4 6 7 2" xfId="16033"/>
    <cellStyle name="Normal 10 4 6 7 2 2" xfId="40907"/>
    <cellStyle name="Normal 10 4 6 7 3" xfId="28466"/>
    <cellStyle name="Normal 10 4 6 8" xfId="13385"/>
    <cellStyle name="Normal 10 4 6 8 2" xfId="38259"/>
    <cellStyle name="Normal 10 4 6 9" xfId="25818"/>
    <cellStyle name="Normal 10 4 7" xfId="2128"/>
    <cellStyle name="Normal 10 4 7 2" xfId="4767"/>
    <cellStyle name="Normal 10 4 7 2 2" xfId="9784"/>
    <cellStyle name="Normal 10 4 7 2 2 2" xfId="22227"/>
    <cellStyle name="Normal 10 4 7 2 2 2 2" xfId="47101"/>
    <cellStyle name="Normal 10 4 7 2 2 3" xfId="34668"/>
    <cellStyle name="Normal 10 4 7 2 3" xfId="17220"/>
    <cellStyle name="Normal 10 4 7 2 3 2" xfId="42094"/>
    <cellStyle name="Normal 10 4 7 2 4" xfId="29661"/>
    <cellStyle name="Normal 10 4 7 3" xfId="6165"/>
    <cellStyle name="Normal 10 4 7 3 2" xfId="11180"/>
    <cellStyle name="Normal 10 4 7 3 2 2" xfId="23623"/>
    <cellStyle name="Normal 10 4 7 3 2 2 2" xfId="48497"/>
    <cellStyle name="Normal 10 4 7 3 2 3" xfId="36064"/>
    <cellStyle name="Normal 10 4 7 3 3" xfId="18616"/>
    <cellStyle name="Normal 10 4 7 3 3 2" xfId="43490"/>
    <cellStyle name="Normal 10 4 7 3 4" xfId="31057"/>
    <cellStyle name="Normal 10 4 7 4" xfId="8030"/>
    <cellStyle name="Normal 10 4 7 4 2" xfId="20476"/>
    <cellStyle name="Normal 10 4 7 4 2 2" xfId="45350"/>
    <cellStyle name="Normal 10 4 7 4 3" xfId="32917"/>
    <cellStyle name="Normal 10 4 7 5" xfId="12634"/>
    <cellStyle name="Normal 10 4 7 5 2" xfId="25068"/>
    <cellStyle name="Normal 10 4 7 5 2 2" xfId="49942"/>
    <cellStyle name="Normal 10 4 7 5 3" xfId="37509"/>
    <cellStyle name="Normal 10 4 7 6" xfId="7378"/>
    <cellStyle name="Normal 10 4 7 6 2" xfId="19826"/>
    <cellStyle name="Normal 10 4 7 6 2 2" xfId="44700"/>
    <cellStyle name="Normal 10 4 7 6 3" xfId="32267"/>
    <cellStyle name="Normal 10 4 7 7" xfId="2957"/>
    <cellStyle name="Normal 10 4 7 7 2" xfId="15469"/>
    <cellStyle name="Normal 10 4 7 7 2 2" xfId="40343"/>
    <cellStyle name="Normal 10 4 7 7 3" xfId="27902"/>
    <cellStyle name="Normal 10 4 7 8" xfId="14819"/>
    <cellStyle name="Normal 10 4 7 8 2" xfId="39693"/>
    <cellStyle name="Normal 10 4 7 9" xfId="27252"/>
    <cellStyle name="Normal 10 4 8" xfId="976"/>
    <cellStyle name="Normal 10 4 8 2" xfId="11591"/>
    <cellStyle name="Normal 10 4 8 2 2" xfId="24025"/>
    <cellStyle name="Normal 10 4 8 2 2 2" xfId="48899"/>
    <cellStyle name="Normal 10 4 8 2 3" xfId="36466"/>
    <cellStyle name="Normal 10 4 8 3" xfId="8917"/>
    <cellStyle name="Normal 10 4 8 3 2" xfId="21360"/>
    <cellStyle name="Normal 10 4 8 3 2 2" xfId="46234"/>
    <cellStyle name="Normal 10 4 8 3 3" xfId="33801"/>
    <cellStyle name="Normal 10 4 8 4" xfId="3899"/>
    <cellStyle name="Normal 10 4 8 4 2" xfId="16353"/>
    <cellStyle name="Normal 10 4 8 4 2 2" xfId="41227"/>
    <cellStyle name="Normal 10 4 8 4 3" xfId="28794"/>
    <cellStyle name="Normal 10 4 8 5" xfId="13776"/>
    <cellStyle name="Normal 10 4 8 5 2" xfId="38650"/>
    <cellStyle name="Normal 10 4 8 6" xfId="26209"/>
    <cellStyle name="Normal 10 4 9" xfId="903"/>
    <cellStyle name="Normal 10 4 9 2" xfId="10135"/>
    <cellStyle name="Normal 10 4 9 2 2" xfId="22578"/>
    <cellStyle name="Normal 10 4 9 2 2 2" xfId="47452"/>
    <cellStyle name="Normal 10 4 9 2 3" xfId="35019"/>
    <cellStyle name="Normal 10 4 9 3" xfId="5119"/>
    <cellStyle name="Normal 10 4 9 3 2" xfId="17571"/>
    <cellStyle name="Normal 10 4 9 3 2 2" xfId="42445"/>
    <cellStyle name="Normal 10 4 9 3 3" xfId="30012"/>
    <cellStyle name="Normal 10 4 9 4" xfId="13703"/>
    <cellStyle name="Normal 10 4 9 4 2" xfId="38577"/>
    <cellStyle name="Normal 10 4 9 5" xfId="26136"/>
    <cellStyle name="Normal 10 4_Degree data" xfId="2060"/>
    <cellStyle name="Normal 10 5" xfId="165"/>
    <cellStyle name="Normal 10 5 10" xfId="6544"/>
    <cellStyle name="Normal 10 5 10 2" xfId="18993"/>
    <cellStyle name="Normal 10 5 10 2 2" xfId="43867"/>
    <cellStyle name="Normal 10 5 10 3" xfId="31434"/>
    <cellStyle name="Normal 10 5 11" xfId="2712"/>
    <cellStyle name="Normal 10 5 11 2" xfId="15230"/>
    <cellStyle name="Normal 10 5 11 2 2" xfId="40104"/>
    <cellStyle name="Normal 10 5 11 3" xfId="27663"/>
    <cellStyle name="Normal 10 5 12" xfId="12995"/>
    <cellStyle name="Normal 10 5 12 2" xfId="37869"/>
    <cellStyle name="Normal 10 5 13" xfId="25428"/>
    <cellStyle name="Normal 10 5 2" xfId="416"/>
    <cellStyle name="Normal 10 5 2 10" xfId="13231"/>
    <cellStyle name="Normal 10 5 2 10 2" xfId="38105"/>
    <cellStyle name="Normal 10 5 2 11" xfId="25664"/>
    <cellStyle name="Normal 10 5 2 2" xfId="776"/>
    <cellStyle name="Normal 10 5 2 2 2" xfId="1383"/>
    <cellStyle name="Normal 10 5 2 2 2 2" xfId="9487"/>
    <cellStyle name="Normal 10 5 2 2 2 2 2" xfId="21930"/>
    <cellStyle name="Normal 10 5 2 2 2 2 2 2" xfId="46804"/>
    <cellStyle name="Normal 10 5 2 2 2 2 3" xfId="34371"/>
    <cellStyle name="Normal 10 5 2 2 2 3" xfId="4469"/>
    <cellStyle name="Normal 10 5 2 2 2 3 2" xfId="16923"/>
    <cellStyle name="Normal 10 5 2 2 2 3 2 2" xfId="41797"/>
    <cellStyle name="Normal 10 5 2 2 2 3 3" xfId="29364"/>
    <cellStyle name="Normal 10 5 2 2 2 4" xfId="14183"/>
    <cellStyle name="Normal 10 5 2 2 2 4 2" xfId="39057"/>
    <cellStyle name="Normal 10 5 2 2 2 5" xfId="26616"/>
    <cellStyle name="Normal 10 5 2 2 3" xfId="5528"/>
    <cellStyle name="Normal 10 5 2 2 3 2" xfId="10544"/>
    <cellStyle name="Normal 10 5 2 2 3 2 2" xfId="22987"/>
    <cellStyle name="Normal 10 5 2 2 3 2 2 2" xfId="47861"/>
    <cellStyle name="Normal 10 5 2 2 3 2 3" xfId="35428"/>
    <cellStyle name="Normal 10 5 2 2 3 3" xfId="17980"/>
    <cellStyle name="Normal 10 5 2 2 3 3 2" xfId="42854"/>
    <cellStyle name="Normal 10 5 2 2 3 4" xfId="30421"/>
    <cellStyle name="Normal 10 5 2 2 4" xfId="8603"/>
    <cellStyle name="Normal 10 5 2 2 4 2" xfId="21047"/>
    <cellStyle name="Normal 10 5 2 2 4 2 2" xfId="45921"/>
    <cellStyle name="Normal 10 5 2 2 4 3" xfId="33488"/>
    <cellStyle name="Normal 10 5 2 2 5" xfId="11998"/>
    <cellStyle name="Normal 10 5 2 2 5 2" xfId="24432"/>
    <cellStyle name="Normal 10 5 2 2 5 2 2" xfId="49306"/>
    <cellStyle name="Normal 10 5 2 2 5 3" xfId="36873"/>
    <cellStyle name="Normal 10 5 2 2 6" xfId="7080"/>
    <cellStyle name="Normal 10 5 2 2 6 2" xfId="19529"/>
    <cellStyle name="Normal 10 5 2 2 6 2 2" xfId="44403"/>
    <cellStyle name="Normal 10 5 2 2 6 3" xfId="31970"/>
    <cellStyle name="Normal 10 5 2 2 7" xfId="3534"/>
    <cellStyle name="Normal 10 5 2 2 7 2" xfId="16040"/>
    <cellStyle name="Normal 10 5 2 2 7 2 2" xfId="40914"/>
    <cellStyle name="Normal 10 5 2 2 7 3" xfId="28473"/>
    <cellStyle name="Normal 10 5 2 2 8" xfId="13578"/>
    <cellStyle name="Normal 10 5 2 2 8 2" xfId="38452"/>
    <cellStyle name="Normal 10 5 2 2 9" xfId="26011"/>
    <cellStyle name="Normal 10 5 2 3" xfId="1731"/>
    <cellStyle name="Normal 10 5 2 3 2" xfId="4960"/>
    <cellStyle name="Normal 10 5 2 3 2 2" xfId="9977"/>
    <cellStyle name="Normal 10 5 2 3 2 2 2" xfId="22420"/>
    <cellStyle name="Normal 10 5 2 3 2 2 2 2" xfId="47294"/>
    <cellStyle name="Normal 10 5 2 3 2 2 3" xfId="34861"/>
    <cellStyle name="Normal 10 5 2 3 2 3" xfId="17413"/>
    <cellStyle name="Normal 10 5 2 3 2 3 2" xfId="42287"/>
    <cellStyle name="Normal 10 5 2 3 2 4" xfId="29854"/>
    <cellStyle name="Normal 10 5 2 3 3" xfId="5877"/>
    <cellStyle name="Normal 10 5 2 3 3 2" xfId="10892"/>
    <cellStyle name="Normal 10 5 2 3 3 2 2" xfId="23335"/>
    <cellStyle name="Normal 10 5 2 3 3 2 2 2" xfId="48209"/>
    <cellStyle name="Normal 10 5 2 3 3 2 3" xfId="35776"/>
    <cellStyle name="Normal 10 5 2 3 3 3" xfId="18328"/>
    <cellStyle name="Normal 10 5 2 3 3 3 2" xfId="43202"/>
    <cellStyle name="Normal 10 5 2 3 3 4" xfId="30769"/>
    <cellStyle name="Normal 10 5 2 3 4" xfId="8384"/>
    <cellStyle name="Normal 10 5 2 3 4 2" xfId="20828"/>
    <cellStyle name="Normal 10 5 2 3 4 2 2" xfId="45702"/>
    <cellStyle name="Normal 10 5 2 3 4 3" xfId="33269"/>
    <cellStyle name="Normal 10 5 2 3 5" xfId="12346"/>
    <cellStyle name="Normal 10 5 2 3 5 2" xfId="24780"/>
    <cellStyle name="Normal 10 5 2 3 5 2 2" xfId="49654"/>
    <cellStyle name="Normal 10 5 2 3 5 3" xfId="37221"/>
    <cellStyle name="Normal 10 5 2 3 6" xfId="7571"/>
    <cellStyle name="Normal 10 5 2 3 6 2" xfId="20019"/>
    <cellStyle name="Normal 10 5 2 3 6 2 2" xfId="44893"/>
    <cellStyle name="Normal 10 5 2 3 6 3" xfId="32460"/>
    <cellStyle name="Normal 10 5 2 3 7" xfId="3315"/>
    <cellStyle name="Normal 10 5 2 3 7 2" xfId="15821"/>
    <cellStyle name="Normal 10 5 2 3 7 2 2" xfId="40695"/>
    <cellStyle name="Normal 10 5 2 3 7 3" xfId="28254"/>
    <cellStyle name="Normal 10 5 2 3 8" xfId="14531"/>
    <cellStyle name="Normal 10 5 2 3 8 2" xfId="39405"/>
    <cellStyle name="Normal 10 5 2 3 9" xfId="26964"/>
    <cellStyle name="Normal 10 5 2 4" xfId="2334"/>
    <cellStyle name="Normal 10 5 2 4 2" xfId="6358"/>
    <cellStyle name="Normal 10 5 2 4 2 2" xfId="11373"/>
    <cellStyle name="Normal 10 5 2 4 2 2 2" xfId="23816"/>
    <cellStyle name="Normal 10 5 2 4 2 2 2 2" xfId="48690"/>
    <cellStyle name="Normal 10 5 2 4 2 2 3" xfId="36257"/>
    <cellStyle name="Normal 10 5 2 4 2 3" xfId="18809"/>
    <cellStyle name="Normal 10 5 2 4 2 3 2" xfId="43683"/>
    <cellStyle name="Normal 10 5 2 4 2 4" xfId="31250"/>
    <cellStyle name="Normal 10 5 2 4 3" xfId="12827"/>
    <cellStyle name="Normal 10 5 2 4 3 2" xfId="25261"/>
    <cellStyle name="Normal 10 5 2 4 3 2 2" xfId="50135"/>
    <cellStyle name="Normal 10 5 2 4 3 3" xfId="37702"/>
    <cellStyle name="Normal 10 5 2 4 4" xfId="9268"/>
    <cellStyle name="Normal 10 5 2 4 4 2" xfId="21711"/>
    <cellStyle name="Normal 10 5 2 4 4 2 2" xfId="46585"/>
    <cellStyle name="Normal 10 5 2 4 4 3" xfId="34152"/>
    <cellStyle name="Normal 10 5 2 4 5" xfId="4250"/>
    <cellStyle name="Normal 10 5 2 4 5 2" xfId="16704"/>
    <cellStyle name="Normal 10 5 2 4 5 2 2" xfId="41578"/>
    <cellStyle name="Normal 10 5 2 4 5 3" xfId="29145"/>
    <cellStyle name="Normal 10 5 2 4 6" xfId="15012"/>
    <cellStyle name="Normal 10 5 2 4 6 2" xfId="39886"/>
    <cellStyle name="Normal 10 5 2 4 7" xfId="27445"/>
    <cellStyle name="Normal 10 5 2 5" xfId="1169"/>
    <cellStyle name="Normal 10 5 2 5 2" xfId="10330"/>
    <cellStyle name="Normal 10 5 2 5 2 2" xfId="22773"/>
    <cellStyle name="Normal 10 5 2 5 2 2 2" xfId="47647"/>
    <cellStyle name="Normal 10 5 2 5 2 3" xfId="35214"/>
    <cellStyle name="Normal 10 5 2 5 3" xfId="5314"/>
    <cellStyle name="Normal 10 5 2 5 3 2" xfId="17766"/>
    <cellStyle name="Normal 10 5 2 5 3 2 2" xfId="42640"/>
    <cellStyle name="Normal 10 5 2 5 3 3" xfId="30207"/>
    <cellStyle name="Normal 10 5 2 5 4" xfId="13969"/>
    <cellStyle name="Normal 10 5 2 5 4 2" xfId="38843"/>
    <cellStyle name="Normal 10 5 2 5 5" xfId="26402"/>
    <cellStyle name="Normal 10 5 2 6" xfId="7891"/>
    <cellStyle name="Normal 10 5 2 6 2" xfId="20337"/>
    <cellStyle name="Normal 10 5 2 6 2 2" xfId="45211"/>
    <cellStyle name="Normal 10 5 2 6 3" xfId="32778"/>
    <cellStyle name="Normal 10 5 2 7" xfId="11784"/>
    <cellStyle name="Normal 10 5 2 7 2" xfId="24218"/>
    <cellStyle name="Normal 10 5 2 7 2 2" xfId="49092"/>
    <cellStyle name="Normal 10 5 2 7 3" xfId="36659"/>
    <cellStyle name="Normal 10 5 2 8" xfId="6861"/>
    <cellStyle name="Normal 10 5 2 8 2" xfId="19310"/>
    <cellStyle name="Normal 10 5 2 8 2 2" xfId="44184"/>
    <cellStyle name="Normal 10 5 2 8 3" xfId="31751"/>
    <cellStyle name="Normal 10 5 2 9" xfId="2812"/>
    <cellStyle name="Normal 10 5 2 9 2" xfId="15330"/>
    <cellStyle name="Normal 10 5 2 9 2 2" xfId="40204"/>
    <cellStyle name="Normal 10 5 2 9 3" xfId="27763"/>
    <cellStyle name="Normal 10 5 2_Degree data" xfId="2056"/>
    <cellStyle name="Normal 10 5 3" xfId="314"/>
    <cellStyle name="Normal 10 5 3 2" xfId="1382"/>
    <cellStyle name="Normal 10 5 3 2 2" xfId="9168"/>
    <cellStyle name="Normal 10 5 3 2 2 2" xfId="21611"/>
    <cellStyle name="Normal 10 5 3 2 2 2 2" xfId="46485"/>
    <cellStyle name="Normal 10 5 3 2 2 3" xfId="34052"/>
    <cellStyle name="Normal 10 5 3 2 3" xfId="4150"/>
    <cellStyle name="Normal 10 5 3 2 3 2" xfId="16604"/>
    <cellStyle name="Normal 10 5 3 2 3 2 2" xfId="41478"/>
    <cellStyle name="Normal 10 5 3 2 3 3" xfId="29045"/>
    <cellStyle name="Normal 10 5 3 2 4" xfId="14182"/>
    <cellStyle name="Normal 10 5 3 2 4 2" xfId="39056"/>
    <cellStyle name="Normal 10 5 3 2 5" xfId="26615"/>
    <cellStyle name="Normal 10 5 3 3" xfId="5527"/>
    <cellStyle name="Normal 10 5 3 3 2" xfId="10543"/>
    <cellStyle name="Normal 10 5 3 3 2 2" xfId="22986"/>
    <cellStyle name="Normal 10 5 3 3 2 2 2" xfId="47860"/>
    <cellStyle name="Normal 10 5 3 3 2 3" xfId="35427"/>
    <cellStyle name="Normal 10 5 3 3 3" xfId="17979"/>
    <cellStyle name="Normal 10 5 3 3 3 2" xfId="42853"/>
    <cellStyle name="Normal 10 5 3 3 4" xfId="30420"/>
    <cellStyle name="Normal 10 5 3 4" xfId="8284"/>
    <cellStyle name="Normal 10 5 3 4 2" xfId="20728"/>
    <cellStyle name="Normal 10 5 3 4 2 2" xfId="45602"/>
    <cellStyle name="Normal 10 5 3 4 3" xfId="33169"/>
    <cellStyle name="Normal 10 5 3 5" xfId="11997"/>
    <cellStyle name="Normal 10 5 3 5 2" xfId="24431"/>
    <cellStyle name="Normal 10 5 3 5 2 2" xfId="49305"/>
    <cellStyle name="Normal 10 5 3 5 3" xfId="36872"/>
    <cellStyle name="Normal 10 5 3 6" xfId="6761"/>
    <cellStyle name="Normal 10 5 3 6 2" xfId="19210"/>
    <cellStyle name="Normal 10 5 3 6 2 2" xfId="44084"/>
    <cellStyle name="Normal 10 5 3 6 3" xfId="31651"/>
    <cellStyle name="Normal 10 5 3 7" xfId="3215"/>
    <cellStyle name="Normal 10 5 3 7 2" xfId="15721"/>
    <cellStyle name="Normal 10 5 3 7 2 2" xfId="40595"/>
    <cellStyle name="Normal 10 5 3 7 3" xfId="28154"/>
    <cellStyle name="Normal 10 5 3 8" xfId="13131"/>
    <cellStyle name="Normal 10 5 3 8 2" xfId="38005"/>
    <cellStyle name="Normal 10 5 3 9" xfId="25564"/>
    <cellStyle name="Normal 10 5 4" xfId="675"/>
    <cellStyle name="Normal 10 5 4 2" xfId="1730"/>
    <cellStyle name="Normal 10 5 4 2 2" xfId="9486"/>
    <cellStyle name="Normal 10 5 4 2 2 2" xfId="21929"/>
    <cellStyle name="Normal 10 5 4 2 2 2 2" xfId="46803"/>
    <cellStyle name="Normal 10 5 4 2 2 3" xfId="34370"/>
    <cellStyle name="Normal 10 5 4 2 3" xfId="4468"/>
    <cellStyle name="Normal 10 5 4 2 3 2" xfId="16922"/>
    <cellStyle name="Normal 10 5 4 2 3 2 2" xfId="41796"/>
    <cellStyle name="Normal 10 5 4 2 3 3" xfId="29363"/>
    <cellStyle name="Normal 10 5 4 2 4" xfId="14530"/>
    <cellStyle name="Normal 10 5 4 2 4 2" xfId="39404"/>
    <cellStyle name="Normal 10 5 4 2 5" xfId="26963"/>
    <cellStyle name="Normal 10 5 4 3" xfId="5876"/>
    <cellStyle name="Normal 10 5 4 3 2" xfId="10891"/>
    <cellStyle name="Normal 10 5 4 3 2 2" xfId="23334"/>
    <cellStyle name="Normal 10 5 4 3 2 2 2" xfId="48208"/>
    <cellStyle name="Normal 10 5 4 3 2 3" xfId="35775"/>
    <cellStyle name="Normal 10 5 4 3 3" xfId="18327"/>
    <cellStyle name="Normal 10 5 4 3 3 2" xfId="43201"/>
    <cellStyle name="Normal 10 5 4 3 4" xfId="30768"/>
    <cellStyle name="Normal 10 5 4 4" xfId="8602"/>
    <cellStyle name="Normal 10 5 4 4 2" xfId="21046"/>
    <cellStyle name="Normal 10 5 4 4 2 2" xfId="45920"/>
    <cellStyle name="Normal 10 5 4 4 3" xfId="33487"/>
    <cellStyle name="Normal 10 5 4 5" xfId="12345"/>
    <cellStyle name="Normal 10 5 4 5 2" xfId="24779"/>
    <cellStyle name="Normal 10 5 4 5 2 2" xfId="49653"/>
    <cellStyle name="Normal 10 5 4 5 3" xfId="37220"/>
    <cellStyle name="Normal 10 5 4 6" xfId="7079"/>
    <cellStyle name="Normal 10 5 4 6 2" xfId="19528"/>
    <cellStyle name="Normal 10 5 4 6 2 2" xfId="44402"/>
    <cellStyle name="Normal 10 5 4 6 3" xfId="31969"/>
    <cellStyle name="Normal 10 5 4 7" xfId="3533"/>
    <cellStyle name="Normal 10 5 4 7 2" xfId="16039"/>
    <cellStyle name="Normal 10 5 4 7 2 2" xfId="40913"/>
    <cellStyle name="Normal 10 5 4 7 3" xfId="28472"/>
    <cellStyle name="Normal 10 5 4 8" xfId="13478"/>
    <cellStyle name="Normal 10 5 4 8 2" xfId="38352"/>
    <cellStyle name="Normal 10 5 4 9" xfId="25911"/>
    <cellStyle name="Normal 10 5 5" xfId="2232"/>
    <cellStyle name="Normal 10 5 5 2" xfId="4860"/>
    <cellStyle name="Normal 10 5 5 2 2" xfId="9877"/>
    <cellStyle name="Normal 10 5 5 2 2 2" xfId="22320"/>
    <cellStyle name="Normal 10 5 5 2 2 2 2" xfId="47194"/>
    <cellStyle name="Normal 10 5 5 2 2 3" xfId="34761"/>
    <cellStyle name="Normal 10 5 5 2 3" xfId="17313"/>
    <cellStyle name="Normal 10 5 5 2 3 2" xfId="42187"/>
    <cellStyle name="Normal 10 5 5 2 4" xfId="29754"/>
    <cellStyle name="Normal 10 5 5 3" xfId="6258"/>
    <cellStyle name="Normal 10 5 5 3 2" xfId="11273"/>
    <cellStyle name="Normal 10 5 5 3 2 2" xfId="23716"/>
    <cellStyle name="Normal 10 5 5 3 2 2 2" xfId="48590"/>
    <cellStyle name="Normal 10 5 5 3 2 3" xfId="36157"/>
    <cellStyle name="Normal 10 5 5 3 3" xfId="18709"/>
    <cellStyle name="Normal 10 5 5 3 3 2" xfId="43583"/>
    <cellStyle name="Normal 10 5 5 3 4" xfId="31150"/>
    <cellStyle name="Normal 10 5 5 4" xfId="8065"/>
    <cellStyle name="Normal 10 5 5 4 2" xfId="20511"/>
    <cellStyle name="Normal 10 5 5 4 2 2" xfId="45385"/>
    <cellStyle name="Normal 10 5 5 4 3" xfId="32952"/>
    <cellStyle name="Normal 10 5 5 5" xfId="12727"/>
    <cellStyle name="Normal 10 5 5 5 2" xfId="25161"/>
    <cellStyle name="Normal 10 5 5 5 2 2" xfId="50035"/>
    <cellStyle name="Normal 10 5 5 5 3" xfId="37602"/>
    <cellStyle name="Normal 10 5 5 6" xfId="7471"/>
    <cellStyle name="Normal 10 5 5 6 2" xfId="19919"/>
    <cellStyle name="Normal 10 5 5 6 2 2" xfId="44793"/>
    <cellStyle name="Normal 10 5 5 6 3" xfId="32360"/>
    <cellStyle name="Normal 10 5 5 7" xfId="2994"/>
    <cellStyle name="Normal 10 5 5 7 2" xfId="15504"/>
    <cellStyle name="Normal 10 5 5 7 2 2" xfId="40378"/>
    <cellStyle name="Normal 10 5 5 7 3" xfId="27937"/>
    <cellStyle name="Normal 10 5 5 8" xfId="14912"/>
    <cellStyle name="Normal 10 5 5 8 2" xfId="39786"/>
    <cellStyle name="Normal 10 5 5 9" xfId="27345"/>
    <cellStyle name="Normal 10 5 6" xfId="1069"/>
    <cellStyle name="Normal 10 5 6 2" xfId="8951"/>
    <cellStyle name="Normal 10 5 6 2 2" xfId="21394"/>
    <cellStyle name="Normal 10 5 6 2 2 2" xfId="46268"/>
    <cellStyle name="Normal 10 5 6 2 3" xfId="33835"/>
    <cellStyle name="Normal 10 5 6 3" xfId="3933"/>
    <cellStyle name="Normal 10 5 6 3 2" xfId="16387"/>
    <cellStyle name="Normal 10 5 6 3 2 2" xfId="41261"/>
    <cellStyle name="Normal 10 5 6 3 3" xfId="28828"/>
    <cellStyle name="Normal 10 5 6 4" xfId="13869"/>
    <cellStyle name="Normal 10 5 6 4 2" xfId="38743"/>
    <cellStyle name="Normal 10 5 6 5" xfId="26302"/>
    <cellStyle name="Normal 10 5 7" xfId="5214"/>
    <cellStyle name="Normal 10 5 7 2" xfId="10230"/>
    <cellStyle name="Normal 10 5 7 2 2" xfId="22673"/>
    <cellStyle name="Normal 10 5 7 2 2 2" xfId="47547"/>
    <cellStyle name="Normal 10 5 7 2 3" xfId="35114"/>
    <cellStyle name="Normal 10 5 7 3" xfId="17666"/>
    <cellStyle name="Normal 10 5 7 3 2" xfId="42540"/>
    <cellStyle name="Normal 10 5 7 4" xfId="30107"/>
    <cellStyle name="Normal 10 5 8" xfId="7791"/>
    <cellStyle name="Normal 10 5 8 2" xfId="20237"/>
    <cellStyle name="Normal 10 5 8 2 2" xfId="45111"/>
    <cellStyle name="Normal 10 5 8 3" xfId="32678"/>
    <cellStyle name="Normal 10 5 9" xfId="11684"/>
    <cellStyle name="Normal 10 5 9 2" xfId="24118"/>
    <cellStyle name="Normal 10 5 9 2 2" xfId="48992"/>
    <cellStyle name="Normal 10 5 9 3" xfId="36559"/>
    <cellStyle name="Normal 10 5_Degree data" xfId="2057"/>
    <cellStyle name="Normal 10 6" xfId="532"/>
    <cellStyle name="Normal 10 6 2" xfId="1357"/>
    <cellStyle name="Normal 10 6 2 2" xfId="9461"/>
    <cellStyle name="Normal 10 6 2 2 2" xfId="21904"/>
    <cellStyle name="Normal 10 6 2 2 2 2" xfId="46778"/>
    <cellStyle name="Normal 10 6 2 2 3" xfId="34345"/>
    <cellStyle name="Normal 10 6 2 3" xfId="4443"/>
    <cellStyle name="Normal 10 6 2 3 2" xfId="16897"/>
    <cellStyle name="Normal 10 6 2 3 2 2" xfId="41771"/>
    <cellStyle name="Normal 10 6 2 3 3" xfId="29338"/>
    <cellStyle name="Normal 10 6 2 4" xfId="14157"/>
    <cellStyle name="Normal 10 6 2 4 2" xfId="39031"/>
    <cellStyle name="Normal 10 6 2 5" xfId="26590"/>
    <cellStyle name="Normal 10 6 3" xfId="5502"/>
    <cellStyle name="Normal 10 6 3 2" xfId="10518"/>
    <cellStyle name="Normal 10 6 3 2 2" xfId="22961"/>
    <cellStyle name="Normal 10 6 3 2 2 2" xfId="47835"/>
    <cellStyle name="Normal 10 6 3 2 3" xfId="35402"/>
    <cellStyle name="Normal 10 6 3 3" xfId="17954"/>
    <cellStyle name="Normal 10 6 3 3 2" xfId="42828"/>
    <cellStyle name="Normal 10 6 3 4" xfId="30395"/>
    <cellStyle name="Normal 10 6 4" xfId="8577"/>
    <cellStyle name="Normal 10 6 4 2" xfId="21021"/>
    <cellStyle name="Normal 10 6 4 2 2" xfId="45895"/>
    <cellStyle name="Normal 10 6 4 3" xfId="33462"/>
    <cellStyle name="Normal 10 6 5" xfId="11972"/>
    <cellStyle name="Normal 10 6 5 2" xfId="24406"/>
    <cellStyle name="Normal 10 6 5 2 2" xfId="49280"/>
    <cellStyle name="Normal 10 6 5 3" xfId="36847"/>
    <cellStyle name="Normal 10 6 6" xfId="7054"/>
    <cellStyle name="Normal 10 6 6 2" xfId="19503"/>
    <cellStyle name="Normal 10 6 6 2 2" xfId="44377"/>
    <cellStyle name="Normal 10 6 6 3" xfId="31944"/>
    <cellStyle name="Normal 10 6 7" xfId="3508"/>
    <cellStyle name="Normal 10 6 7 2" xfId="16014"/>
    <cellStyle name="Normal 10 6 7 2 2" xfId="40888"/>
    <cellStyle name="Normal 10 6 7 3" xfId="28447"/>
    <cellStyle name="Normal 10 6 8" xfId="13342"/>
    <cellStyle name="Normal 10 6 8 2" xfId="38216"/>
    <cellStyle name="Normal 10 6 9" xfId="25775"/>
    <cellStyle name="Normal 10 7" xfId="1705"/>
    <cellStyle name="Normal 10 7 2" xfId="4724"/>
    <cellStyle name="Normal 10 7 2 2" xfId="9741"/>
    <cellStyle name="Normal 10 7 2 2 2" xfId="22184"/>
    <cellStyle name="Normal 10 7 2 2 2 2" xfId="47058"/>
    <cellStyle name="Normal 10 7 2 2 3" xfId="34625"/>
    <cellStyle name="Normal 10 7 2 3" xfId="17177"/>
    <cellStyle name="Normal 10 7 2 3 2" xfId="42051"/>
    <cellStyle name="Normal 10 7 2 4" xfId="29618"/>
    <cellStyle name="Normal 10 7 3" xfId="5851"/>
    <cellStyle name="Normal 10 7 3 2" xfId="10866"/>
    <cellStyle name="Normal 10 7 3 2 2" xfId="23309"/>
    <cellStyle name="Normal 10 7 3 2 2 2" xfId="48183"/>
    <cellStyle name="Normal 10 7 3 2 3" xfId="35750"/>
    <cellStyle name="Normal 10 7 3 3" xfId="18302"/>
    <cellStyle name="Normal 10 7 3 3 2" xfId="43176"/>
    <cellStyle name="Normal 10 7 3 4" xfId="30743"/>
    <cellStyle name="Normal 10 7 4" xfId="8867"/>
    <cellStyle name="Normal 10 7 4 2" xfId="21310"/>
    <cellStyle name="Normal 10 7 4 2 2" xfId="46184"/>
    <cellStyle name="Normal 10 7 4 3" xfId="33751"/>
    <cellStyle name="Normal 10 7 5" xfId="12320"/>
    <cellStyle name="Normal 10 7 5 2" xfId="24754"/>
    <cellStyle name="Normal 10 7 5 2 2" xfId="49628"/>
    <cellStyle name="Normal 10 7 5 3" xfId="37195"/>
    <cellStyle name="Normal 10 7 6" xfId="7335"/>
    <cellStyle name="Normal 10 7 6 2" xfId="19783"/>
    <cellStyle name="Normal 10 7 6 2 2" xfId="44657"/>
    <cellStyle name="Normal 10 7 6 3" xfId="32224"/>
    <cellStyle name="Normal 10 7 7" xfId="3849"/>
    <cellStyle name="Normal 10 7 7 2" xfId="16303"/>
    <cellStyle name="Normal 10 7 7 2 2" xfId="41177"/>
    <cellStyle name="Normal 10 7 7 3" xfId="28744"/>
    <cellStyle name="Normal 10 7 8" xfId="14505"/>
    <cellStyle name="Normal 10 7 8 2" xfId="39379"/>
    <cellStyle name="Normal 10 7 9" xfId="26938"/>
    <cellStyle name="Normal 10 8" xfId="2029"/>
    <cellStyle name="Normal 10 8 2" xfId="6122"/>
    <cellStyle name="Normal 10 8 2 2" xfId="11137"/>
    <cellStyle name="Normal 10 8 2 2 2" xfId="23580"/>
    <cellStyle name="Normal 10 8 2 2 2 2" xfId="48454"/>
    <cellStyle name="Normal 10 8 2 2 3" xfId="36021"/>
    <cellStyle name="Normal 10 8 2 3" xfId="18573"/>
    <cellStyle name="Normal 10 8 2 3 2" xfId="43447"/>
    <cellStyle name="Normal 10 8 2 4" xfId="31014"/>
    <cellStyle name="Normal 10 8 3" xfId="12591"/>
    <cellStyle name="Normal 10 8 3 2" xfId="25025"/>
    <cellStyle name="Normal 10 8 3 2 2" xfId="49899"/>
    <cellStyle name="Normal 10 8 3 3" xfId="37466"/>
    <cellStyle name="Normal 10 8 4" xfId="10087"/>
    <cellStyle name="Normal 10 8 4 2" xfId="22530"/>
    <cellStyle name="Normal 10 8 4 2 2" xfId="47404"/>
    <cellStyle name="Normal 10 8 4 3" xfId="34971"/>
    <cellStyle name="Normal 10 8 5" xfId="5070"/>
    <cellStyle name="Normal 10 8 5 2" xfId="17523"/>
    <cellStyle name="Normal 10 8 5 2 2" xfId="42397"/>
    <cellStyle name="Normal 10 8 5 3" xfId="29964"/>
    <cellStyle name="Normal 10 8 6" xfId="14776"/>
    <cellStyle name="Normal 10 8 6 2" xfId="39650"/>
    <cellStyle name="Normal 10 8 7" xfId="27209"/>
    <cellStyle name="Normal 10 9" xfId="933"/>
    <cellStyle name="Normal 10 9 2" xfId="11548"/>
    <cellStyle name="Normal 10 9 2 2" xfId="23982"/>
    <cellStyle name="Normal 10 9 2 2 2" xfId="48856"/>
    <cellStyle name="Normal 10 9 2 3" xfId="36423"/>
    <cellStyle name="Normal 10 9 3" xfId="10091"/>
    <cellStyle name="Normal 10 9 3 2" xfId="22534"/>
    <cellStyle name="Normal 10 9 3 2 2" xfId="47408"/>
    <cellStyle name="Normal 10 9 3 3" xfId="34975"/>
    <cellStyle name="Normal 10 9 4" xfId="5075"/>
    <cellStyle name="Normal 10 9 4 2" xfId="17527"/>
    <cellStyle name="Normal 10 9 4 2 2" xfId="42401"/>
    <cellStyle name="Normal 10 9 4 3" xfId="29968"/>
    <cellStyle name="Normal 10 9 5" xfId="13733"/>
    <cellStyle name="Normal 10 9 5 2" xfId="38607"/>
    <cellStyle name="Normal 10 9 6" xfId="26166"/>
    <cellStyle name="Normal 10_Degree data" xfId="1978"/>
    <cellStyle name="Normal 100" xfId="11500"/>
    <cellStyle name="Normal 101" xfId="6479"/>
    <cellStyle name="Normal 102" xfId="7331"/>
    <cellStyle name="Normal 103" xfId="12936"/>
    <cellStyle name="Normal 11" xfId="113"/>
    <cellStyle name="Normal 12" xfId="68"/>
    <cellStyle name="Normal 12 2" xfId="121"/>
    <cellStyle name="Normal 12 3" xfId="104"/>
    <cellStyle name="Normal 13" xfId="17"/>
    <cellStyle name="Normal 13 2" xfId="69"/>
    <cellStyle name="Normal 13 3" xfId="115"/>
    <cellStyle name="Normal 13 3 2" xfId="206"/>
    <cellStyle name="Normal 13 3 3" xfId="244"/>
    <cellStyle name="Normal 14" xfId="67"/>
    <cellStyle name="Normal 14 2" xfId="120"/>
    <cellStyle name="Normal 14 3" xfId="102"/>
    <cellStyle name="Normal 15" xfId="103"/>
    <cellStyle name="Normal 15 2" xfId="885"/>
    <cellStyle name="Normal 15 2 10" xfId="26119"/>
    <cellStyle name="Normal 15 2 2" xfId="1732"/>
    <cellStyle name="Normal 15 2 2 2" xfId="5068"/>
    <cellStyle name="Normal 15 2 2 2 2" xfId="10085"/>
    <cellStyle name="Normal 15 2 2 2 2 2" xfId="22528"/>
    <cellStyle name="Normal 15 2 2 2 2 2 2" xfId="47402"/>
    <cellStyle name="Normal 15 2 2 2 2 3" xfId="34969"/>
    <cellStyle name="Normal 15 2 2 2 3" xfId="17521"/>
    <cellStyle name="Normal 15 2 2 2 3 2" xfId="42395"/>
    <cellStyle name="Normal 15 2 2 2 4" xfId="29962"/>
    <cellStyle name="Normal 15 2 2 3" xfId="5878"/>
    <cellStyle name="Normal 15 2 2 3 2" xfId="10893"/>
    <cellStyle name="Normal 15 2 2 3 2 2" xfId="23336"/>
    <cellStyle name="Normal 15 2 2 3 2 2 2" xfId="48210"/>
    <cellStyle name="Normal 15 2 2 3 2 3" xfId="35777"/>
    <cellStyle name="Normal 15 2 2 3 3" xfId="18329"/>
    <cellStyle name="Normal 15 2 2 3 3 2" xfId="43203"/>
    <cellStyle name="Normal 15 2 2 3 4" xfId="30770"/>
    <cellStyle name="Normal 15 2 2 4" xfId="8864"/>
    <cellStyle name="Normal 15 2 2 4 2" xfId="21307"/>
    <cellStyle name="Normal 15 2 2 4 2 2" xfId="46181"/>
    <cellStyle name="Normal 15 2 2 4 3" xfId="33748"/>
    <cellStyle name="Normal 15 2 2 5" xfId="12347"/>
    <cellStyle name="Normal 15 2 2 5 2" xfId="24781"/>
    <cellStyle name="Normal 15 2 2 5 2 2" xfId="49655"/>
    <cellStyle name="Normal 15 2 2 5 3" xfId="37222"/>
    <cellStyle name="Normal 15 2 2 6" xfId="7679"/>
    <cellStyle name="Normal 15 2 2 6 2" xfId="20127"/>
    <cellStyle name="Normal 15 2 2 6 2 2" xfId="45001"/>
    <cellStyle name="Normal 15 2 2 6 3" xfId="32568"/>
    <cellStyle name="Normal 15 2 2 7" xfId="3846"/>
    <cellStyle name="Normal 15 2 2 7 2" xfId="16300"/>
    <cellStyle name="Normal 15 2 2 7 2 2" xfId="41174"/>
    <cellStyle name="Normal 15 2 2 7 3" xfId="28741"/>
    <cellStyle name="Normal 15 2 2 8" xfId="14532"/>
    <cellStyle name="Normal 15 2 2 8 2" xfId="39406"/>
    <cellStyle name="Normal 15 2 2 9" xfId="26965"/>
    <cellStyle name="Normal 15 2 3" xfId="2447"/>
    <cellStyle name="Normal 15 2 3 2" xfId="6466"/>
    <cellStyle name="Normal 15 2 3 2 2" xfId="11481"/>
    <cellStyle name="Normal 15 2 3 2 2 2" xfId="23924"/>
    <cellStyle name="Normal 15 2 3 2 2 2 2" xfId="48798"/>
    <cellStyle name="Normal 15 2 3 2 2 3" xfId="36365"/>
    <cellStyle name="Normal 15 2 3 2 3" xfId="18917"/>
    <cellStyle name="Normal 15 2 3 2 3 2" xfId="43791"/>
    <cellStyle name="Normal 15 2 3 2 4" xfId="31358"/>
    <cellStyle name="Normal 15 2 3 3" xfId="12935"/>
    <cellStyle name="Normal 15 2 3 3 2" xfId="25369"/>
    <cellStyle name="Normal 15 2 3 3 2 2" xfId="50243"/>
    <cellStyle name="Normal 15 2 3 3 3" xfId="37810"/>
    <cellStyle name="Normal 15 2 3 4" xfId="9488"/>
    <cellStyle name="Normal 15 2 3 4 2" xfId="21931"/>
    <cellStyle name="Normal 15 2 3 4 2 2" xfId="46805"/>
    <cellStyle name="Normal 15 2 3 4 3" xfId="34372"/>
    <cellStyle name="Normal 15 2 3 5" xfId="4470"/>
    <cellStyle name="Normal 15 2 3 5 2" xfId="16924"/>
    <cellStyle name="Normal 15 2 3 5 2 2" xfId="41798"/>
    <cellStyle name="Normal 15 2 3 5 3" xfId="29365"/>
    <cellStyle name="Normal 15 2 3 6" xfId="15120"/>
    <cellStyle name="Normal 15 2 3 6 2" xfId="39994"/>
    <cellStyle name="Normal 15 2 3 7" xfId="27553"/>
    <cellStyle name="Normal 15 2 4" xfId="1384"/>
    <cellStyle name="Normal 15 2 4 2" xfId="10545"/>
    <cellStyle name="Normal 15 2 4 2 2" xfId="22988"/>
    <cellStyle name="Normal 15 2 4 2 2 2" xfId="47862"/>
    <cellStyle name="Normal 15 2 4 2 3" xfId="35429"/>
    <cellStyle name="Normal 15 2 4 3" xfId="5529"/>
    <cellStyle name="Normal 15 2 4 3 2" xfId="17981"/>
    <cellStyle name="Normal 15 2 4 3 2 2" xfId="42855"/>
    <cellStyle name="Normal 15 2 4 3 3" xfId="30422"/>
    <cellStyle name="Normal 15 2 4 4" xfId="14184"/>
    <cellStyle name="Normal 15 2 4 4 2" xfId="39058"/>
    <cellStyle name="Normal 15 2 4 5" xfId="26617"/>
    <cellStyle name="Normal 15 2 5" xfId="8604"/>
    <cellStyle name="Normal 15 2 5 2" xfId="21048"/>
    <cellStyle name="Normal 15 2 5 2 2" xfId="45922"/>
    <cellStyle name="Normal 15 2 5 3" xfId="33489"/>
    <cellStyle name="Normal 15 2 6" xfId="11999"/>
    <cellStyle name="Normal 15 2 6 2" xfId="24433"/>
    <cellStyle name="Normal 15 2 6 2 2" xfId="49307"/>
    <cellStyle name="Normal 15 2 6 3" xfId="36874"/>
    <cellStyle name="Normal 15 2 7" xfId="7081"/>
    <cellStyle name="Normal 15 2 7 2" xfId="19530"/>
    <cellStyle name="Normal 15 2 7 2 2" xfId="44404"/>
    <cellStyle name="Normal 15 2 7 3" xfId="31971"/>
    <cellStyle name="Normal 15 2 8" xfId="3535"/>
    <cellStyle name="Normal 15 2 8 2" xfId="16041"/>
    <cellStyle name="Normal 15 2 8 2 2" xfId="40915"/>
    <cellStyle name="Normal 15 2 8 3" xfId="28474"/>
    <cellStyle name="Normal 15 2 9" xfId="13686"/>
    <cellStyle name="Normal 15 2 9 2" xfId="38560"/>
    <cellStyle name="Normal 15 2_Degree data" xfId="2355"/>
    <cellStyle name="Normal 16" xfId="18"/>
    <cellStyle name="Normal 17" xfId="19"/>
    <cellStyle name="Normal 18" xfId="20"/>
    <cellStyle name="Normal 19" xfId="43"/>
    <cellStyle name="Normal 19 2" xfId="129"/>
    <cellStyle name="Normal 19 3" xfId="97"/>
    <cellStyle name="Normal 2" xfId="2"/>
    <cellStyle name="Normal 2 2" xfId="8"/>
    <cellStyle name="Normal 2 2 2" xfId="11"/>
    <cellStyle name="Normal 2 2 3" xfId="56"/>
    <cellStyle name="Normal 2 3" xfId="9"/>
    <cellStyle name="Normal 2 3 2" xfId="12"/>
    <cellStyle name="Normal 2 4" xfId="90"/>
    <cellStyle name="Normal 2 4 2" xfId="522"/>
    <cellStyle name="Normal 2 4 2 2" xfId="886"/>
    <cellStyle name="Normal 2 5" xfId="13"/>
    <cellStyle name="Normal 2 5 10" xfId="195"/>
    <cellStyle name="Normal 2 5 10 10" xfId="13025"/>
    <cellStyle name="Normal 2 5 10 10 2" xfId="37899"/>
    <cellStyle name="Normal 2 5 10 11" xfId="25458"/>
    <cellStyle name="Normal 2 5 10 2" xfId="562"/>
    <cellStyle name="Normal 2 5 10 2 2" xfId="1386"/>
    <cellStyle name="Normal 2 5 10 2 2 2" xfId="9490"/>
    <cellStyle name="Normal 2 5 10 2 2 2 2" xfId="21933"/>
    <cellStyle name="Normal 2 5 10 2 2 2 2 2" xfId="46807"/>
    <cellStyle name="Normal 2 5 10 2 2 2 3" xfId="34374"/>
    <cellStyle name="Normal 2 5 10 2 2 3" xfId="4472"/>
    <cellStyle name="Normal 2 5 10 2 2 3 2" xfId="16926"/>
    <cellStyle name="Normal 2 5 10 2 2 3 2 2" xfId="41800"/>
    <cellStyle name="Normal 2 5 10 2 2 3 3" xfId="29367"/>
    <cellStyle name="Normal 2 5 10 2 2 4" xfId="14186"/>
    <cellStyle name="Normal 2 5 10 2 2 4 2" xfId="39060"/>
    <cellStyle name="Normal 2 5 10 2 2 5" xfId="26619"/>
    <cellStyle name="Normal 2 5 10 2 3" xfId="5531"/>
    <cellStyle name="Normal 2 5 10 2 3 2" xfId="10547"/>
    <cellStyle name="Normal 2 5 10 2 3 2 2" xfId="22990"/>
    <cellStyle name="Normal 2 5 10 2 3 2 2 2" xfId="47864"/>
    <cellStyle name="Normal 2 5 10 2 3 2 3" xfId="35431"/>
    <cellStyle name="Normal 2 5 10 2 3 3" xfId="17983"/>
    <cellStyle name="Normal 2 5 10 2 3 3 2" xfId="42857"/>
    <cellStyle name="Normal 2 5 10 2 3 4" xfId="30424"/>
    <cellStyle name="Normal 2 5 10 2 4" xfId="8606"/>
    <cellStyle name="Normal 2 5 10 2 4 2" xfId="21050"/>
    <cellStyle name="Normal 2 5 10 2 4 2 2" xfId="45924"/>
    <cellStyle name="Normal 2 5 10 2 4 3" xfId="33491"/>
    <cellStyle name="Normal 2 5 10 2 5" xfId="12001"/>
    <cellStyle name="Normal 2 5 10 2 5 2" xfId="24435"/>
    <cellStyle name="Normal 2 5 10 2 5 2 2" xfId="49309"/>
    <cellStyle name="Normal 2 5 10 2 5 3" xfId="36876"/>
    <cellStyle name="Normal 2 5 10 2 6" xfId="7083"/>
    <cellStyle name="Normal 2 5 10 2 6 2" xfId="19532"/>
    <cellStyle name="Normal 2 5 10 2 6 2 2" xfId="44406"/>
    <cellStyle name="Normal 2 5 10 2 6 3" xfId="31973"/>
    <cellStyle name="Normal 2 5 10 2 7" xfId="3537"/>
    <cellStyle name="Normal 2 5 10 2 7 2" xfId="16043"/>
    <cellStyle name="Normal 2 5 10 2 7 2 2" xfId="40917"/>
    <cellStyle name="Normal 2 5 10 2 7 3" xfId="28476"/>
    <cellStyle name="Normal 2 5 10 2 8" xfId="13372"/>
    <cellStyle name="Normal 2 5 10 2 8 2" xfId="38246"/>
    <cellStyle name="Normal 2 5 10 2 9" xfId="25805"/>
    <cellStyle name="Normal 2 5 10 3" xfId="1734"/>
    <cellStyle name="Normal 2 5 10 3 2" xfId="4754"/>
    <cellStyle name="Normal 2 5 10 3 2 2" xfId="9771"/>
    <cellStyle name="Normal 2 5 10 3 2 2 2" xfId="22214"/>
    <cellStyle name="Normal 2 5 10 3 2 2 2 2" xfId="47088"/>
    <cellStyle name="Normal 2 5 10 3 2 2 3" xfId="34655"/>
    <cellStyle name="Normal 2 5 10 3 2 3" xfId="17207"/>
    <cellStyle name="Normal 2 5 10 3 2 3 2" xfId="42081"/>
    <cellStyle name="Normal 2 5 10 3 2 4" xfId="29648"/>
    <cellStyle name="Normal 2 5 10 3 3" xfId="5880"/>
    <cellStyle name="Normal 2 5 10 3 3 2" xfId="10895"/>
    <cellStyle name="Normal 2 5 10 3 3 2 2" xfId="23338"/>
    <cellStyle name="Normal 2 5 10 3 3 2 2 2" xfId="48212"/>
    <cellStyle name="Normal 2 5 10 3 3 2 3" xfId="35779"/>
    <cellStyle name="Normal 2 5 10 3 3 3" xfId="18331"/>
    <cellStyle name="Normal 2 5 10 3 3 3 2" xfId="43205"/>
    <cellStyle name="Normal 2 5 10 3 3 4" xfId="30772"/>
    <cellStyle name="Normal 2 5 10 3 4" xfId="8858"/>
    <cellStyle name="Normal 2 5 10 3 4 2" xfId="21301"/>
    <cellStyle name="Normal 2 5 10 3 4 2 2" xfId="46175"/>
    <cellStyle name="Normal 2 5 10 3 4 3" xfId="33742"/>
    <cellStyle name="Normal 2 5 10 3 5" xfId="12349"/>
    <cellStyle name="Normal 2 5 10 3 5 2" xfId="24783"/>
    <cellStyle name="Normal 2 5 10 3 5 2 2" xfId="49657"/>
    <cellStyle name="Normal 2 5 10 3 5 3" xfId="37224"/>
    <cellStyle name="Normal 2 5 10 3 6" xfId="7365"/>
    <cellStyle name="Normal 2 5 10 3 6 2" xfId="19813"/>
    <cellStyle name="Normal 2 5 10 3 6 2 2" xfId="44687"/>
    <cellStyle name="Normal 2 5 10 3 6 3" xfId="32254"/>
    <cellStyle name="Normal 2 5 10 3 7" xfId="3840"/>
    <cellStyle name="Normal 2 5 10 3 7 2" xfId="16294"/>
    <cellStyle name="Normal 2 5 10 3 7 2 2" xfId="41168"/>
    <cellStyle name="Normal 2 5 10 3 7 3" xfId="28735"/>
    <cellStyle name="Normal 2 5 10 3 8" xfId="14534"/>
    <cellStyle name="Normal 2 5 10 3 8 2" xfId="39408"/>
    <cellStyle name="Normal 2 5 10 3 9" xfId="26967"/>
    <cellStyle name="Normal 2 5 10 4" xfId="2113"/>
    <cellStyle name="Normal 2 5 10 4 2" xfId="6152"/>
    <cellStyle name="Normal 2 5 10 4 2 2" xfId="11167"/>
    <cellStyle name="Normal 2 5 10 4 2 2 2" xfId="23610"/>
    <cellStyle name="Normal 2 5 10 4 2 2 2 2" xfId="48484"/>
    <cellStyle name="Normal 2 5 10 4 2 2 3" xfId="36051"/>
    <cellStyle name="Normal 2 5 10 4 2 3" xfId="18603"/>
    <cellStyle name="Normal 2 5 10 4 2 3 2" xfId="43477"/>
    <cellStyle name="Normal 2 5 10 4 2 4" xfId="31044"/>
    <cellStyle name="Normal 2 5 10 4 3" xfId="12621"/>
    <cellStyle name="Normal 2 5 10 4 3 2" xfId="25055"/>
    <cellStyle name="Normal 2 5 10 4 3 2 2" xfId="49929"/>
    <cellStyle name="Normal 2 5 10 4 3 3" xfId="37496"/>
    <cellStyle name="Normal 2 5 10 4 4" xfId="9062"/>
    <cellStyle name="Normal 2 5 10 4 4 2" xfId="21505"/>
    <cellStyle name="Normal 2 5 10 4 4 2 2" xfId="46379"/>
    <cellStyle name="Normal 2 5 10 4 4 3" xfId="33946"/>
    <cellStyle name="Normal 2 5 10 4 5" xfId="4044"/>
    <cellStyle name="Normal 2 5 10 4 5 2" xfId="16498"/>
    <cellStyle name="Normal 2 5 10 4 5 2 2" xfId="41372"/>
    <cellStyle name="Normal 2 5 10 4 5 3" xfId="28939"/>
    <cellStyle name="Normal 2 5 10 4 6" xfId="14806"/>
    <cellStyle name="Normal 2 5 10 4 6 2" xfId="39680"/>
    <cellStyle name="Normal 2 5 10 4 7" xfId="27239"/>
    <cellStyle name="Normal 2 5 10 5" xfId="963"/>
    <cellStyle name="Normal 2 5 10 5 2" xfId="10122"/>
    <cellStyle name="Normal 2 5 10 5 2 2" xfId="22565"/>
    <cellStyle name="Normal 2 5 10 5 2 2 2" xfId="47439"/>
    <cellStyle name="Normal 2 5 10 5 2 3" xfId="35006"/>
    <cellStyle name="Normal 2 5 10 5 3" xfId="5106"/>
    <cellStyle name="Normal 2 5 10 5 3 2" xfId="17558"/>
    <cellStyle name="Normal 2 5 10 5 3 2 2" xfId="42432"/>
    <cellStyle name="Normal 2 5 10 5 3 3" xfId="29999"/>
    <cellStyle name="Normal 2 5 10 5 4" xfId="13763"/>
    <cellStyle name="Normal 2 5 10 5 4 2" xfId="38637"/>
    <cellStyle name="Normal 2 5 10 5 5" xfId="26196"/>
    <cellStyle name="Normal 2 5 10 6" xfId="8178"/>
    <cellStyle name="Normal 2 5 10 6 2" xfId="20622"/>
    <cellStyle name="Normal 2 5 10 6 2 2" xfId="45496"/>
    <cellStyle name="Normal 2 5 10 6 3" xfId="33063"/>
    <cellStyle name="Normal 2 5 10 7" xfId="11578"/>
    <cellStyle name="Normal 2 5 10 7 2" xfId="24012"/>
    <cellStyle name="Normal 2 5 10 7 2 2" xfId="48886"/>
    <cellStyle name="Normal 2 5 10 7 3" xfId="36453"/>
    <cellStyle name="Normal 2 5 10 8" xfId="6655"/>
    <cellStyle name="Normal 2 5 10 8 2" xfId="19104"/>
    <cellStyle name="Normal 2 5 10 8 2 2" xfId="43978"/>
    <cellStyle name="Normal 2 5 10 8 3" xfId="31545"/>
    <cellStyle name="Normal 2 5 10 9" xfId="3109"/>
    <cellStyle name="Normal 2 5 10 9 2" xfId="15615"/>
    <cellStyle name="Normal 2 5 10 9 2 2" xfId="40489"/>
    <cellStyle name="Normal 2 5 10 9 3" xfId="28048"/>
    <cellStyle name="Normal 2 5 10_Degree data" xfId="2224"/>
    <cellStyle name="Normal 2 5 11" xfId="530"/>
    <cellStyle name="Normal 2 5 11 2" xfId="1385"/>
    <cellStyle name="Normal 2 5 11 2 2" xfId="9489"/>
    <cellStyle name="Normal 2 5 11 2 2 2" xfId="21932"/>
    <cellStyle name="Normal 2 5 11 2 2 2 2" xfId="46806"/>
    <cellStyle name="Normal 2 5 11 2 2 3" xfId="34373"/>
    <cellStyle name="Normal 2 5 11 2 3" xfId="4471"/>
    <cellStyle name="Normal 2 5 11 2 3 2" xfId="16925"/>
    <cellStyle name="Normal 2 5 11 2 3 2 2" xfId="41799"/>
    <cellStyle name="Normal 2 5 11 2 3 3" xfId="29366"/>
    <cellStyle name="Normal 2 5 11 2 4" xfId="14185"/>
    <cellStyle name="Normal 2 5 11 2 4 2" xfId="39059"/>
    <cellStyle name="Normal 2 5 11 2 5" xfId="26618"/>
    <cellStyle name="Normal 2 5 11 3" xfId="5530"/>
    <cellStyle name="Normal 2 5 11 3 2" xfId="10546"/>
    <cellStyle name="Normal 2 5 11 3 2 2" xfId="22989"/>
    <cellStyle name="Normal 2 5 11 3 2 2 2" xfId="47863"/>
    <cellStyle name="Normal 2 5 11 3 2 3" xfId="35430"/>
    <cellStyle name="Normal 2 5 11 3 3" xfId="17982"/>
    <cellStyle name="Normal 2 5 11 3 3 2" xfId="42856"/>
    <cellStyle name="Normal 2 5 11 3 4" xfId="30423"/>
    <cellStyle name="Normal 2 5 11 4" xfId="8605"/>
    <cellStyle name="Normal 2 5 11 4 2" xfId="21049"/>
    <cellStyle name="Normal 2 5 11 4 2 2" xfId="45923"/>
    <cellStyle name="Normal 2 5 11 4 3" xfId="33490"/>
    <cellStyle name="Normal 2 5 11 5" xfId="12000"/>
    <cellStyle name="Normal 2 5 11 5 2" xfId="24434"/>
    <cellStyle name="Normal 2 5 11 5 2 2" xfId="49308"/>
    <cellStyle name="Normal 2 5 11 5 3" xfId="36875"/>
    <cellStyle name="Normal 2 5 11 6" xfId="7082"/>
    <cellStyle name="Normal 2 5 11 6 2" xfId="19531"/>
    <cellStyle name="Normal 2 5 11 6 2 2" xfId="44405"/>
    <cellStyle name="Normal 2 5 11 6 3" xfId="31972"/>
    <cellStyle name="Normal 2 5 11 7" xfId="3536"/>
    <cellStyle name="Normal 2 5 11 7 2" xfId="16042"/>
    <cellStyle name="Normal 2 5 11 7 2 2" xfId="40916"/>
    <cellStyle name="Normal 2 5 11 7 3" xfId="28475"/>
    <cellStyle name="Normal 2 5 11 8" xfId="13340"/>
    <cellStyle name="Normal 2 5 11 8 2" xfId="38214"/>
    <cellStyle name="Normal 2 5 11 9" xfId="25773"/>
    <cellStyle name="Normal 2 5 12" xfId="1733"/>
    <cellStyle name="Normal 2 5 12 2" xfId="4722"/>
    <cellStyle name="Normal 2 5 12 2 2" xfId="9739"/>
    <cellStyle name="Normal 2 5 12 2 2 2" xfId="22182"/>
    <cellStyle name="Normal 2 5 12 2 2 2 2" xfId="47056"/>
    <cellStyle name="Normal 2 5 12 2 2 3" xfId="34623"/>
    <cellStyle name="Normal 2 5 12 2 3" xfId="17175"/>
    <cellStyle name="Normal 2 5 12 2 3 2" xfId="42049"/>
    <cellStyle name="Normal 2 5 12 2 4" xfId="29616"/>
    <cellStyle name="Normal 2 5 12 3" xfId="5879"/>
    <cellStyle name="Normal 2 5 12 3 2" xfId="10894"/>
    <cellStyle name="Normal 2 5 12 3 2 2" xfId="23337"/>
    <cellStyle name="Normal 2 5 12 3 2 2 2" xfId="48211"/>
    <cellStyle name="Normal 2 5 12 3 2 3" xfId="35778"/>
    <cellStyle name="Normal 2 5 12 3 3" xfId="18330"/>
    <cellStyle name="Normal 2 5 12 3 3 2" xfId="43204"/>
    <cellStyle name="Normal 2 5 12 3 4" xfId="30771"/>
    <cellStyle name="Normal 2 5 12 4" xfId="8005"/>
    <cellStyle name="Normal 2 5 12 4 2" xfId="20451"/>
    <cellStyle name="Normal 2 5 12 4 2 2" xfId="45325"/>
    <cellStyle name="Normal 2 5 12 4 3" xfId="32892"/>
    <cellStyle name="Normal 2 5 12 5" xfId="12348"/>
    <cellStyle name="Normal 2 5 12 5 2" xfId="24782"/>
    <cellStyle name="Normal 2 5 12 5 2 2" xfId="49656"/>
    <cellStyle name="Normal 2 5 12 5 3" xfId="37223"/>
    <cellStyle name="Normal 2 5 12 6" xfId="7333"/>
    <cellStyle name="Normal 2 5 12 6 2" xfId="19781"/>
    <cellStyle name="Normal 2 5 12 6 2 2" xfId="44655"/>
    <cellStyle name="Normal 2 5 12 6 3" xfId="32222"/>
    <cellStyle name="Normal 2 5 12 7" xfId="2926"/>
    <cellStyle name="Normal 2 5 12 7 2" xfId="15444"/>
    <cellStyle name="Normal 2 5 12 7 2 2" xfId="40318"/>
    <cellStyle name="Normal 2 5 12 7 3" xfId="27877"/>
    <cellStyle name="Normal 2 5 12 8" xfId="14533"/>
    <cellStyle name="Normal 2 5 12 8 2" xfId="39407"/>
    <cellStyle name="Normal 2 5 12 9" xfId="26966"/>
    <cellStyle name="Normal 2 5 13" xfId="2026"/>
    <cellStyle name="Normal 2 5 13 2" xfId="6120"/>
    <cellStyle name="Normal 2 5 13 2 2" xfId="11135"/>
    <cellStyle name="Normal 2 5 13 2 2 2" xfId="23578"/>
    <cellStyle name="Normal 2 5 13 2 2 2 2" xfId="48452"/>
    <cellStyle name="Normal 2 5 13 2 2 3" xfId="36019"/>
    <cellStyle name="Normal 2 5 13 2 3" xfId="18571"/>
    <cellStyle name="Normal 2 5 13 2 3 2" xfId="43445"/>
    <cellStyle name="Normal 2 5 13 2 4" xfId="31012"/>
    <cellStyle name="Normal 2 5 13 3" xfId="12589"/>
    <cellStyle name="Normal 2 5 13 3 2" xfId="25023"/>
    <cellStyle name="Normal 2 5 13 3 2 2" xfId="49897"/>
    <cellStyle name="Normal 2 5 13 3 3" xfId="37464"/>
    <cellStyle name="Normal 2 5 13 4" xfId="8891"/>
    <cellStyle name="Normal 2 5 13 4 2" xfId="21334"/>
    <cellStyle name="Normal 2 5 13 4 2 2" xfId="46208"/>
    <cellStyle name="Normal 2 5 13 4 3" xfId="33775"/>
    <cellStyle name="Normal 2 5 13 5" xfId="3873"/>
    <cellStyle name="Normal 2 5 13 5 2" xfId="16327"/>
    <cellStyle name="Normal 2 5 13 5 2 2" xfId="41201"/>
    <cellStyle name="Normal 2 5 13 5 3" xfId="28768"/>
    <cellStyle name="Normal 2 5 13 6" xfId="14774"/>
    <cellStyle name="Normal 2 5 13 6 2" xfId="39648"/>
    <cellStyle name="Normal 2 5 13 7" xfId="27207"/>
    <cellStyle name="Normal 2 5 14" xfId="931"/>
    <cellStyle name="Normal 2 5 14 2" xfId="11546"/>
    <cellStyle name="Normal 2 5 14 2 2" xfId="23980"/>
    <cellStyle name="Normal 2 5 14 2 2 2" xfId="48854"/>
    <cellStyle name="Normal 2 5 14 2 3" xfId="36421"/>
    <cellStyle name="Normal 2 5 14 3" xfId="10089"/>
    <cellStyle name="Normal 2 5 14 3 2" xfId="22532"/>
    <cellStyle name="Normal 2 5 14 3 2 2" xfId="47406"/>
    <cellStyle name="Normal 2 5 14 3 3" xfId="34973"/>
    <cellStyle name="Normal 2 5 14 4" xfId="5073"/>
    <cellStyle name="Normal 2 5 14 4 2" xfId="17525"/>
    <cellStyle name="Normal 2 5 14 4 2 2" xfId="42399"/>
    <cellStyle name="Normal 2 5 14 4 3" xfId="29966"/>
    <cellStyle name="Normal 2 5 14 5" xfId="13731"/>
    <cellStyle name="Normal 2 5 14 5 2" xfId="38605"/>
    <cellStyle name="Normal 2 5 14 6" xfId="26164"/>
    <cellStyle name="Normal 2 5 15" xfId="891"/>
    <cellStyle name="Normal 2 5 15 2" xfId="7685"/>
    <cellStyle name="Normal 2 5 15 2 2" xfId="20131"/>
    <cellStyle name="Normal 2 5 15 2 2 2" xfId="45005"/>
    <cellStyle name="Normal 2 5 15 2 3" xfId="32572"/>
    <cellStyle name="Normal 2 5 15 3" xfId="13691"/>
    <cellStyle name="Normal 2 5 15 3 2" xfId="38565"/>
    <cellStyle name="Normal 2 5 15 4" xfId="26124"/>
    <cellStyle name="Normal 2 5 16" xfId="11506"/>
    <cellStyle name="Normal 2 5 16 2" xfId="23940"/>
    <cellStyle name="Normal 2 5 16 2 2" xfId="48814"/>
    <cellStyle name="Normal 2 5 16 3" xfId="36381"/>
    <cellStyle name="Normal 2 5 17" xfId="6485"/>
    <cellStyle name="Normal 2 5 17 2" xfId="18934"/>
    <cellStyle name="Normal 2 5 17 2 2" xfId="43808"/>
    <cellStyle name="Normal 2 5 17 3" xfId="31375"/>
    <cellStyle name="Normal 2 5 18" xfId="2602"/>
    <cellStyle name="Normal 2 5 18 2" xfId="15124"/>
    <cellStyle name="Normal 2 5 18 2 2" xfId="39998"/>
    <cellStyle name="Normal 2 5 18 3" xfId="27557"/>
    <cellStyle name="Normal 2 5 19" xfId="12937"/>
    <cellStyle name="Normal 2 5 19 2" xfId="37811"/>
    <cellStyle name="Normal 2 5 2" xfId="83"/>
    <cellStyle name="Normal 2 5 2 10" xfId="2055"/>
    <cellStyle name="Normal 2 5 2 10 2" xfId="6128"/>
    <cellStyle name="Normal 2 5 2 10 2 2" xfId="11143"/>
    <cellStyle name="Normal 2 5 2 10 2 2 2" xfId="23586"/>
    <cellStyle name="Normal 2 5 2 10 2 2 2 2" xfId="48460"/>
    <cellStyle name="Normal 2 5 2 10 2 2 3" xfId="36027"/>
    <cellStyle name="Normal 2 5 2 10 2 3" xfId="18579"/>
    <cellStyle name="Normal 2 5 2 10 2 3 2" xfId="43453"/>
    <cellStyle name="Normal 2 5 2 10 2 4" xfId="31020"/>
    <cellStyle name="Normal 2 5 2 10 3" xfId="12597"/>
    <cellStyle name="Normal 2 5 2 10 3 2" xfId="25031"/>
    <cellStyle name="Normal 2 5 2 10 3 2 2" xfId="49905"/>
    <cellStyle name="Normal 2 5 2 10 3 3" xfId="37472"/>
    <cellStyle name="Normal 2 5 2 10 4" xfId="8904"/>
    <cellStyle name="Normal 2 5 2 10 4 2" xfId="21347"/>
    <cellStyle name="Normal 2 5 2 10 4 2 2" xfId="46221"/>
    <cellStyle name="Normal 2 5 2 10 4 3" xfId="33788"/>
    <cellStyle name="Normal 2 5 2 10 5" xfId="3886"/>
    <cellStyle name="Normal 2 5 2 10 5 2" xfId="16340"/>
    <cellStyle name="Normal 2 5 2 10 5 2 2" xfId="41214"/>
    <cellStyle name="Normal 2 5 2 10 5 3" xfId="28781"/>
    <cellStyle name="Normal 2 5 2 10 6" xfId="14782"/>
    <cellStyle name="Normal 2 5 2 10 6 2" xfId="39656"/>
    <cellStyle name="Normal 2 5 2 10 7" xfId="27215"/>
    <cellStyle name="Normal 2 5 2 11" xfId="939"/>
    <cellStyle name="Normal 2 5 2 11 2" xfId="11554"/>
    <cellStyle name="Normal 2 5 2 11 2 2" xfId="23988"/>
    <cellStyle name="Normal 2 5 2 11 2 2 2" xfId="48862"/>
    <cellStyle name="Normal 2 5 2 11 2 3" xfId="36429"/>
    <cellStyle name="Normal 2 5 2 11 3" xfId="10098"/>
    <cellStyle name="Normal 2 5 2 11 3 2" xfId="22541"/>
    <cellStyle name="Normal 2 5 2 11 3 2 2" xfId="47415"/>
    <cellStyle name="Normal 2 5 2 11 3 3" xfId="34982"/>
    <cellStyle name="Normal 2 5 2 11 4" xfId="5082"/>
    <cellStyle name="Normal 2 5 2 11 4 2" xfId="17534"/>
    <cellStyle name="Normal 2 5 2 11 4 2 2" xfId="42408"/>
    <cellStyle name="Normal 2 5 2 11 4 3" xfId="29975"/>
    <cellStyle name="Normal 2 5 2 11 5" xfId="13739"/>
    <cellStyle name="Normal 2 5 2 11 5 2" xfId="38613"/>
    <cellStyle name="Normal 2 5 2 11 6" xfId="26172"/>
    <cellStyle name="Normal 2 5 2 12" xfId="899"/>
    <cellStyle name="Normal 2 5 2 12 2" xfId="7693"/>
    <cellStyle name="Normal 2 5 2 12 2 2" xfId="20139"/>
    <cellStyle name="Normal 2 5 2 12 2 2 2" xfId="45013"/>
    <cellStyle name="Normal 2 5 2 12 2 3" xfId="32580"/>
    <cellStyle name="Normal 2 5 2 12 3" xfId="13699"/>
    <cellStyle name="Normal 2 5 2 12 3 2" xfId="38573"/>
    <cellStyle name="Normal 2 5 2 12 4" xfId="26132"/>
    <cellStyle name="Normal 2 5 2 13" xfId="11514"/>
    <cellStyle name="Normal 2 5 2 13 2" xfId="23948"/>
    <cellStyle name="Normal 2 5 2 13 2 2" xfId="48822"/>
    <cellStyle name="Normal 2 5 2 13 3" xfId="36389"/>
    <cellStyle name="Normal 2 5 2 14" xfId="6498"/>
    <cellStyle name="Normal 2 5 2 14 2" xfId="18947"/>
    <cellStyle name="Normal 2 5 2 14 2 2" xfId="43821"/>
    <cellStyle name="Normal 2 5 2 14 3" xfId="31388"/>
    <cellStyle name="Normal 2 5 2 15" xfId="2613"/>
    <cellStyle name="Normal 2 5 2 15 2" xfId="15132"/>
    <cellStyle name="Normal 2 5 2 15 2 2" xfId="40006"/>
    <cellStyle name="Normal 2 5 2 15 3" xfId="27565"/>
    <cellStyle name="Normal 2 5 2 16" xfId="12947"/>
    <cellStyle name="Normal 2 5 2 16 2" xfId="37821"/>
    <cellStyle name="Normal 2 5 2 17" xfId="25380"/>
    <cellStyle name="Normal 2 5 2 2" xfId="127"/>
    <cellStyle name="Normal 2 5 2 2 10" xfId="921"/>
    <cellStyle name="Normal 2 5 2 2 10 2" xfId="7718"/>
    <cellStyle name="Normal 2 5 2 2 10 2 2" xfId="20164"/>
    <cellStyle name="Normal 2 5 2 2 10 2 2 2" xfId="45038"/>
    <cellStyle name="Normal 2 5 2 2 10 2 3" xfId="32605"/>
    <cellStyle name="Normal 2 5 2 2 10 3" xfId="13721"/>
    <cellStyle name="Normal 2 5 2 2 10 3 2" xfId="38595"/>
    <cellStyle name="Normal 2 5 2 2 10 4" xfId="26154"/>
    <cellStyle name="Normal 2 5 2 2 11" xfId="11536"/>
    <cellStyle name="Normal 2 5 2 2 11 2" xfId="23970"/>
    <cellStyle name="Normal 2 5 2 2 11 2 2" xfId="48844"/>
    <cellStyle name="Normal 2 5 2 2 11 3" xfId="36411"/>
    <cellStyle name="Normal 2 5 2 2 12" xfId="6528"/>
    <cellStyle name="Normal 2 5 2 2 12 2" xfId="18977"/>
    <cellStyle name="Normal 2 5 2 2 12 2 2" xfId="43851"/>
    <cellStyle name="Normal 2 5 2 2 12 3" xfId="31418"/>
    <cellStyle name="Normal 2 5 2 2 13" xfId="2639"/>
    <cellStyle name="Normal 2 5 2 2 13 2" xfId="15157"/>
    <cellStyle name="Normal 2 5 2 2 13 2 2" xfId="40031"/>
    <cellStyle name="Normal 2 5 2 2 13 3" xfId="27590"/>
    <cellStyle name="Normal 2 5 2 2 14" xfId="12959"/>
    <cellStyle name="Normal 2 5 2 2 14 2" xfId="37833"/>
    <cellStyle name="Normal 2 5 2 2 15" xfId="25392"/>
    <cellStyle name="Normal 2 5 2 2 2" xfId="153"/>
    <cellStyle name="Normal 2 5 2 2 2 10" xfId="6571"/>
    <cellStyle name="Normal 2 5 2 2 2 10 2" xfId="19020"/>
    <cellStyle name="Normal 2 5 2 2 2 10 2 2" xfId="43894"/>
    <cellStyle name="Normal 2 5 2 2 2 10 3" xfId="31461"/>
    <cellStyle name="Normal 2 5 2 2 2 11" xfId="2739"/>
    <cellStyle name="Normal 2 5 2 2 2 11 2" xfId="15257"/>
    <cellStyle name="Normal 2 5 2 2 2 11 2 2" xfId="40131"/>
    <cellStyle name="Normal 2 5 2 2 2 11 3" xfId="27690"/>
    <cellStyle name="Normal 2 5 2 2 2 12" xfId="12983"/>
    <cellStyle name="Normal 2 5 2 2 2 12 2" xfId="37857"/>
    <cellStyle name="Normal 2 5 2 2 2 13" xfId="25416"/>
    <cellStyle name="Normal 2 5 2 2 2 2" xfId="444"/>
    <cellStyle name="Normal 2 5 2 2 2 2 10" xfId="13258"/>
    <cellStyle name="Normal 2 5 2 2 2 2 10 2" xfId="38132"/>
    <cellStyle name="Normal 2 5 2 2 2 2 11" xfId="25691"/>
    <cellStyle name="Normal 2 5 2 2 2 2 2" xfId="804"/>
    <cellStyle name="Normal 2 5 2 2 2 2 2 2" xfId="1390"/>
    <cellStyle name="Normal 2 5 2 2 2 2 2 2 2" xfId="9494"/>
    <cellStyle name="Normal 2 5 2 2 2 2 2 2 2 2" xfId="21937"/>
    <cellStyle name="Normal 2 5 2 2 2 2 2 2 2 2 2" xfId="46811"/>
    <cellStyle name="Normal 2 5 2 2 2 2 2 2 2 3" xfId="34378"/>
    <cellStyle name="Normal 2 5 2 2 2 2 2 2 3" xfId="4476"/>
    <cellStyle name="Normal 2 5 2 2 2 2 2 2 3 2" xfId="16930"/>
    <cellStyle name="Normal 2 5 2 2 2 2 2 2 3 2 2" xfId="41804"/>
    <cellStyle name="Normal 2 5 2 2 2 2 2 2 3 3" xfId="29371"/>
    <cellStyle name="Normal 2 5 2 2 2 2 2 2 4" xfId="14190"/>
    <cellStyle name="Normal 2 5 2 2 2 2 2 2 4 2" xfId="39064"/>
    <cellStyle name="Normal 2 5 2 2 2 2 2 2 5" xfId="26623"/>
    <cellStyle name="Normal 2 5 2 2 2 2 2 3" xfId="5535"/>
    <cellStyle name="Normal 2 5 2 2 2 2 2 3 2" xfId="10551"/>
    <cellStyle name="Normal 2 5 2 2 2 2 2 3 2 2" xfId="22994"/>
    <cellStyle name="Normal 2 5 2 2 2 2 2 3 2 2 2" xfId="47868"/>
    <cellStyle name="Normal 2 5 2 2 2 2 2 3 2 3" xfId="35435"/>
    <cellStyle name="Normal 2 5 2 2 2 2 2 3 3" xfId="17987"/>
    <cellStyle name="Normal 2 5 2 2 2 2 2 3 3 2" xfId="42861"/>
    <cellStyle name="Normal 2 5 2 2 2 2 2 3 4" xfId="30428"/>
    <cellStyle name="Normal 2 5 2 2 2 2 2 4" xfId="8610"/>
    <cellStyle name="Normal 2 5 2 2 2 2 2 4 2" xfId="21054"/>
    <cellStyle name="Normal 2 5 2 2 2 2 2 4 2 2" xfId="45928"/>
    <cellStyle name="Normal 2 5 2 2 2 2 2 4 3" xfId="33495"/>
    <cellStyle name="Normal 2 5 2 2 2 2 2 5" xfId="12005"/>
    <cellStyle name="Normal 2 5 2 2 2 2 2 5 2" xfId="24439"/>
    <cellStyle name="Normal 2 5 2 2 2 2 2 5 2 2" xfId="49313"/>
    <cellStyle name="Normal 2 5 2 2 2 2 2 5 3" xfId="36880"/>
    <cellStyle name="Normal 2 5 2 2 2 2 2 6" xfId="7087"/>
    <cellStyle name="Normal 2 5 2 2 2 2 2 6 2" xfId="19536"/>
    <cellStyle name="Normal 2 5 2 2 2 2 2 6 2 2" xfId="44410"/>
    <cellStyle name="Normal 2 5 2 2 2 2 2 6 3" xfId="31977"/>
    <cellStyle name="Normal 2 5 2 2 2 2 2 7" xfId="3541"/>
    <cellStyle name="Normal 2 5 2 2 2 2 2 7 2" xfId="16047"/>
    <cellStyle name="Normal 2 5 2 2 2 2 2 7 2 2" xfId="40921"/>
    <cellStyle name="Normal 2 5 2 2 2 2 2 7 3" xfId="28480"/>
    <cellStyle name="Normal 2 5 2 2 2 2 2 8" xfId="13605"/>
    <cellStyle name="Normal 2 5 2 2 2 2 2 8 2" xfId="38479"/>
    <cellStyle name="Normal 2 5 2 2 2 2 2 9" xfId="26038"/>
    <cellStyle name="Normal 2 5 2 2 2 2 3" xfId="1738"/>
    <cellStyle name="Normal 2 5 2 2 2 2 3 2" xfId="4987"/>
    <cellStyle name="Normal 2 5 2 2 2 2 3 2 2" xfId="10004"/>
    <cellStyle name="Normal 2 5 2 2 2 2 3 2 2 2" xfId="22447"/>
    <cellStyle name="Normal 2 5 2 2 2 2 3 2 2 2 2" xfId="47321"/>
    <cellStyle name="Normal 2 5 2 2 2 2 3 2 2 3" xfId="34888"/>
    <cellStyle name="Normal 2 5 2 2 2 2 3 2 3" xfId="17440"/>
    <cellStyle name="Normal 2 5 2 2 2 2 3 2 3 2" xfId="42314"/>
    <cellStyle name="Normal 2 5 2 2 2 2 3 2 4" xfId="29881"/>
    <cellStyle name="Normal 2 5 2 2 2 2 3 3" xfId="5884"/>
    <cellStyle name="Normal 2 5 2 2 2 2 3 3 2" xfId="10899"/>
    <cellStyle name="Normal 2 5 2 2 2 2 3 3 2 2" xfId="23342"/>
    <cellStyle name="Normal 2 5 2 2 2 2 3 3 2 2 2" xfId="48216"/>
    <cellStyle name="Normal 2 5 2 2 2 2 3 3 2 3" xfId="35783"/>
    <cellStyle name="Normal 2 5 2 2 2 2 3 3 3" xfId="18335"/>
    <cellStyle name="Normal 2 5 2 2 2 2 3 3 3 2" xfId="43209"/>
    <cellStyle name="Normal 2 5 2 2 2 2 3 3 4" xfId="30776"/>
    <cellStyle name="Normal 2 5 2 2 2 2 3 4" xfId="8411"/>
    <cellStyle name="Normal 2 5 2 2 2 2 3 4 2" xfId="20855"/>
    <cellStyle name="Normal 2 5 2 2 2 2 3 4 2 2" xfId="45729"/>
    <cellStyle name="Normal 2 5 2 2 2 2 3 4 3" xfId="33296"/>
    <cellStyle name="Normal 2 5 2 2 2 2 3 5" xfId="12353"/>
    <cellStyle name="Normal 2 5 2 2 2 2 3 5 2" xfId="24787"/>
    <cellStyle name="Normal 2 5 2 2 2 2 3 5 2 2" xfId="49661"/>
    <cellStyle name="Normal 2 5 2 2 2 2 3 5 3" xfId="37228"/>
    <cellStyle name="Normal 2 5 2 2 2 2 3 6" xfId="7598"/>
    <cellStyle name="Normal 2 5 2 2 2 2 3 6 2" xfId="20046"/>
    <cellStyle name="Normal 2 5 2 2 2 2 3 6 2 2" xfId="44920"/>
    <cellStyle name="Normal 2 5 2 2 2 2 3 6 3" xfId="32487"/>
    <cellStyle name="Normal 2 5 2 2 2 2 3 7" xfId="3342"/>
    <cellStyle name="Normal 2 5 2 2 2 2 3 7 2" xfId="15848"/>
    <cellStyle name="Normal 2 5 2 2 2 2 3 7 2 2" xfId="40722"/>
    <cellStyle name="Normal 2 5 2 2 2 2 3 7 3" xfId="28281"/>
    <cellStyle name="Normal 2 5 2 2 2 2 3 8" xfId="14538"/>
    <cellStyle name="Normal 2 5 2 2 2 2 3 8 2" xfId="39412"/>
    <cellStyle name="Normal 2 5 2 2 2 2 3 9" xfId="26971"/>
    <cellStyle name="Normal 2 5 2 2 2 2 4" xfId="2362"/>
    <cellStyle name="Normal 2 5 2 2 2 2 4 2" xfId="6385"/>
    <cellStyle name="Normal 2 5 2 2 2 2 4 2 2" xfId="11400"/>
    <cellStyle name="Normal 2 5 2 2 2 2 4 2 2 2" xfId="23843"/>
    <cellStyle name="Normal 2 5 2 2 2 2 4 2 2 2 2" xfId="48717"/>
    <cellStyle name="Normal 2 5 2 2 2 2 4 2 2 3" xfId="36284"/>
    <cellStyle name="Normal 2 5 2 2 2 2 4 2 3" xfId="18836"/>
    <cellStyle name="Normal 2 5 2 2 2 2 4 2 3 2" xfId="43710"/>
    <cellStyle name="Normal 2 5 2 2 2 2 4 2 4" xfId="31277"/>
    <cellStyle name="Normal 2 5 2 2 2 2 4 3" xfId="12854"/>
    <cellStyle name="Normal 2 5 2 2 2 2 4 3 2" xfId="25288"/>
    <cellStyle name="Normal 2 5 2 2 2 2 4 3 2 2" xfId="50162"/>
    <cellStyle name="Normal 2 5 2 2 2 2 4 3 3" xfId="37729"/>
    <cellStyle name="Normal 2 5 2 2 2 2 4 4" xfId="9295"/>
    <cellStyle name="Normal 2 5 2 2 2 2 4 4 2" xfId="21738"/>
    <cellStyle name="Normal 2 5 2 2 2 2 4 4 2 2" xfId="46612"/>
    <cellStyle name="Normal 2 5 2 2 2 2 4 4 3" xfId="34179"/>
    <cellStyle name="Normal 2 5 2 2 2 2 4 5" xfId="4277"/>
    <cellStyle name="Normal 2 5 2 2 2 2 4 5 2" xfId="16731"/>
    <cellStyle name="Normal 2 5 2 2 2 2 4 5 2 2" xfId="41605"/>
    <cellStyle name="Normal 2 5 2 2 2 2 4 5 3" xfId="29172"/>
    <cellStyle name="Normal 2 5 2 2 2 2 4 6" xfId="15039"/>
    <cellStyle name="Normal 2 5 2 2 2 2 4 6 2" xfId="39913"/>
    <cellStyle name="Normal 2 5 2 2 2 2 4 7" xfId="27472"/>
    <cellStyle name="Normal 2 5 2 2 2 2 5" xfId="1196"/>
    <cellStyle name="Normal 2 5 2 2 2 2 5 2" xfId="10357"/>
    <cellStyle name="Normal 2 5 2 2 2 2 5 2 2" xfId="22800"/>
    <cellStyle name="Normal 2 5 2 2 2 2 5 2 2 2" xfId="47674"/>
    <cellStyle name="Normal 2 5 2 2 2 2 5 2 3" xfId="35241"/>
    <cellStyle name="Normal 2 5 2 2 2 2 5 3" xfId="5341"/>
    <cellStyle name="Normal 2 5 2 2 2 2 5 3 2" xfId="17793"/>
    <cellStyle name="Normal 2 5 2 2 2 2 5 3 2 2" xfId="42667"/>
    <cellStyle name="Normal 2 5 2 2 2 2 5 3 3" xfId="30234"/>
    <cellStyle name="Normal 2 5 2 2 2 2 5 4" xfId="13996"/>
    <cellStyle name="Normal 2 5 2 2 2 2 5 4 2" xfId="38870"/>
    <cellStyle name="Normal 2 5 2 2 2 2 5 5" xfId="26429"/>
    <cellStyle name="Normal 2 5 2 2 2 2 6" xfId="7918"/>
    <cellStyle name="Normal 2 5 2 2 2 2 6 2" xfId="20364"/>
    <cellStyle name="Normal 2 5 2 2 2 2 6 2 2" xfId="45238"/>
    <cellStyle name="Normal 2 5 2 2 2 2 6 3" xfId="32805"/>
    <cellStyle name="Normal 2 5 2 2 2 2 7" xfId="11811"/>
    <cellStyle name="Normal 2 5 2 2 2 2 7 2" xfId="24245"/>
    <cellStyle name="Normal 2 5 2 2 2 2 7 2 2" xfId="49119"/>
    <cellStyle name="Normal 2 5 2 2 2 2 7 3" xfId="36686"/>
    <cellStyle name="Normal 2 5 2 2 2 2 8" xfId="6888"/>
    <cellStyle name="Normal 2 5 2 2 2 2 8 2" xfId="19337"/>
    <cellStyle name="Normal 2 5 2 2 2 2 8 2 2" xfId="44211"/>
    <cellStyle name="Normal 2 5 2 2 2 2 8 3" xfId="31778"/>
    <cellStyle name="Normal 2 5 2 2 2 2 9" xfId="2839"/>
    <cellStyle name="Normal 2 5 2 2 2 2 9 2" xfId="15357"/>
    <cellStyle name="Normal 2 5 2 2 2 2 9 2 2" xfId="40231"/>
    <cellStyle name="Normal 2 5 2 2 2 2 9 3" xfId="27790"/>
    <cellStyle name="Normal 2 5 2 2 2 2_Degree data" xfId="2123"/>
    <cellStyle name="Normal 2 5 2 2 2 3" xfId="342"/>
    <cellStyle name="Normal 2 5 2 2 2 3 2" xfId="1389"/>
    <cellStyle name="Normal 2 5 2 2 2 3 2 2" xfId="9195"/>
    <cellStyle name="Normal 2 5 2 2 2 3 2 2 2" xfId="21638"/>
    <cellStyle name="Normal 2 5 2 2 2 3 2 2 2 2" xfId="46512"/>
    <cellStyle name="Normal 2 5 2 2 2 3 2 2 3" xfId="34079"/>
    <cellStyle name="Normal 2 5 2 2 2 3 2 3" xfId="4177"/>
    <cellStyle name="Normal 2 5 2 2 2 3 2 3 2" xfId="16631"/>
    <cellStyle name="Normal 2 5 2 2 2 3 2 3 2 2" xfId="41505"/>
    <cellStyle name="Normal 2 5 2 2 2 3 2 3 3" xfId="29072"/>
    <cellStyle name="Normal 2 5 2 2 2 3 2 4" xfId="14189"/>
    <cellStyle name="Normal 2 5 2 2 2 3 2 4 2" xfId="39063"/>
    <cellStyle name="Normal 2 5 2 2 2 3 2 5" xfId="26622"/>
    <cellStyle name="Normal 2 5 2 2 2 3 3" xfId="5534"/>
    <cellStyle name="Normal 2 5 2 2 2 3 3 2" xfId="10550"/>
    <cellStyle name="Normal 2 5 2 2 2 3 3 2 2" xfId="22993"/>
    <cellStyle name="Normal 2 5 2 2 2 3 3 2 2 2" xfId="47867"/>
    <cellStyle name="Normal 2 5 2 2 2 3 3 2 3" xfId="35434"/>
    <cellStyle name="Normal 2 5 2 2 2 3 3 3" xfId="17986"/>
    <cellStyle name="Normal 2 5 2 2 2 3 3 3 2" xfId="42860"/>
    <cellStyle name="Normal 2 5 2 2 2 3 3 4" xfId="30427"/>
    <cellStyle name="Normal 2 5 2 2 2 3 4" xfId="8311"/>
    <cellStyle name="Normal 2 5 2 2 2 3 4 2" xfId="20755"/>
    <cellStyle name="Normal 2 5 2 2 2 3 4 2 2" xfId="45629"/>
    <cellStyle name="Normal 2 5 2 2 2 3 4 3" xfId="33196"/>
    <cellStyle name="Normal 2 5 2 2 2 3 5" xfId="12004"/>
    <cellStyle name="Normal 2 5 2 2 2 3 5 2" xfId="24438"/>
    <cellStyle name="Normal 2 5 2 2 2 3 5 2 2" xfId="49312"/>
    <cellStyle name="Normal 2 5 2 2 2 3 5 3" xfId="36879"/>
    <cellStyle name="Normal 2 5 2 2 2 3 6" xfId="6788"/>
    <cellStyle name="Normal 2 5 2 2 2 3 6 2" xfId="19237"/>
    <cellStyle name="Normal 2 5 2 2 2 3 6 2 2" xfId="44111"/>
    <cellStyle name="Normal 2 5 2 2 2 3 6 3" xfId="31678"/>
    <cellStyle name="Normal 2 5 2 2 2 3 7" xfId="3242"/>
    <cellStyle name="Normal 2 5 2 2 2 3 7 2" xfId="15748"/>
    <cellStyle name="Normal 2 5 2 2 2 3 7 2 2" xfId="40622"/>
    <cellStyle name="Normal 2 5 2 2 2 3 7 3" xfId="28181"/>
    <cellStyle name="Normal 2 5 2 2 2 3 8" xfId="13158"/>
    <cellStyle name="Normal 2 5 2 2 2 3 8 2" xfId="38032"/>
    <cellStyle name="Normal 2 5 2 2 2 3 9" xfId="25591"/>
    <cellStyle name="Normal 2 5 2 2 2 4" xfId="702"/>
    <cellStyle name="Normal 2 5 2 2 2 4 2" xfId="1737"/>
    <cellStyle name="Normal 2 5 2 2 2 4 2 2" xfId="9493"/>
    <cellStyle name="Normal 2 5 2 2 2 4 2 2 2" xfId="21936"/>
    <cellStyle name="Normal 2 5 2 2 2 4 2 2 2 2" xfId="46810"/>
    <cellStyle name="Normal 2 5 2 2 2 4 2 2 3" xfId="34377"/>
    <cellStyle name="Normal 2 5 2 2 2 4 2 3" xfId="4475"/>
    <cellStyle name="Normal 2 5 2 2 2 4 2 3 2" xfId="16929"/>
    <cellStyle name="Normal 2 5 2 2 2 4 2 3 2 2" xfId="41803"/>
    <cellStyle name="Normal 2 5 2 2 2 4 2 3 3" xfId="29370"/>
    <cellStyle name="Normal 2 5 2 2 2 4 2 4" xfId="14537"/>
    <cellStyle name="Normal 2 5 2 2 2 4 2 4 2" xfId="39411"/>
    <cellStyle name="Normal 2 5 2 2 2 4 2 5" xfId="26970"/>
    <cellStyle name="Normal 2 5 2 2 2 4 3" xfId="5883"/>
    <cellStyle name="Normal 2 5 2 2 2 4 3 2" xfId="10898"/>
    <cellStyle name="Normal 2 5 2 2 2 4 3 2 2" xfId="23341"/>
    <cellStyle name="Normal 2 5 2 2 2 4 3 2 2 2" xfId="48215"/>
    <cellStyle name="Normal 2 5 2 2 2 4 3 2 3" xfId="35782"/>
    <cellStyle name="Normal 2 5 2 2 2 4 3 3" xfId="18334"/>
    <cellStyle name="Normal 2 5 2 2 2 4 3 3 2" xfId="43208"/>
    <cellStyle name="Normal 2 5 2 2 2 4 3 4" xfId="30775"/>
    <cellStyle name="Normal 2 5 2 2 2 4 4" xfId="8609"/>
    <cellStyle name="Normal 2 5 2 2 2 4 4 2" xfId="21053"/>
    <cellStyle name="Normal 2 5 2 2 2 4 4 2 2" xfId="45927"/>
    <cellStyle name="Normal 2 5 2 2 2 4 4 3" xfId="33494"/>
    <cellStyle name="Normal 2 5 2 2 2 4 5" xfId="12352"/>
    <cellStyle name="Normal 2 5 2 2 2 4 5 2" xfId="24786"/>
    <cellStyle name="Normal 2 5 2 2 2 4 5 2 2" xfId="49660"/>
    <cellStyle name="Normal 2 5 2 2 2 4 5 3" xfId="37227"/>
    <cellStyle name="Normal 2 5 2 2 2 4 6" xfId="7086"/>
    <cellStyle name="Normal 2 5 2 2 2 4 6 2" xfId="19535"/>
    <cellStyle name="Normal 2 5 2 2 2 4 6 2 2" xfId="44409"/>
    <cellStyle name="Normal 2 5 2 2 2 4 6 3" xfId="31976"/>
    <cellStyle name="Normal 2 5 2 2 2 4 7" xfId="3540"/>
    <cellStyle name="Normal 2 5 2 2 2 4 7 2" xfId="16046"/>
    <cellStyle name="Normal 2 5 2 2 2 4 7 2 2" xfId="40920"/>
    <cellStyle name="Normal 2 5 2 2 2 4 7 3" xfId="28479"/>
    <cellStyle name="Normal 2 5 2 2 2 4 8" xfId="13505"/>
    <cellStyle name="Normal 2 5 2 2 2 4 8 2" xfId="38379"/>
    <cellStyle name="Normal 2 5 2 2 2 4 9" xfId="25938"/>
    <cellStyle name="Normal 2 5 2 2 2 5" xfId="2260"/>
    <cellStyle name="Normal 2 5 2 2 2 5 2" xfId="4887"/>
    <cellStyle name="Normal 2 5 2 2 2 5 2 2" xfId="9904"/>
    <cellStyle name="Normal 2 5 2 2 2 5 2 2 2" xfId="22347"/>
    <cellStyle name="Normal 2 5 2 2 2 5 2 2 2 2" xfId="47221"/>
    <cellStyle name="Normal 2 5 2 2 2 5 2 2 3" xfId="34788"/>
    <cellStyle name="Normal 2 5 2 2 2 5 2 3" xfId="17340"/>
    <cellStyle name="Normal 2 5 2 2 2 5 2 3 2" xfId="42214"/>
    <cellStyle name="Normal 2 5 2 2 2 5 2 4" xfId="29781"/>
    <cellStyle name="Normal 2 5 2 2 2 5 3" xfId="6285"/>
    <cellStyle name="Normal 2 5 2 2 2 5 3 2" xfId="11300"/>
    <cellStyle name="Normal 2 5 2 2 2 5 3 2 2" xfId="23743"/>
    <cellStyle name="Normal 2 5 2 2 2 5 3 2 2 2" xfId="48617"/>
    <cellStyle name="Normal 2 5 2 2 2 5 3 2 3" xfId="36184"/>
    <cellStyle name="Normal 2 5 2 2 2 5 3 3" xfId="18736"/>
    <cellStyle name="Normal 2 5 2 2 2 5 3 3 2" xfId="43610"/>
    <cellStyle name="Normal 2 5 2 2 2 5 3 4" xfId="31177"/>
    <cellStyle name="Normal 2 5 2 2 2 5 4" xfId="8092"/>
    <cellStyle name="Normal 2 5 2 2 2 5 4 2" xfId="20538"/>
    <cellStyle name="Normal 2 5 2 2 2 5 4 2 2" xfId="45412"/>
    <cellStyle name="Normal 2 5 2 2 2 5 4 3" xfId="32979"/>
    <cellStyle name="Normal 2 5 2 2 2 5 5" xfId="12754"/>
    <cellStyle name="Normal 2 5 2 2 2 5 5 2" xfId="25188"/>
    <cellStyle name="Normal 2 5 2 2 2 5 5 2 2" xfId="50062"/>
    <cellStyle name="Normal 2 5 2 2 2 5 5 3" xfId="37629"/>
    <cellStyle name="Normal 2 5 2 2 2 5 6" xfId="7498"/>
    <cellStyle name="Normal 2 5 2 2 2 5 6 2" xfId="19946"/>
    <cellStyle name="Normal 2 5 2 2 2 5 6 2 2" xfId="44820"/>
    <cellStyle name="Normal 2 5 2 2 2 5 6 3" xfId="32387"/>
    <cellStyle name="Normal 2 5 2 2 2 5 7" xfId="3022"/>
    <cellStyle name="Normal 2 5 2 2 2 5 7 2" xfId="15531"/>
    <cellStyle name="Normal 2 5 2 2 2 5 7 2 2" xfId="40405"/>
    <cellStyle name="Normal 2 5 2 2 2 5 7 3" xfId="27964"/>
    <cellStyle name="Normal 2 5 2 2 2 5 8" xfId="14939"/>
    <cellStyle name="Normal 2 5 2 2 2 5 8 2" xfId="39813"/>
    <cellStyle name="Normal 2 5 2 2 2 5 9" xfId="27372"/>
    <cellStyle name="Normal 2 5 2 2 2 6" xfId="1096"/>
    <cellStyle name="Normal 2 5 2 2 2 6 2" xfId="8978"/>
    <cellStyle name="Normal 2 5 2 2 2 6 2 2" xfId="21421"/>
    <cellStyle name="Normal 2 5 2 2 2 6 2 2 2" xfId="46295"/>
    <cellStyle name="Normal 2 5 2 2 2 6 2 3" xfId="33862"/>
    <cellStyle name="Normal 2 5 2 2 2 6 3" xfId="3960"/>
    <cellStyle name="Normal 2 5 2 2 2 6 3 2" xfId="16414"/>
    <cellStyle name="Normal 2 5 2 2 2 6 3 2 2" xfId="41288"/>
    <cellStyle name="Normal 2 5 2 2 2 6 3 3" xfId="28855"/>
    <cellStyle name="Normal 2 5 2 2 2 6 4" xfId="13896"/>
    <cellStyle name="Normal 2 5 2 2 2 6 4 2" xfId="38770"/>
    <cellStyle name="Normal 2 5 2 2 2 6 5" xfId="26329"/>
    <cellStyle name="Normal 2 5 2 2 2 7" xfId="5241"/>
    <cellStyle name="Normal 2 5 2 2 2 7 2" xfId="10257"/>
    <cellStyle name="Normal 2 5 2 2 2 7 2 2" xfId="22700"/>
    <cellStyle name="Normal 2 5 2 2 2 7 2 2 2" xfId="47574"/>
    <cellStyle name="Normal 2 5 2 2 2 7 2 3" xfId="35141"/>
    <cellStyle name="Normal 2 5 2 2 2 7 3" xfId="17693"/>
    <cellStyle name="Normal 2 5 2 2 2 7 3 2" xfId="42567"/>
    <cellStyle name="Normal 2 5 2 2 2 7 4" xfId="30134"/>
    <cellStyle name="Normal 2 5 2 2 2 8" xfId="7818"/>
    <cellStyle name="Normal 2 5 2 2 2 8 2" xfId="20264"/>
    <cellStyle name="Normal 2 5 2 2 2 8 2 2" xfId="45138"/>
    <cellStyle name="Normal 2 5 2 2 2 8 3" xfId="32705"/>
    <cellStyle name="Normal 2 5 2 2 2 9" xfId="11711"/>
    <cellStyle name="Normal 2 5 2 2 2 9 2" xfId="24145"/>
    <cellStyle name="Normal 2 5 2 2 2 9 2 2" xfId="49019"/>
    <cellStyle name="Normal 2 5 2 2 2 9 3" xfId="36586"/>
    <cellStyle name="Normal 2 5 2 2 2_Degree data" xfId="2190"/>
    <cellStyle name="Normal 2 5 2 2 3" xfId="183"/>
    <cellStyle name="Normal 2 5 2 2 3 10" xfId="6632"/>
    <cellStyle name="Normal 2 5 2 2 3 10 2" xfId="19081"/>
    <cellStyle name="Normal 2 5 2 2 3 10 2 2" xfId="43955"/>
    <cellStyle name="Normal 2 5 2 2 3 10 3" xfId="31522"/>
    <cellStyle name="Normal 2 5 2 2 3 11" xfId="2696"/>
    <cellStyle name="Normal 2 5 2 2 3 11 2" xfId="15214"/>
    <cellStyle name="Normal 2 5 2 2 3 11 2 2" xfId="40088"/>
    <cellStyle name="Normal 2 5 2 2 3 11 3" xfId="27647"/>
    <cellStyle name="Normal 2 5 2 2 3 12" xfId="13013"/>
    <cellStyle name="Normal 2 5 2 2 3 12 2" xfId="37887"/>
    <cellStyle name="Normal 2 5 2 2 3 13" xfId="25446"/>
    <cellStyle name="Normal 2 5 2 2 3 2" xfId="506"/>
    <cellStyle name="Normal 2 5 2 2 3 2 10" xfId="13319"/>
    <cellStyle name="Normal 2 5 2 2 3 2 10 2" xfId="38193"/>
    <cellStyle name="Normal 2 5 2 2 3 2 11" xfId="25752"/>
    <cellStyle name="Normal 2 5 2 2 3 2 2" xfId="865"/>
    <cellStyle name="Normal 2 5 2 2 3 2 2 2" xfId="1392"/>
    <cellStyle name="Normal 2 5 2 2 3 2 2 2 2" xfId="9496"/>
    <cellStyle name="Normal 2 5 2 2 3 2 2 2 2 2" xfId="21939"/>
    <cellStyle name="Normal 2 5 2 2 3 2 2 2 2 2 2" xfId="46813"/>
    <cellStyle name="Normal 2 5 2 2 3 2 2 2 2 3" xfId="34380"/>
    <cellStyle name="Normal 2 5 2 2 3 2 2 2 3" xfId="4478"/>
    <cellStyle name="Normal 2 5 2 2 3 2 2 2 3 2" xfId="16932"/>
    <cellStyle name="Normal 2 5 2 2 3 2 2 2 3 2 2" xfId="41806"/>
    <cellStyle name="Normal 2 5 2 2 3 2 2 2 3 3" xfId="29373"/>
    <cellStyle name="Normal 2 5 2 2 3 2 2 2 4" xfId="14192"/>
    <cellStyle name="Normal 2 5 2 2 3 2 2 2 4 2" xfId="39066"/>
    <cellStyle name="Normal 2 5 2 2 3 2 2 2 5" xfId="26625"/>
    <cellStyle name="Normal 2 5 2 2 3 2 2 3" xfId="5537"/>
    <cellStyle name="Normal 2 5 2 2 3 2 2 3 2" xfId="10553"/>
    <cellStyle name="Normal 2 5 2 2 3 2 2 3 2 2" xfId="22996"/>
    <cellStyle name="Normal 2 5 2 2 3 2 2 3 2 2 2" xfId="47870"/>
    <cellStyle name="Normal 2 5 2 2 3 2 2 3 2 3" xfId="35437"/>
    <cellStyle name="Normal 2 5 2 2 3 2 2 3 3" xfId="17989"/>
    <cellStyle name="Normal 2 5 2 2 3 2 2 3 3 2" xfId="42863"/>
    <cellStyle name="Normal 2 5 2 2 3 2 2 3 4" xfId="30430"/>
    <cellStyle name="Normal 2 5 2 2 3 2 2 4" xfId="8612"/>
    <cellStyle name="Normal 2 5 2 2 3 2 2 4 2" xfId="21056"/>
    <cellStyle name="Normal 2 5 2 2 3 2 2 4 2 2" xfId="45930"/>
    <cellStyle name="Normal 2 5 2 2 3 2 2 4 3" xfId="33497"/>
    <cellStyle name="Normal 2 5 2 2 3 2 2 5" xfId="12007"/>
    <cellStyle name="Normal 2 5 2 2 3 2 2 5 2" xfId="24441"/>
    <cellStyle name="Normal 2 5 2 2 3 2 2 5 2 2" xfId="49315"/>
    <cellStyle name="Normal 2 5 2 2 3 2 2 5 3" xfId="36882"/>
    <cellStyle name="Normal 2 5 2 2 3 2 2 6" xfId="7089"/>
    <cellStyle name="Normal 2 5 2 2 3 2 2 6 2" xfId="19538"/>
    <cellStyle name="Normal 2 5 2 2 3 2 2 6 2 2" xfId="44412"/>
    <cellStyle name="Normal 2 5 2 2 3 2 2 6 3" xfId="31979"/>
    <cellStyle name="Normal 2 5 2 2 3 2 2 7" xfId="3543"/>
    <cellStyle name="Normal 2 5 2 2 3 2 2 7 2" xfId="16049"/>
    <cellStyle name="Normal 2 5 2 2 3 2 2 7 2 2" xfId="40923"/>
    <cellStyle name="Normal 2 5 2 2 3 2 2 7 3" xfId="28482"/>
    <cellStyle name="Normal 2 5 2 2 3 2 2 8" xfId="13666"/>
    <cellStyle name="Normal 2 5 2 2 3 2 2 8 2" xfId="38540"/>
    <cellStyle name="Normal 2 5 2 2 3 2 2 9" xfId="26099"/>
    <cellStyle name="Normal 2 5 2 2 3 2 3" xfId="1740"/>
    <cellStyle name="Normal 2 5 2 2 3 2 3 2" xfId="5048"/>
    <cellStyle name="Normal 2 5 2 2 3 2 3 2 2" xfId="10065"/>
    <cellStyle name="Normal 2 5 2 2 3 2 3 2 2 2" xfId="22508"/>
    <cellStyle name="Normal 2 5 2 2 3 2 3 2 2 2 2" xfId="47382"/>
    <cellStyle name="Normal 2 5 2 2 3 2 3 2 2 3" xfId="34949"/>
    <cellStyle name="Normal 2 5 2 2 3 2 3 2 3" xfId="17501"/>
    <cellStyle name="Normal 2 5 2 2 3 2 3 2 3 2" xfId="42375"/>
    <cellStyle name="Normal 2 5 2 2 3 2 3 2 4" xfId="29942"/>
    <cellStyle name="Normal 2 5 2 2 3 2 3 3" xfId="5886"/>
    <cellStyle name="Normal 2 5 2 2 3 2 3 3 2" xfId="10901"/>
    <cellStyle name="Normal 2 5 2 2 3 2 3 3 2 2" xfId="23344"/>
    <cellStyle name="Normal 2 5 2 2 3 2 3 3 2 2 2" xfId="48218"/>
    <cellStyle name="Normal 2 5 2 2 3 2 3 3 2 3" xfId="35785"/>
    <cellStyle name="Normal 2 5 2 2 3 2 3 3 3" xfId="18337"/>
    <cellStyle name="Normal 2 5 2 2 3 2 3 3 3 2" xfId="43211"/>
    <cellStyle name="Normal 2 5 2 2 3 2 3 3 4" xfId="30778"/>
    <cellStyle name="Normal 2 5 2 2 3 2 3 4" xfId="8472"/>
    <cellStyle name="Normal 2 5 2 2 3 2 3 4 2" xfId="20916"/>
    <cellStyle name="Normal 2 5 2 2 3 2 3 4 2 2" xfId="45790"/>
    <cellStyle name="Normal 2 5 2 2 3 2 3 4 3" xfId="33357"/>
    <cellStyle name="Normal 2 5 2 2 3 2 3 5" xfId="12355"/>
    <cellStyle name="Normal 2 5 2 2 3 2 3 5 2" xfId="24789"/>
    <cellStyle name="Normal 2 5 2 2 3 2 3 5 2 2" xfId="49663"/>
    <cellStyle name="Normal 2 5 2 2 3 2 3 5 3" xfId="37230"/>
    <cellStyle name="Normal 2 5 2 2 3 2 3 6" xfId="7659"/>
    <cellStyle name="Normal 2 5 2 2 3 2 3 6 2" xfId="20107"/>
    <cellStyle name="Normal 2 5 2 2 3 2 3 6 2 2" xfId="44981"/>
    <cellStyle name="Normal 2 5 2 2 3 2 3 6 3" xfId="32548"/>
    <cellStyle name="Normal 2 5 2 2 3 2 3 7" xfId="3403"/>
    <cellStyle name="Normal 2 5 2 2 3 2 3 7 2" xfId="15909"/>
    <cellStyle name="Normal 2 5 2 2 3 2 3 7 2 2" xfId="40783"/>
    <cellStyle name="Normal 2 5 2 2 3 2 3 7 3" xfId="28342"/>
    <cellStyle name="Normal 2 5 2 2 3 2 3 8" xfId="14540"/>
    <cellStyle name="Normal 2 5 2 2 3 2 3 8 2" xfId="39414"/>
    <cellStyle name="Normal 2 5 2 2 3 2 3 9" xfId="26973"/>
    <cellStyle name="Normal 2 5 2 2 3 2 4" xfId="2424"/>
    <cellStyle name="Normal 2 5 2 2 3 2 4 2" xfId="6446"/>
    <cellStyle name="Normal 2 5 2 2 3 2 4 2 2" xfId="11461"/>
    <cellStyle name="Normal 2 5 2 2 3 2 4 2 2 2" xfId="23904"/>
    <cellStyle name="Normal 2 5 2 2 3 2 4 2 2 2 2" xfId="48778"/>
    <cellStyle name="Normal 2 5 2 2 3 2 4 2 2 3" xfId="36345"/>
    <cellStyle name="Normal 2 5 2 2 3 2 4 2 3" xfId="18897"/>
    <cellStyle name="Normal 2 5 2 2 3 2 4 2 3 2" xfId="43771"/>
    <cellStyle name="Normal 2 5 2 2 3 2 4 2 4" xfId="31338"/>
    <cellStyle name="Normal 2 5 2 2 3 2 4 3" xfId="12915"/>
    <cellStyle name="Normal 2 5 2 2 3 2 4 3 2" xfId="25349"/>
    <cellStyle name="Normal 2 5 2 2 3 2 4 3 2 2" xfId="50223"/>
    <cellStyle name="Normal 2 5 2 2 3 2 4 3 3" xfId="37790"/>
    <cellStyle name="Normal 2 5 2 2 3 2 4 4" xfId="9356"/>
    <cellStyle name="Normal 2 5 2 2 3 2 4 4 2" xfId="21799"/>
    <cellStyle name="Normal 2 5 2 2 3 2 4 4 2 2" xfId="46673"/>
    <cellStyle name="Normal 2 5 2 2 3 2 4 4 3" xfId="34240"/>
    <cellStyle name="Normal 2 5 2 2 3 2 4 5" xfId="4338"/>
    <cellStyle name="Normal 2 5 2 2 3 2 4 5 2" xfId="16792"/>
    <cellStyle name="Normal 2 5 2 2 3 2 4 5 2 2" xfId="41666"/>
    <cellStyle name="Normal 2 5 2 2 3 2 4 5 3" xfId="29233"/>
    <cellStyle name="Normal 2 5 2 2 3 2 4 6" xfId="15100"/>
    <cellStyle name="Normal 2 5 2 2 3 2 4 6 2" xfId="39974"/>
    <cellStyle name="Normal 2 5 2 2 3 2 4 7" xfId="27533"/>
    <cellStyle name="Normal 2 5 2 2 3 2 5" xfId="1257"/>
    <cellStyle name="Normal 2 5 2 2 3 2 5 2" xfId="10418"/>
    <cellStyle name="Normal 2 5 2 2 3 2 5 2 2" xfId="22861"/>
    <cellStyle name="Normal 2 5 2 2 3 2 5 2 2 2" xfId="47735"/>
    <cellStyle name="Normal 2 5 2 2 3 2 5 2 3" xfId="35302"/>
    <cellStyle name="Normal 2 5 2 2 3 2 5 3" xfId="5402"/>
    <cellStyle name="Normal 2 5 2 2 3 2 5 3 2" xfId="17854"/>
    <cellStyle name="Normal 2 5 2 2 3 2 5 3 2 2" xfId="42728"/>
    <cellStyle name="Normal 2 5 2 2 3 2 5 3 3" xfId="30295"/>
    <cellStyle name="Normal 2 5 2 2 3 2 5 4" xfId="14057"/>
    <cellStyle name="Normal 2 5 2 2 3 2 5 4 2" xfId="38931"/>
    <cellStyle name="Normal 2 5 2 2 3 2 5 5" xfId="26490"/>
    <cellStyle name="Normal 2 5 2 2 3 2 6" xfId="7979"/>
    <cellStyle name="Normal 2 5 2 2 3 2 6 2" xfId="20425"/>
    <cellStyle name="Normal 2 5 2 2 3 2 6 2 2" xfId="45299"/>
    <cellStyle name="Normal 2 5 2 2 3 2 6 3" xfId="32866"/>
    <cellStyle name="Normal 2 5 2 2 3 2 7" xfId="11872"/>
    <cellStyle name="Normal 2 5 2 2 3 2 7 2" xfId="24306"/>
    <cellStyle name="Normal 2 5 2 2 3 2 7 2 2" xfId="49180"/>
    <cellStyle name="Normal 2 5 2 2 3 2 7 3" xfId="36747"/>
    <cellStyle name="Normal 2 5 2 2 3 2 8" xfId="6949"/>
    <cellStyle name="Normal 2 5 2 2 3 2 8 2" xfId="19398"/>
    <cellStyle name="Normal 2 5 2 2 3 2 8 2 2" xfId="44272"/>
    <cellStyle name="Normal 2 5 2 2 3 2 8 3" xfId="31839"/>
    <cellStyle name="Normal 2 5 2 2 3 2 9" xfId="2900"/>
    <cellStyle name="Normal 2 5 2 2 3 2 9 2" xfId="15418"/>
    <cellStyle name="Normal 2 5 2 2 3 2 9 2 2" xfId="40292"/>
    <cellStyle name="Normal 2 5 2 2 3 2 9 3" xfId="27851"/>
    <cellStyle name="Normal 2 5 2 2 3 2_Degree data" xfId="2161"/>
    <cellStyle name="Normal 2 5 2 2 3 3" xfId="297"/>
    <cellStyle name="Normal 2 5 2 2 3 3 2" xfId="1391"/>
    <cellStyle name="Normal 2 5 2 2 3 3 2 2" xfId="9152"/>
    <cellStyle name="Normal 2 5 2 2 3 3 2 2 2" xfId="21595"/>
    <cellStyle name="Normal 2 5 2 2 3 3 2 2 2 2" xfId="46469"/>
    <cellStyle name="Normal 2 5 2 2 3 3 2 2 3" xfId="34036"/>
    <cellStyle name="Normal 2 5 2 2 3 3 2 3" xfId="4134"/>
    <cellStyle name="Normal 2 5 2 2 3 3 2 3 2" xfId="16588"/>
    <cellStyle name="Normal 2 5 2 2 3 3 2 3 2 2" xfId="41462"/>
    <cellStyle name="Normal 2 5 2 2 3 3 2 3 3" xfId="29029"/>
    <cellStyle name="Normal 2 5 2 2 3 3 2 4" xfId="14191"/>
    <cellStyle name="Normal 2 5 2 2 3 3 2 4 2" xfId="39065"/>
    <cellStyle name="Normal 2 5 2 2 3 3 2 5" xfId="26624"/>
    <cellStyle name="Normal 2 5 2 2 3 3 3" xfId="5536"/>
    <cellStyle name="Normal 2 5 2 2 3 3 3 2" xfId="10552"/>
    <cellStyle name="Normal 2 5 2 2 3 3 3 2 2" xfId="22995"/>
    <cellStyle name="Normal 2 5 2 2 3 3 3 2 2 2" xfId="47869"/>
    <cellStyle name="Normal 2 5 2 2 3 3 3 2 3" xfId="35436"/>
    <cellStyle name="Normal 2 5 2 2 3 3 3 3" xfId="17988"/>
    <cellStyle name="Normal 2 5 2 2 3 3 3 3 2" xfId="42862"/>
    <cellStyle name="Normal 2 5 2 2 3 3 3 4" xfId="30429"/>
    <cellStyle name="Normal 2 5 2 2 3 3 4" xfId="8268"/>
    <cellStyle name="Normal 2 5 2 2 3 3 4 2" xfId="20712"/>
    <cellStyle name="Normal 2 5 2 2 3 3 4 2 2" xfId="45586"/>
    <cellStyle name="Normal 2 5 2 2 3 3 4 3" xfId="33153"/>
    <cellStyle name="Normal 2 5 2 2 3 3 5" xfId="12006"/>
    <cellStyle name="Normal 2 5 2 2 3 3 5 2" xfId="24440"/>
    <cellStyle name="Normal 2 5 2 2 3 3 5 2 2" xfId="49314"/>
    <cellStyle name="Normal 2 5 2 2 3 3 5 3" xfId="36881"/>
    <cellStyle name="Normal 2 5 2 2 3 3 6" xfId="6745"/>
    <cellStyle name="Normal 2 5 2 2 3 3 6 2" xfId="19194"/>
    <cellStyle name="Normal 2 5 2 2 3 3 6 2 2" xfId="44068"/>
    <cellStyle name="Normal 2 5 2 2 3 3 6 3" xfId="31635"/>
    <cellStyle name="Normal 2 5 2 2 3 3 7" xfId="3199"/>
    <cellStyle name="Normal 2 5 2 2 3 3 7 2" xfId="15705"/>
    <cellStyle name="Normal 2 5 2 2 3 3 7 2 2" xfId="40579"/>
    <cellStyle name="Normal 2 5 2 2 3 3 7 3" xfId="28138"/>
    <cellStyle name="Normal 2 5 2 2 3 3 8" xfId="13115"/>
    <cellStyle name="Normal 2 5 2 2 3 3 8 2" xfId="37989"/>
    <cellStyle name="Normal 2 5 2 2 3 3 9" xfId="25548"/>
    <cellStyle name="Normal 2 5 2 2 3 4" xfId="658"/>
    <cellStyle name="Normal 2 5 2 2 3 4 2" xfId="1739"/>
    <cellStyle name="Normal 2 5 2 2 3 4 2 2" xfId="9495"/>
    <cellStyle name="Normal 2 5 2 2 3 4 2 2 2" xfId="21938"/>
    <cellStyle name="Normal 2 5 2 2 3 4 2 2 2 2" xfId="46812"/>
    <cellStyle name="Normal 2 5 2 2 3 4 2 2 3" xfId="34379"/>
    <cellStyle name="Normal 2 5 2 2 3 4 2 3" xfId="4477"/>
    <cellStyle name="Normal 2 5 2 2 3 4 2 3 2" xfId="16931"/>
    <cellStyle name="Normal 2 5 2 2 3 4 2 3 2 2" xfId="41805"/>
    <cellStyle name="Normal 2 5 2 2 3 4 2 3 3" xfId="29372"/>
    <cellStyle name="Normal 2 5 2 2 3 4 2 4" xfId="14539"/>
    <cellStyle name="Normal 2 5 2 2 3 4 2 4 2" xfId="39413"/>
    <cellStyle name="Normal 2 5 2 2 3 4 2 5" xfId="26972"/>
    <cellStyle name="Normal 2 5 2 2 3 4 3" xfId="5885"/>
    <cellStyle name="Normal 2 5 2 2 3 4 3 2" xfId="10900"/>
    <cellStyle name="Normal 2 5 2 2 3 4 3 2 2" xfId="23343"/>
    <cellStyle name="Normal 2 5 2 2 3 4 3 2 2 2" xfId="48217"/>
    <cellStyle name="Normal 2 5 2 2 3 4 3 2 3" xfId="35784"/>
    <cellStyle name="Normal 2 5 2 2 3 4 3 3" xfId="18336"/>
    <cellStyle name="Normal 2 5 2 2 3 4 3 3 2" xfId="43210"/>
    <cellStyle name="Normal 2 5 2 2 3 4 3 4" xfId="30777"/>
    <cellStyle name="Normal 2 5 2 2 3 4 4" xfId="8611"/>
    <cellStyle name="Normal 2 5 2 2 3 4 4 2" xfId="21055"/>
    <cellStyle name="Normal 2 5 2 2 3 4 4 2 2" xfId="45929"/>
    <cellStyle name="Normal 2 5 2 2 3 4 4 3" xfId="33496"/>
    <cellStyle name="Normal 2 5 2 2 3 4 5" xfId="12354"/>
    <cellStyle name="Normal 2 5 2 2 3 4 5 2" xfId="24788"/>
    <cellStyle name="Normal 2 5 2 2 3 4 5 2 2" xfId="49662"/>
    <cellStyle name="Normal 2 5 2 2 3 4 5 3" xfId="37229"/>
    <cellStyle name="Normal 2 5 2 2 3 4 6" xfId="7088"/>
    <cellStyle name="Normal 2 5 2 2 3 4 6 2" xfId="19537"/>
    <cellStyle name="Normal 2 5 2 2 3 4 6 2 2" xfId="44411"/>
    <cellStyle name="Normal 2 5 2 2 3 4 6 3" xfId="31978"/>
    <cellStyle name="Normal 2 5 2 2 3 4 7" xfId="3542"/>
    <cellStyle name="Normal 2 5 2 2 3 4 7 2" xfId="16048"/>
    <cellStyle name="Normal 2 5 2 2 3 4 7 2 2" xfId="40922"/>
    <cellStyle name="Normal 2 5 2 2 3 4 7 3" xfId="28481"/>
    <cellStyle name="Normal 2 5 2 2 3 4 8" xfId="13462"/>
    <cellStyle name="Normal 2 5 2 2 3 4 8 2" xfId="38336"/>
    <cellStyle name="Normal 2 5 2 2 3 4 9" xfId="25895"/>
    <cellStyle name="Normal 2 5 2 2 3 5" xfId="2215"/>
    <cellStyle name="Normal 2 5 2 2 3 5 2" xfId="4844"/>
    <cellStyle name="Normal 2 5 2 2 3 5 2 2" xfId="9861"/>
    <cellStyle name="Normal 2 5 2 2 3 5 2 2 2" xfId="22304"/>
    <cellStyle name="Normal 2 5 2 2 3 5 2 2 2 2" xfId="47178"/>
    <cellStyle name="Normal 2 5 2 2 3 5 2 2 3" xfId="34745"/>
    <cellStyle name="Normal 2 5 2 2 3 5 2 3" xfId="17297"/>
    <cellStyle name="Normal 2 5 2 2 3 5 2 3 2" xfId="42171"/>
    <cellStyle name="Normal 2 5 2 2 3 5 2 4" xfId="29738"/>
    <cellStyle name="Normal 2 5 2 2 3 5 3" xfId="6242"/>
    <cellStyle name="Normal 2 5 2 2 3 5 3 2" xfId="11257"/>
    <cellStyle name="Normal 2 5 2 2 3 5 3 2 2" xfId="23700"/>
    <cellStyle name="Normal 2 5 2 2 3 5 3 2 2 2" xfId="48574"/>
    <cellStyle name="Normal 2 5 2 2 3 5 3 2 3" xfId="36141"/>
    <cellStyle name="Normal 2 5 2 2 3 5 3 3" xfId="18693"/>
    <cellStyle name="Normal 2 5 2 2 3 5 3 3 2" xfId="43567"/>
    <cellStyle name="Normal 2 5 2 2 3 5 3 4" xfId="31134"/>
    <cellStyle name="Normal 2 5 2 2 3 5 4" xfId="8153"/>
    <cellStyle name="Normal 2 5 2 2 3 5 4 2" xfId="20599"/>
    <cellStyle name="Normal 2 5 2 2 3 5 4 2 2" xfId="45473"/>
    <cellStyle name="Normal 2 5 2 2 3 5 4 3" xfId="33040"/>
    <cellStyle name="Normal 2 5 2 2 3 5 5" xfId="12711"/>
    <cellStyle name="Normal 2 5 2 2 3 5 5 2" xfId="25145"/>
    <cellStyle name="Normal 2 5 2 2 3 5 5 2 2" xfId="50019"/>
    <cellStyle name="Normal 2 5 2 2 3 5 5 3" xfId="37586"/>
    <cellStyle name="Normal 2 5 2 2 3 5 6" xfId="7455"/>
    <cellStyle name="Normal 2 5 2 2 3 5 6 2" xfId="19903"/>
    <cellStyle name="Normal 2 5 2 2 3 5 6 2 2" xfId="44777"/>
    <cellStyle name="Normal 2 5 2 2 3 5 6 3" xfId="32344"/>
    <cellStyle name="Normal 2 5 2 2 3 5 7" xfId="3083"/>
    <cellStyle name="Normal 2 5 2 2 3 5 7 2" xfId="15592"/>
    <cellStyle name="Normal 2 5 2 2 3 5 7 2 2" xfId="40466"/>
    <cellStyle name="Normal 2 5 2 2 3 5 7 3" xfId="28025"/>
    <cellStyle name="Normal 2 5 2 2 3 5 8" xfId="14896"/>
    <cellStyle name="Normal 2 5 2 2 3 5 8 2" xfId="39770"/>
    <cellStyle name="Normal 2 5 2 2 3 5 9" xfId="27329"/>
    <cellStyle name="Normal 2 5 2 2 3 6" xfId="1053"/>
    <cellStyle name="Normal 2 5 2 2 3 6 2" xfId="9039"/>
    <cellStyle name="Normal 2 5 2 2 3 6 2 2" xfId="21482"/>
    <cellStyle name="Normal 2 5 2 2 3 6 2 2 2" xfId="46356"/>
    <cellStyle name="Normal 2 5 2 2 3 6 2 3" xfId="33923"/>
    <cellStyle name="Normal 2 5 2 2 3 6 3" xfId="4021"/>
    <cellStyle name="Normal 2 5 2 2 3 6 3 2" xfId="16475"/>
    <cellStyle name="Normal 2 5 2 2 3 6 3 2 2" xfId="41349"/>
    <cellStyle name="Normal 2 5 2 2 3 6 3 3" xfId="28916"/>
    <cellStyle name="Normal 2 5 2 2 3 6 4" xfId="13853"/>
    <cellStyle name="Normal 2 5 2 2 3 6 4 2" xfId="38727"/>
    <cellStyle name="Normal 2 5 2 2 3 6 5" xfId="26286"/>
    <cellStyle name="Normal 2 5 2 2 3 7" xfId="5198"/>
    <cellStyle name="Normal 2 5 2 2 3 7 2" xfId="10214"/>
    <cellStyle name="Normal 2 5 2 2 3 7 2 2" xfId="22657"/>
    <cellStyle name="Normal 2 5 2 2 3 7 2 2 2" xfId="47531"/>
    <cellStyle name="Normal 2 5 2 2 3 7 2 3" xfId="35098"/>
    <cellStyle name="Normal 2 5 2 2 3 7 3" xfId="17650"/>
    <cellStyle name="Normal 2 5 2 2 3 7 3 2" xfId="42524"/>
    <cellStyle name="Normal 2 5 2 2 3 7 4" xfId="30091"/>
    <cellStyle name="Normal 2 5 2 2 3 8" xfId="7775"/>
    <cellStyle name="Normal 2 5 2 2 3 8 2" xfId="20221"/>
    <cellStyle name="Normal 2 5 2 2 3 8 2 2" xfId="45095"/>
    <cellStyle name="Normal 2 5 2 2 3 8 3" xfId="32662"/>
    <cellStyle name="Normal 2 5 2 2 3 9" xfId="11668"/>
    <cellStyle name="Normal 2 5 2 2 3 9 2" xfId="24102"/>
    <cellStyle name="Normal 2 5 2 2 3 9 2 2" xfId="48976"/>
    <cellStyle name="Normal 2 5 2 2 3 9 3" xfId="36543"/>
    <cellStyle name="Normal 2 5 2 2 3_Degree data" xfId="2159"/>
    <cellStyle name="Normal 2 5 2 2 4" xfId="399"/>
    <cellStyle name="Normal 2 5 2 2 4 10" xfId="13215"/>
    <cellStyle name="Normal 2 5 2 2 4 10 2" xfId="38089"/>
    <cellStyle name="Normal 2 5 2 2 4 11" xfId="25648"/>
    <cellStyle name="Normal 2 5 2 2 4 2" xfId="759"/>
    <cellStyle name="Normal 2 5 2 2 4 2 2" xfId="1393"/>
    <cellStyle name="Normal 2 5 2 2 4 2 2 2" xfId="9497"/>
    <cellStyle name="Normal 2 5 2 2 4 2 2 2 2" xfId="21940"/>
    <cellStyle name="Normal 2 5 2 2 4 2 2 2 2 2" xfId="46814"/>
    <cellStyle name="Normal 2 5 2 2 4 2 2 2 3" xfId="34381"/>
    <cellStyle name="Normal 2 5 2 2 4 2 2 3" xfId="4479"/>
    <cellStyle name="Normal 2 5 2 2 4 2 2 3 2" xfId="16933"/>
    <cellStyle name="Normal 2 5 2 2 4 2 2 3 2 2" xfId="41807"/>
    <cellStyle name="Normal 2 5 2 2 4 2 2 3 3" xfId="29374"/>
    <cellStyle name="Normal 2 5 2 2 4 2 2 4" xfId="14193"/>
    <cellStyle name="Normal 2 5 2 2 4 2 2 4 2" xfId="39067"/>
    <cellStyle name="Normal 2 5 2 2 4 2 2 5" xfId="26626"/>
    <cellStyle name="Normal 2 5 2 2 4 2 3" xfId="5538"/>
    <cellStyle name="Normal 2 5 2 2 4 2 3 2" xfId="10554"/>
    <cellStyle name="Normal 2 5 2 2 4 2 3 2 2" xfId="22997"/>
    <cellStyle name="Normal 2 5 2 2 4 2 3 2 2 2" xfId="47871"/>
    <cellStyle name="Normal 2 5 2 2 4 2 3 2 3" xfId="35438"/>
    <cellStyle name="Normal 2 5 2 2 4 2 3 3" xfId="17990"/>
    <cellStyle name="Normal 2 5 2 2 4 2 3 3 2" xfId="42864"/>
    <cellStyle name="Normal 2 5 2 2 4 2 3 4" xfId="30431"/>
    <cellStyle name="Normal 2 5 2 2 4 2 4" xfId="8613"/>
    <cellStyle name="Normal 2 5 2 2 4 2 4 2" xfId="21057"/>
    <cellStyle name="Normal 2 5 2 2 4 2 4 2 2" xfId="45931"/>
    <cellStyle name="Normal 2 5 2 2 4 2 4 3" xfId="33498"/>
    <cellStyle name="Normal 2 5 2 2 4 2 5" xfId="12008"/>
    <cellStyle name="Normal 2 5 2 2 4 2 5 2" xfId="24442"/>
    <cellStyle name="Normal 2 5 2 2 4 2 5 2 2" xfId="49316"/>
    <cellStyle name="Normal 2 5 2 2 4 2 5 3" xfId="36883"/>
    <cellStyle name="Normal 2 5 2 2 4 2 6" xfId="7090"/>
    <cellStyle name="Normal 2 5 2 2 4 2 6 2" xfId="19539"/>
    <cellStyle name="Normal 2 5 2 2 4 2 6 2 2" xfId="44413"/>
    <cellStyle name="Normal 2 5 2 2 4 2 6 3" xfId="31980"/>
    <cellStyle name="Normal 2 5 2 2 4 2 7" xfId="3544"/>
    <cellStyle name="Normal 2 5 2 2 4 2 7 2" xfId="16050"/>
    <cellStyle name="Normal 2 5 2 2 4 2 7 2 2" xfId="40924"/>
    <cellStyle name="Normal 2 5 2 2 4 2 7 3" xfId="28483"/>
    <cellStyle name="Normal 2 5 2 2 4 2 8" xfId="13562"/>
    <cellStyle name="Normal 2 5 2 2 4 2 8 2" xfId="38436"/>
    <cellStyle name="Normal 2 5 2 2 4 2 9" xfId="25995"/>
    <cellStyle name="Normal 2 5 2 2 4 3" xfId="1741"/>
    <cellStyle name="Normal 2 5 2 2 4 3 2" xfId="4944"/>
    <cellStyle name="Normal 2 5 2 2 4 3 2 2" xfId="9961"/>
    <cellStyle name="Normal 2 5 2 2 4 3 2 2 2" xfId="22404"/>
    <cellStyle name="Normal 2 5 2 2 4 3 2 2 2 2" xfId="47278"/>
    <cellStyle name="Normal 2 5 2 2 4 3 2 2 3" xfId="34845"/>
    <cellStyle name="Normal 2 5 2 2 4 3 2 3" xfId="17397"/>
    <cellStyle name="Normal 2 5 2 2 4 3 2 3 2" xfId="42271"/>
    <cellStyle name="Normal 2 5 2 2 4 3 2 4" xfId="29838"/>
    <cellStyle name="Normal 2 5 2 2 4 3 3" xfId="5887"/>
    <cellStyle name="Normal 2 5 2 2 4 3 3 2" xfId="10902"/>
    <cellStyle name="Normal 2 5 2 2 4 3 3 2 2" xfId="23345"/>
    <cellStyle name="Normal 2 5 2 2 4 3 3 2 2 2" xfId="48219"/>
    <cellStyle name="Normal 2 5 2 2 4 3 3 2 3" xfId="35786"/>
    <cellStyle name="Normal 2 5 2 2 4 3 3 3" xfId="18338"/>
    <cellStyle name="Normal 2 5 2 2 4 3 3 3 2" xfId="43212"/>
    <cellStyle name="Normal 2 5 2 2 4 3 3 4" xfId="30779"/>
    <cellStyle name="Normal 2 5 2 2 4 3 4" xfId="8368"/>
    <cellStyle name="Normal 2 5 2 2 4 3 4 2" xfId="20812"/>
    <cellStyle name="Normal 2 5 2 2 4 3 4 2 2" xfId="45686"/>
    <cellStyle name="Normal 2 5 2 2 4 3 4 3" xfId="33253"/>
    <cellStyle name="Normal 2 5 2 2 4 3 5" xfId="12356"/>
    <cellStyle name="Normal 2 5 2 2 4 3 5 2" xfId="24790"/>
    <cellStyle name="Normal 2 5 2 2 4 3 5 2 2" xfId="49664"/>
    <cellStyle name="Normal 2 5 2 2 4 3 5 3" xfId="37231"/>
    <cellStyle name="Normal 2 5 2 2 4 3 6" xfId="7555"/>
    <cellStyle name="Normal 2 5 2 2 4 3 6 2" xfId="20003"/>
    <cellStyle name="Normal 2 5 2 2 4 3 6 2 2" xfId="44877"/>
    <cellStyle name="Normal 2 5 2 2 4 3 6 3" xfId="32444"/>
    <cellStyle name="Normal 2 5 2 2 4 3 7" xfId="3299"/>
    <cellStyle name="Normal 2 5 2 2 4 3 7 2" xfId="15805"/>
    <cellStyle name="Normal 2 5 2 2 4 3 7 2 2" xfId="40679"/>
    <cellStyle name="Normal 2 5 2 2 4 3 7 3" xfId="28238"/>
    <cellStyle name="Normal 2 5 2 2 4 3 8" xfId="14541"/>
    <cellStyle name="Normal 2 5 2 2 4 3 8 2" xfId="39415"/>
    <cellStyle name="Normal 2 5 2 2 4 3 9" xfId="26974"/>
    <cellStyle name="Normal 2 5 2 2 4 4" xfId="2317"/>
    <cellStyle name="Normal 2 5 2 2 4 4 2" xfId="6342"/>
    <cellStyle name="Normal 2 5 2 2 4 4 2 2" xfId="11357"/>
    <cellStyle name="Normal 2 5 2 2 4 4 2 2 2" xfId="23800"/>
    <cellStyle name="Normal 2 5 2 2 4 4 2 2 2 2" xfId="48674"/>
    <cellStyle name="Normal 2 5 2 2 4 4 2 2 3" xfId="36241"/>
    <cellStyle name="Normal 2 5 2 2 4 4 2 3" xfId="18793"/>
    <cellStyle name="Normal 2 5 2 2 4 4 2 3 2" xfId="43667"/>
    <cellStyle name="Normal 2 5 2 2 4 4 2 4" xfId="31234"/>
    <cellStyle name="Normal 2 5 2 2 4 4 3" xfId="12811"/>
    <cellStyle name="Normal 2 5 2 2 4 4 3 2" xfId="25245"/>
    <cellStyle name="Normal 2 5 2 2 4 4 3 2 2" xfId="50119"/>
    <cellStyle name="Normal 2 5 2 2 4 4 3 3" xfId="37686"/>
    <cellStyle name="Normal 2 5 2 2 4 4 4" xfId="9252"/>
    <cellStyle name="Normal 2 5 2 2 4 4 4 2" xfId="21695"/>
    <cellStyle name="Normal 2 5 2 2 4 4 4 2 2" xfId="46569"/>
    <cellStyle name="Normal 2 5 2 2 4 4 4 3" xfId="34136"/>
    <cellStyle name="Normal 2 5 2 2 4 4 5" xfId="4234"/>
    <cellStyle name="Normal 2 5 2 2 4 4 5 2" xfId="16688"/>
    <cellStyle name="Normal 2 5 2 2 4 4 5 2 2" xfId="41562"/>
    <cellStyle name="Normal 2 5 2 2 4 4 5 3" xfId="29129"/>
    <cellStyle name="Normal 2 5 2 2 4 4 6" xfId="14996"/>
    <cellStyle name="Normal 2 5 2 2 4 4 6 2" xfId="39870"/>
    <cellStyle name="Normal 2 5 2 2 4 4 7" xfId="27429"/>
    <cellStyle name="Normal 2 5 2 2 4 5" xfId="1153"/>
    <cellStyle name="Normal 2 5 2 2 4 5 2" xfId="10314"/>
    <cellStyle name="Normal 2 5 2 2 4 5 2 2" xfId="22757"/>
    <cellStyle name="Normal 2 5 2 2 4 5 2 2 2" xfId="47631"/>
    <cellStyle name="Normal 2 5 2 2 4 5 2 3" xfId="35198"/>
    <cellStyle name="Normal 2 5 2 2 4 5 3" xfId="5298"/>
    <cellStyle name="Normal 2 5 2 2 4 5 3 2" xfId="17750"/>
    <cellStyle name="Normal 2 5 2 2 4 5 3 2 2" xfId="42624"/>
    <cellStyle name="Normal 2 5 2 2 4 5 3 3" xfId="30191"/>
    <cellStyle name="Normal 2 5 2 2 4 5 4" xfId="13953"/>
    <cellStyle name="Normal 2 5 2 2 4 5 4 2" xfId="38827"/>
    <cellStyle name="Normal 2 5 2 2 4 5 5" xfId="26386"/>
    <cellStyle name="Normal 2 5 2 2 4 6" xfId="7875"/>
    <cellStyle name="Normal 2 5 2 2 4 6 2" xfId="20321"/>
    <cellStyle name="Normal 2 5 2 2 4 6 2 2" xfId="45195"/>
    <cellStyle name="Normal 2 5 2 2 4 6 3" xfId="32762"/>
    <cellStyle name="Normal 2 5 2 2 4 7" xfId="11768"/>
    <cellStyle name="Normal 2 5 2 2 4 7 2" xfId="24202"/>
    <cellStyle name="Normal 2 5 2 2 4 7 2 2" xfId="49076"/>
    <cellStyle name="Normal 2 5 2 2 4 7 3" xfId="36643"/>
    <cellStyle name="Normal 2 5 2 2 4 8" xfId="6845"/>
    <cellStyle name="Normal 2 5 2 2 4 8 2" xfId="19294"/>
    <cellStyle name="Normal 2 5 2 2 4 8 2 2" xfId="44168"/>
    <cellStyle name="Normal 2 5 2 2 4 8 3" xfId="31735"/>
    <cellStyle name="Normal 2 5 2 2 4 9" xfId="2796"/>
    <cellStyle name="Normal 2 5 2 2 4 9 2" xfId="15314"/>
    <cellStyle name="Normal 2 5 2 2 4 9 2 2" xfId="40188"/>
    <cellStyle name="Normal 2 5 2 2 4 9 3" xfId="27747"/>
    <cellStyle name="Normal 2 5 2 2 4_Degree data" xfId="2040"/>
    <cellStyle name="Normal 2 5 2 2 5" xfId="232"/>
    <cellStyle name="Normal 2 5 2 2 5 10" xfId="13058"/>
    <cellStyle name="Normal 2 5 2 2 5 10 2" xfId="37932"/>
    <cellStyle name="Normal 2 5 2 2 5 11" xfId="25491"/>
    <cellStyle name="Normal 2 5 2 2 5 2" xfId="596"/>
    <cellStyle name="Normal 2 5 2 2 5 2 2" xfId="1394"/>
    <cellStyle name="Normal 2 5 2 2 5 2 2 2" xfId="9498"/>
    <cellStyle name="Normal 2 5 2 2 5 2 2 2 2" xfId="21941"/>
    <cellStyle name="Normal 2 5 2 2 5 2 2 2 2 2" xfId="46815"/>
    <cellStyle name="Normal 2 5 2 2 5 2 2 2 3" xfId="34382"/>
    <cellStyle name="Normal 2 5 2 2 5 2 2 3" xfId="4480"/>
    <cellStyle name="Normal 2 5 2 2 5 2 2 3 2" xfId="16934"/>
    <cellStyle name="Normal 2 5 2 2 5 2 2 3 2 2" xfId="41808"/>
    <cellStyle name="Normal 2 5 2 2 5 2 2 3 3" xfId="29375"/>
    <cellStyle name="Normal 2 5 2 2 5 2 2 4" xfId="14194"/>
    <cellStyle name="Normal 2 5 2 2 5 2 2 4 2" xfId="39068"/>
    <cellStyle name="Normal 2 5 2 2 5 2 2 5" xfId="26627"/>
    <cellStyle name="Normal 2 5 2 2 5 2 3" xfId="5539"/>
    <cellStyle name="Normal 2 5 2 2 5 2 3 2" xfId="10555"/>
    <cellStyle name="Normal 2 5 2 2 5 2 3 2 2" xfId="22998"/>
    <cellStyle name="Normal 2 5 2 2 5 2 3 2 2 2" xfId="47872"/>
    <cellStyle name="Normal 2 5 2 2 5 2 3 2 3" xfId="35439"/>
    <cellStyle name="Normal 2 5 2 2 5 2 3 3" xfId="17991"/>
    <cellStyle name="Normal 2 5 2 2 5 2 3 3 2" xfId="42865"/>
    <cellStyle name="Normal 2 5 2 2 5 2 3 4" xfId="30432"/>
    <cellStyle name="Normal 2 5 2 2 5 2 4" xfId="8614"/>
    <cellStyle name="Normal 2 5 2 2 5 2 4 2" xfId="21058"/>
    <cellStyle name="Normal 2 5 2 2 5 2 4 2 2" xfId="45932"/>
    <cellStyle name="Normal 2 5 2 2 5 2 4 3" xfId="33499"/>
    <cellStyle name="Normal 2 5 2 2 5 2 5" xfId="12009"/>
    <cellStyle name="Normal 2 5 2 2 5 2 5 2" xfId="24443"/>
    <cellStyle name="Normal 2 5 2 2 5 2 5 2 2" xfId="49317"/>
    <cellStyle name="Normal 2 5 2 2 5 2 5 3" xfId="36884"/>
    <cellStyle name="Normal 2 5 2 2 5 2 6" xfId="7091"/>
    <cellStyle name="Normal 2 5 2 2 5 2 6 2" xfId="19540"/>
    <cellStyle name="Normal 2 5 2 2 5 2 6 2 2" xfId="44414"/>
    <cellStyle name="Normal 2 5 2 2 5 2 6 3" xfId="31981"/>
    <cellStyle name="Normal 2 5 2 2 5 2 7" xfId="3545"/>
    <cellStyle name="Normal 2 5 2 2 5 2 7 2" xfId="16051"/>
    <cellStyle name="Normal 2 5 2 2 5 2 7 2 2" xfId="40925"/>
    <cellStyle name="Normal 2 5 2 2 5 2 7 3" xfId="28484"/>
    <cellStyle name="Normal 2 5 2 2 5 2 8" xfId="13405"/>
    <cellStyle name="Normal 2 5 2 2 5 2 8 2" xfId="38279"/>
    <cellStyle name="Normal 2 5 2 2 5 2 9" xfId="25838"/>
    <cellStyle name="Normal 2 5 2 2 5 3" xfId="1742"/>
    <cellStyle name="Normal 2 5 2 2 5 3 2" xfId="4787"/>
    <cellStyle name="Normal 2 5 2 2 5 3 2 2" xfId="9804"/>
    <cellStyle name="Normal 2 5 2 2 5 3 2 2 2" xfId="22247"/>
    <cellStyle name="Normal 2 5 2 2 5 3 2 2 2 2" xfId="47121"/>
    <cellStyle name="Normal 2 5 2 2 5 3 2 2 3" xfId="34688"/>
    <cellStyle name="Normal 2 5 2 2 5 3 2 3" xfId="17240"/>
    <cellStyle name="Normal 2 5 2 2 5 3 2 3 2" xfId="42114"/>
    <cellStyle name="Normal 2 5 2 2 5 3 2 4" xfId="29681"/>
    <cellStyle name="Normal 2 5 2 2 5 3 3" xfId="5888"/>
    <cellStyle name="Normal 2 5 2 2 5 3 3 2" xfId="10903"/>
    <cellStyle name="Normal 2 5 2 2 5 3 3 2 2" xfId="23346"/>
    <cellStyle name="Normal 2 5 2 2 5 3 3 2 2 2" xfId="48220"/>
    <cellStyle name="Normal 2 5 2 2 5 3 3 2 3" xfId="35787"/>
    <cellStyle name="Normal 2 5 2 2 5 3 3 3" xfId="18339"/>
    <cellStyle name="Normal 2 5 2 2 5 3 3 3 2" xfId="43213"/>
    <cellStyle name="Normal 2 5 2 2 5 3 3 4" xfId="30780"/>
    <cellStyle name="Normal 2 5 2 2 5 3 4" xfId="8869"/>
    <cellStyle name="Normal 2 5 2 2 5 3 4 2" xfId="21312"/>
    <cellStyle name="Normal 2 5 2 2 5 3 4 2 2" xfId="46186"/>
    <cellStyle name="Normal 2 5 2 2 5 3 4 3" xfId="33753"/>
    <cellStyle name="Normal 2 5 2 2 5 3 5" xfId="12357"/>
    <cellStyle name="Normal 2 5 2 2 5 3 5 2" xfId="24791"/>
    <cellStyle name="Normal 2 5 2 2 5 3 5 2 2" xfId="49665"/>
    <cellStyle name="Normal 2 5 2 2 5 3 5 3" xfId="37232"/>
    <cellStyle name="Normal 2 5 2 2 5 3 6" xfId="7398"/>
    <cellStyle name="Normal 2 5 2 2 5 3 6 2" xfId="19846"/>
    <cellStyle name="Normal 2 5 2 2 5 3 6 2 2" xfId="44720"/>
    <cellStyle name="Normal 2 5 2 2 5 3 6 3" xfId="32287"/>
    <cellStyle name="Normal 2 5 2 2 5 3 7" xfId="3851"/>
    <cellStyle name="Normal 2 5 2 2 5 3 7 2" xfId="16305"/>
    <cellStyle name="Normal 2 5 2 2 5 3 7 2 2" xfId="41179"/>
    <cellStyle name="Normal 2 5 2 2 5 3 7 3" xfId="28746"/>
    <cellStyle name="Normal 2 5 2 2 5 3 8" xfId="14542"/>
    <cellStyle name="Normal 2 5 2 2 5 3 8 2" xfId="39416"/>
    <cellStyle name="Normal 2 5 2 2 5 3 9" xfId="26975"/>
    <cellStyle name="Normal 2 5 2 2 5 4" xfId="2150"/>
    <cellStyle name="Normal 2 5 2 2 5 4 2" xfId="6185"/>
    <cellStyle name="Normal 2 5 2 2 5 4 2 2" xfId="11200"/>
    <cellStyle name="Normal 2 5 2 2 5 4 2 2 2" xfId="23643"/>
    <cellStyle name="Normal 2 5 2 2 5 4 2 2 2 2" xfId="48517"/>
    <cellStyle name="Normal 2 5 2 2 5 4 2 2 3" xfId="36084"/>
    <cellStyle name="Normal 2 5 2 2 5 4 2 3" xfId="18636"/>
    <cellStyle name="Normal 2 5 2 2 5 4 2 3 2" xfId="43510"/>
    <cellStyle name="Normal 2 5 2 2 5 4 2 4" xfId="31077"/>
    <cellStyle name="Normal 2 5 2 2 5 4 3" xfId="12654"/>
    <cellStyle name="Normal 2 5 2 2 5 4 3 2" xfId="25088"/>
    <cellStyle name="Normal 2 5 2 2 5 4 3 2 2" xfId="49962"/>
    <cellStyle name="Normal 2 5 2 2 5 4 3 3" xfId="37529"/>
    <cellStyle name="Normal 2 5 2 2 5 4 4" xfId="9095"/>
    <cellStyle name="Normal 2 5 2 2 5 4 4 2" xfId="21538"/>
    <cellStyle name="Normal 2 5 2 2 5 4 4 2 2" xfId="46412"/>
    <cellStyle name="Normal 2 5 2 2 5 4 4 3" xfId="33979"/>
    <cellStyle name="Normal 2 5 2 2 5 4 5" xfId="4077"/>
    <cellStyle name="Normal 2 5 2 2 5 4 5 2" xfId="16531"/>
    <cellStyle name="Normal 2 5 2 2 5 4 5 2 2" xfId="41405"/>
    <cellStyle name="Normal 2 5 2 2 5 4 5 3" xfId="28972"/>
    <cellStyle name="Normal 2 5 2 2 5 4 6" xfId="14839"/>
    <cellStyle name="Normal 2 5 2 2 5 4 6 2" xfId="39713"/>
    <cellStyle name="Normal 2 5 2 2 5 4 7" xfId="27272"/>
    <cellStyle name="Normal 2 5 2 2 5 5" xfId="996"/>
    <cellStyle name="Normal 2 5 2 2 5 5 2" xfId="10155"/>
    <cellStyle name="Normal 2 5 2 2 5 5 2 2" xfId="22598"/>
    <cellStyle name="Normal 2 5 2 2 5 5 2 2 2" xfId="47472"/>
    <cellStyle name="Normal 2 5 2 2 5 5 2 3" xfId="35039"/>
    <cellStyle name="Normal 2 5 2 2 5 5 3" xfId="5139"/>
    <cellStyle name="Normal 2 5 2 2 5 5 3 2" xfId="17591"/>
    <cellStyle name="Normal 2 5 2 2 5 5 3 2 2" xfId="42465"/>
    <cellStyle name="Normal 2 5 2 2 5 5 3 3" xfId="30032"/>
    <cellStyle name="Normal 2 5 2 2 5 5 4" xfId="13796"/>
    <cellStyle name="Normal 2 5 2 2 5 5 4 2" xfId="38670"/>
    <cellStyle name="Normal 2 5 2 2 5 5 5" xfId="26229"/>
    <cellStyle name="Normal 2 5 2 2 5 6" xfId="8211"/>
    <cellStyle name="Normal 2 5 2 2 5 6 2" xfId="20655"/>
    <cellStyle name="Normal 2 5 2 2 5 6 2 2" xfId="45529"/>
    <cellStyle name="Normal 2 5 2 2 5 6 3" xfId="33096"/>
    <cellStyle name="Normal 2 5 2 2 5 7" xfId="11611"/>
    <cellStyle name="Normal 2 5 2 2 5 7 2" xfId="24045"/>
    <cellStyle name="Normal 2 5 2 2 5 7 2 2" xfId="48919"/>
    <cellStyle name="Normal 2 5 2 2 5 7 3" xfId="36486"/>
    <cellStyle name="Normal 2 5 2 2 5 8" xfId="6688"/>
    <cellStyle name="Normal 2 5 2 2 5 8 2" xfId="19137"/>
    <cellStyle name="Normal 2 5 2 2 5 8 2 2" xfId="44011"/>
    <cellStyle name="Normal 2 5 2 2 5 8 3" xfId="31578"/>
    <cellStyle name="Normal 2 5 2 2 5 9" xfId="3142"/>
    <cellStyle name="Normal 2 5 2 2 5 9 2" xfId="15648"/>
    <cellStyle name="Normal 2 5 2 2 5 9 2 2" xfId="40522"/>
    <cellStyle name="Normal 2 5 2 2 5 9 3" xfId="28081"/>
    <cellStyle name="Normal 2 5 2 2 5_Degree data" xfId="2051"/>
    <cellStyle name="Normal 2 5 2 2 6" xfId="550"/>
    <cellStyle name="Normal 2 5 2 2 6 2" xfId="1388"/>
    <cellStyle name="Normal 2 5 2 2 6 2 2" xfId="9492"/>
    <cellStyle name="Normal 2 5 2 2 6 2 2 2" xfId="21935"/>
    <cellStyle name="Normal 2 5 2 2 6 2 2 2 2" xfId="46809"/>
    <cellStyle name="Normal 2 5 2 2 6 2 2 3" xfId="34376"/>
    <cellStyle name="Normal 2 5 2 2 6 2 3" xfId="4474"/>
    <cellStyle name="Normal 2 5 2 2 6 2 3 2" xfId="16928"/>
    <cellStyle name="Normal 2 5 2 2 6 2 3 2 2" xfId="41802"/>
    <cellStyle name="Normal 2 5 2 2 6 2 3 3" xfId="29369"/>
    <cellStyle name="Normal 2 5 2 2 6 2 4" xfId="14188"/>
    <cellStyle name="Normal 2 5 2 2 6 2 4 2" xfId="39062"/>
    <cellStyle name="Normal 2 5 2 2 6 2 5" xfId="26621"/>
    <cellStyle name="Normal 2 5 2 2 6 3" xfId="5533"/>
    <cellStyle name="Normal 2 5 2 2 6 3 2" xfId="10549"/>
    <cellStyle name="Normal 2 5 2 2 6 3 2 2" xfId="22992"/>
    <cellStyle name="Normal 2 5 2 2 6 3 2 2 2" xfId="47866"/>
    <cellStyle name="Normal 2 5 2 2 6 3 2 3" xfId="35433"/>
    <cellStyle name="Normal 2 5 2 2 6 3 3" xfId="17985"/>
    <cellStyle name="Normal 2 5 2 2 6 3 3 2" xfId="42859"/>
    <cellStyle name="Normal 2 5 2 2 6 3 4" xfId="30426"/>
    <cellStyle name="Normal 2 5 2 2 6 4" xfId="8608"/>
    <cellStyle name="Normal 2 5 2 2 6 4 2" xfId="21052"/>
    <cellStyle name="Normal 2 5 2 2 6 4 2 2" xfId="45926"/>
    <cellStyle name="Normal 2 5 2 2 6 4 3" xfId="33493"/>
    <cellStyle name="Normal 2 5 2 2 6 5" xfId="12003"/>
    <cellStyle name="Normal 2 5 2 2 6 5 2" xfId="24437"/>
    <cellStyle name="Normal 2 5 2 2 6 5 2 2" xfId="49311"/>
    <cellStyle name="Normal 2 5 2 2 6 5 3" xfId="36878"/>
    <cellStyle name="Normal 2 5 2 2 6 6" xfId="7085"/>
    <cellStyle name="Normal 2 5 2 2 6 6 2" xfId="19534"/>
    <cellStyle name="Normal 2 5 2 2 6 6 2 2" xfId="44408"/>
    <cellStyle name="Normal 2 5 2 2 6 6 3" xfId="31975"/>
    <cellStyle name="Normal 2 5 2 2 6 7" xfId="3539"/>
    <cellStyle name="Normal 2 5 2 2 6 7 2" xfId="16045"/>
    <cellStyle name="Normal 2 5 2 2 6 7 2 2" xfId="40919"/>
    <cellStyle name="Normal 2 5 2 2 6 7 3" xfId="28478"/>
    <cellStyle name="Normal 2 5 2 2 6 8" xfId="13360"/>
    <cellStyle name="Normal 2 5 2 2 6 8 2" xfId="38234"/>
    <cellStyle name="Normal 2 5 2 2 6 9" xfId="25793"/>
    <cellStyle name="Normal 2 5 2 2 7" xfId="1736"/>
    <cellStyle name="Normal 2 5 2 2 7 2" xfId="4742"/>
    <cellStyle name="Normal 2 5 2 2 7 2 2" xfId="9759"/>
    <cellStyle name="Normal 2 5 2 2 7 2 2 2" xfId="22202"/>
    <cellStyle name="Normal 2 5 2 2 7 2 2 2 2" xfId="47076"/>
    <cellStyle name="Normal 2 5 2 2 7 2 2 3" xfId="34643"/>
    <cellStyle name="Normal 2 5 2 2 7 2 3" xfId="17195"/>
    <cellStyle name="Normal 2 5 2 2 7 2 3 2" xfId="42069"/>
    <cellStyle name="Normal 2 5 2 2 7 2 4" xfId="29636"/>
    <cellStyle name="Normal 2 5 2 2 7 3" xfId="5882"/>
    <cellStyle name="Normal 2 5 2 2 7 3 2" xfId="10897"/>
    <cellStyle name="Normal 2 5 2 2 7 3 2 2" xfId="23340"/>
    <cellStyle name="Normal 2 5 2 2 7 3 2 2 2" xfId="48214"/>
    <cellStyle name="Normal 2 5 2 2 7 3 2 3" xfId="35781"/>
    <cellStyle name="Normal 2 5 2 2 7 3 3" xfId="18333"/>
    <cellStyle name="Normal 2 5 2 2 7 3 3 2" xfId="43207"/>
    <cellStyle name="Normal 2 5 2 2 7 3 4" xfId="30774"/>
    <cellStyle name="Normal 2 5 2 2 7 4" xfId="8049"/>
    <cellStyle name="Normal 2 5 2 2 7 4 2" xfId="20495"/>
    <cellStyle name="Normal 2 5 2 2 7 4 2 2" xfId="45369"/>
    <cellStyle name="Normal 2 5 2 2 7 4 3" xfId="32936"/>
    <cellStyle name="Normal 2 5 2 2 7 5" xfId="12351"/>
    <cellStyle name="Normal 2 5 2 2 7 5 2" xfId="24785"/>
    <cellStyle name="Normal 2 5 2 2 7 5 2 2" xfId="49659"/>
    <cellStyle name="Normal 2 5 2 2 7 5 3" xfId="37226"/>
    <cellStyle name="Normal 2 5 2 2 7 6" xfId="7353"/>
    <cellStyle name="Normal 2 5 2 2 7 6 2" xfId="19801"/>
    <cellStyle name="Normal 2 5 2 2 7 6 2 2" xfId="44675"/>
    <cellStyle name="Normal 2 5 2 2 7 6 3" xfId="32242"/>
    <cellStyle name="Normal 2 5 2 2 7 7" xfId="2976"/>
    <cellStyle name="Normal 2 5 2 2 7 7 2" xfId="15488"/>
    <cellStyle name="Normal 2 5 2 2 7 7 2 2" xfId="40362"/>
    <cellStyle name="Normal 2 5 2 2 7 7 3" xfId="27921"/>
    <cellStyle name="Normal 2 5 2 2 7 8" xfId="14536"/>
    <cellStyle name="Normal 2 5 2 2 7 8 2" xfId="39410"/>
    <cellStyle name="Normal 2 5 2 2 7 9" xfId="26969"/>
    <cellStyle name="Normal 2 5 2 2 8" xfId="2099"/>
    <cellStyle name="Normal 2 5 2 2 8 2" xfId="6140"/>
    <cellStyle name="Normal 2 5 2 2 8 2 2" xfId="11155"/>
    <cellStyle name="Normal 2 5 2 2 8 2 2 2" xfId="23598"/>
    <cellStyle name="Normal 2 5 2 2 8 2 2 2 2" xfId="48472"/>
    <cellStyle name="Normal 2 5 2 2 8 2 2 3" xfId="36039"/>
    <cellStyle name="Normal 2 5 2 2 8 2 3" xfId="18591"/>
    <cellStyle name="Normal 2 5 2 2 8 2 3 2" xfId="43465"/>
    <cellStyle name="Normal 2 5 2 2 8 2 4" xfId="31032"/>
    <cellStyle name="Normal 2 5 2 2 8 3" xfId="12609"/>
    <cellStyle name="Normal 2 5 2 2 8 3 2" xfId="25043"/>
    <cellStyle name="Normal 2 5 2 2 8 3 2 2" xfId="49917"/>
    <cellStyle name="Normal 2 5 2 2 8 3 3" xfId="37484"/>
    <cellStyle name="Normal 2 5 2 2 8 4" xfId="8935"/>
    <cellStyle name="Normal 2 5 2 2 8 4 2" xfId="21378"/>
    <cellStyle name="Normal 2 5 2 2 8 4 2 2" xfId="46252"/>
    <cellStyle name="Normal 2 5 2 2 8 4 3" xfId="33819"/>
    <cellStyle name="Normal 2 5 2 2 8 5" xfId="3917"/>
    <cellStyle name="Normal 2 5 2 2 8 5 2" xfId="16371"/>
    <cellStyle name="Normal 2 5 2 2 8 5 2 2" xfId="41245"/>
    <cellStyle name="Normal 2 5 2 2 8 5 3" xfId="28812"/>
    <cellStyle name="Normal 2 5 2 2 8 6" xfId="14794"/>
    <cellStyle name="Normal 2 5 2 2 8 6 2" xfId="39668"/>
    <cellStyle name="Normal 2 5 2 2 8 7" xfId="27227"/>
    <cellStyle name="Normal 2 5 2 2 9" xfId="951"/>
    <cellStyle name="Normal 2 5 2 2 9 2" xfId="11566"/>
    <cellStyle name="Normal 2 5 2 2 9 2 2" xfId="24000"/>
    <cellStyle name="Normal 2 5 2 2 9 2 2 2" xfId="48874"/>
    <cellStyle name="Normal 2 5 2 2 9 2 3" xfId="36441"/>
    <cellStyle name="Normal 2 5 2 2 9 3" xfId="10110"/>
    <cellStyle name="Normal 2 5 2 2 9 3 2" xfId="22553"/>
    <cellStyle name="Normal 2 5 2 2 9 3 2 2" xfId="47427"/>
    <cellStyle name="Normal 2 5 2 2 9 3 3" xfId="34994"/>
    <cellStyle name="Normal 2 5 2 2 9 4" xfId="5094"/>
    <cellStyle name="Normal 2 5 2 2 9 4 2" xfId="17546"/>
    <cellStyle name="Normal 2 5 2 2 9 4 2 2" xfId="42420"/>
    <cellStyle name="Normal 2 5 2 2 9 4 3" xfId="29987"/>
    <cellStyle name="Normal 2 5 2 2 9 5" xfId="13751"/>
    <cellStyle name="Normal 2 5 2 2 9 5 2" xfId="38625"/>
    <cellStyle name="Normal 2 5 2 2 9 6" xfId="26184"/>
    <cellStyle name="Normal 2 5 2 2_Degree data" xfId="2192"/>
    <cellStyle name="Normal 2 5 2 3" xfId="141"/>
    <cellStyle name="Normal 2 5 2 3 10" xfId="7704"/>
    <cellStyle name="Normal 2 5 2 3 10 2" xfId="20150"/>
    <cellStyle name="Normal 2 5 2 3 10 2 2" xfId="45024"/>
    <cellStyle name="Normal 2 5 2 3 10 3" xfId="32591"/>
    <cellStyle name="Normal 2 5 2 3 11" xfId="11524"/>
    <cellStyle name="Normal 2 5 2 3 11 2" xfId="23958"/>
    <cellStyle name="Normal 2 5 2 3 11 2 2" xfId="48832"/>
    <cellStyle name="Normal 2 5 2 3 11 3" xfId="36399"/>
    <cellStyle name="Normal 2 5 2 3 12" xfId="6516"/>
    <cellStyle name="Normal 2 5 2 3 12 2" xfId="18965"/>
    <cellStyle name="Normal 2 5 2 3 12 2 2" xfId="43839"/>
    <cellStyle name="Normal 2 5 2 3 12 3" xfId="31406"/>
    <cellStyle name="Normal 2 5 2 3 13" xfId="2624"/>
    <cellStyle name="Normal 2 5 2 3 13 2" xfId="15143"/>
    <cellStyle name="Normal 2 5 2 3 13 2 2" xfId="40017"/>
    <cellStyle name="Normal 2 5 2 3 13 3" xfId="27576"/>
    <cellStyle name="Normal 2 5 2 3 14" xfId="12971"/>
    <cellStyle name="Normal 2 5 2 3 14 2" xfId="37845"/>
    <cellStyle name="Normal 2 5 2 3 15" xfId="25404"/>
    <cellStyle name="Normal 2 5 2 3 2" xfId="329"/>
    <cellStyle name="Normal 2 5 2 3 2 10" xfId="6559"/>
    <cellStyle name="Normal 2 5 2 3 2 10 2" xfId="19008"/>
    <cellStyle name="Normal 2 5 2 3 2 10 2 2" xfId="43882"/>
    <cellStyle name="Normal 2 5 2 3 2 10 3" xfId="31449"/>
    <cellStyle name="Normal 2 5 2 3 2 11" xfId="2727"/>
    <cellStyle name="Normal 2 5 2 3 2 11 2" xfId="15245"/>
    <cellStyle name="Normal 2 5 2 3 2 11 2 2" xfId="40119"/>
    <cellStyle name="Normal 2 5 2 3 2 11 3" xfId="27678"/>
    <cellStyle name="Normal 2 5 2 3 2 12" xfId="13146"/>
    <cellStyle name="Normal 2 5 2 3 2 12 2" xfId="38020"/>
    <cellStyle name="Normal 2 5 2 3 2 13" xfId="25579"/>
    <cellStyle name="Normal 2 5 2 3 2 2" xfId="431"/>
    <cellStyle name="Normal 2 5 2 3 2 2 10" xfId="13246"/>
    <cellStyle name="Normal 2 5 2 3 2 2 10 2" xfId="38120"/>
    <cellStyle name="Normal 2 5 2 3 2 2 11" xfId="25679"/>
    <cellStyle name="Normal 2 5 2 3 2 2 2" xfId="791"/>
    <cellStyle name="Normal 2 5 2 3 2 2 2 2" xfId="1397"/>
    <cellStyle name="Normal 2 5 2 3 2 2 2 2 2" xfId="9501"/>
    <cellStyle name="Normal 2 5 2 3 2 2 2 2 2 2" xfId="21944"/>
    <cellStyle name="Normal 2 5 2 3 2 2 2 2 2 2 2" xfId="46818"/>
    <cellStyle name="Normal 2 5 2 3 2 2 2 2 2 3" xfId="34385"/>
    <cellStyle name="Normal 2 5 2 3 2 2 2 2 3" xfId="4483"/>
    <cellStyle name="Normal 2 5 2 3 2 2 2 2 3 2" xfId="16937"/>
    <cellStyle name="Normal 2 5 2 3 2 2 2 2 3 2 2" xfId="41811"/>
    <cellStyle name="Normal 2 5 2 3 2 2 2 2 3 3" xfId="29378"/>
    <cellStyle name="Normal 2 5 2 3 2 2 2 2 4" xfId="14197"/>
    <cellStyle name="Normal 2 5 2 3 2 2 2 2 4 2" xfId="39071"/>
    <cellStyle name="Normal 2 5 2 3 2 2 2 2 5" xfId="26630"/>
    <cellStyle name="Normal 2 5 2 3 2 2 2 3" xfId="5542"/>
    <cellStyle name="Normal 2 5 2 3 2 2 2 3 2" xfId="10558"/>
    <cellStyle name="Normal 2 5 2 3 2 2 2 3 2 2" xfId="23001"/>
    <cellStyle name="Normal 2 5 2 3 2 2 2 3 2 2 2" xfId="47875"/>
    <cellStyle name="Normal 2 5 2 3 2 2 2 3 2 3" xfId="35442"/>
    <cellStyle name="Normal 2 5 2 3 2 2 2 3 3" xfId="17994"/>
    <cellStyle name="Normal 2 5 2 3 2 2 2 3 3 2" xfId="42868"/>
    <cellStyle name="Normal 2 5 2 3 2 2 2 3 4" xfId="30435"/>
    <cellStyle name="Normal 2 5 2 3 2 2 2 4" xfId="8617"/>
    <cellStyle name="Normal 2 5 2 3 2 2 2 4 2" xfId="21061"/>
    <cellStyle name="Normal 2 5 2 3 2 2 2 4 2 2" xfId="45935"/>
    <cellStyle name="Normal 2 5 2 3 2 2 2 4 3" xfId="33502"/>
    <cellStyle name="Normal 2 5 2 3 2 2 2 5" xfId="12012"/>
    <cellStyle name="Normal 2 5 2 3 2 2 2 5 2" xfId="24446"/>
    <cellStyle name="Normal 2 5 2 3 2 2 2 5 2 2" xfId="49320"/>
    <cellStyle name="Normal 2 5 2 3 2 2 2 5 3" xfId="36887"/>
    <cellStyle name="Normal 2 5 2 3 2 2 2 6" xfId="7094"/>
    <cellStyle name="Normal 2 5 2 3 2 2 2 6 2" xfId="19543"/>
    <cellStyle name="Normal 2 5 2 3 2 2 2 6 2 2" xfId="44417"/>
    <cellStyle name="Normal 2 5 2 3 2 2 2 6 3" xfId="31984"/>
    <cellStyle name="Normal 2 5 2 3 2 2 2 7" xfId="3548"/>
    <cellStyle name="Normal 2 5 2 3 2 2 2 7 2" xfId="16054"/>
    <cellStyle name="Normal 2 5 2 3 2 2 2 7 2 2" xfId="40928"/>
    <cellStyle name="Normal 2 5 2 3 2 2 2 7 3" xfId="28487"/>
    <cellStyle name="Normal 2 5 2 3 2 2 2 8" xfId="13593"/>
    <cellStyle name="Normal 2 5 2 3 2 2 2 8 2" xfId="38467"/>
    <cellStyle name="Normal 2 5 2 3 2 2 2 9" xfId="26026"/>
    <cellStyle name="Normal 2 5 2 3 2 2 3" xfId="1745"/>
    <cellStyle name="Normal 2 5 2 3 2 2 3 2" xfId="4975"/>
    <cellStyle name="Normal 2 5 2 3 2 2 3 2 2" xfId="9992"/>
    <cellStyle name="Normal 2 5 2 3 2 2 3 2 2 2" xfId="22435"/>
    <cellStyle name="Normal 2 5 2 3 2 2 3 2 2 2 2" xfId="47309"/>
    <cellStyle name="Normal 2 5 2 3 2 2 3 2 2 3" xfId="34876"/>
    <cellStyle name="Normal 2 5 2 3 2 2 3 2 3" xfId="17428"/>
    <cellStyle name="Normal 2 5 2 3 2 2 3 2 3 2" xfId="42302"/>
    <cellStyle name="Normal 2 5 2 3 2 2 3 2 4" xfId="29869"/>
    <cellStyle name="Normal 2 5 2 3 2 2 3 3" xfId="5891"/>
    <cellStyle name="Normal 2 5 2 3 2 2 3 3 2" xfId="10906"/>
    <cellStyle name="Normal 2 5 2 3 2 2 3 3 2 2" xfId="23349"/>
    <cellStyle name="Normal 2 5 2 3 2 2 3 3 2 2 2" xfId="48223"/>
    <cellStyle name="Normal 2 5 2 3 2 2 3 3 2 3" xfId="35790"/>
    <cellStyle name="Normal 2 5 2 3 2 2 3 3 3" xfId="18342"/>
    <cellStyle name="Normal 2 5 2 3 2 2 3 3 3 2" xfId="43216"/>
    <cellStyle name="Normal 2 5 2 3 2 2 3 3 4" xfId="30783"/>
    <cellStyle name="Normal 2 5 2 3 2 2 3 4" xfId="8399"/>
    <cellStyle name="Normal 2 5 2 3 2 2 3 4 2" xfId="20843"/>
    <cellStyle name="Normal 2 5 2 3 2 2 3 4 2 2" xfId="45717"/>
    <cellStyle name="Normal 2 5 2 3 2 2 3 4 3" xfId="33284"/>
    <cellStyle name="Normal 2 5 2 3 2 2 3 5" xfId="12360"/>
    <cellStyle name="Normal 2 5 2 3 2 2 3 5 2" xfId="24794"/>
    <cellStyle name="Normal 2 5 2 3 2 2 3 5 2 2" xfId="49668"/>
    <cellStyle name="Normal 2 5 2 3 2 2 3 5 3" xfId="37235"/>
    <cellStyle name="Normal 2 5 2 3 2 2 3 6" xfId="7586"/>
    <cellStyle name="Normal 2 5 2 3 2 2 3 6 2" xfId="20034"/>
    <cellStyle name="Normal 2 5 2 3 2 2 3 6 2 2" xfId="44908"/>
    <cellStyle name="Normal 2 5 2 3 2 2 3 6 3" xfId="32475"/>
    <cellStyle name="Normal 2 5 2 3 2 2 3 7" xfId="3330"/>
    <cellStyle name="Normal 2 5 2 3 2 2 3 7 2" xfId="15836"/>
    <cellStyle name="Normal 2 5 2 3 2 2 3 7 2 2" xfId="40710"/>
    <cellStyle name="Normal 2 5 2 3 2 2 3 7 3" xfId="28269"/>
    <cellStyle name="Normal 2 5 2 3 2 2 3 8" xfId="14545"/>
    <cellStyle name="Normal 2 5 2 3 2 2 3 8 2" xfId="39419"/>
    <cellStyle name="Normal 2 5 2 3 2 2 3 9" xfId="26978"/>
    <cellStyle name="Normal 2 5 2 3 2 2 4" xfId="2349"/>
    <cellStyle name="Normal 2 5 2 3 2 2 4 2" xfId="6373"/>
    <cellStyle name="Normal 2 5 2 3 2 2 4 2 2" xfId="11388"/>
    <cellStyle name="Normal 2 5 2 3 2 2 4 2 2 2" xfId="23831"/>
    <cellStyle name="Normal 2 5 2 3 2 2 4 2 2 2 2" xfId="48705"/>
    <cellStyle name="Normal 2 5 2 3 2 2 4 2 2 3" xfId="36272"/>
    <cellStyle name="Normal 2 5 2 3 2 2 4 2 3" xfId="18824"/>
    <cellStyle name="Normal 2 5 2 3 2 2 4 2 3 2" xfId="43698"/>
    <cellStyle name="Normal 2 5 2 3 2 2 4 2 4" xfId="31265"/>
    <cellStyle name="Normal 2 5 2 3 2 2 4 3" xfId="12842"/>
    <cellStyle name="Normal 2 5 2 3 2 2 4 3 2" xfId="25276"/>
    <cellStyle name="Normal 2 5 2 3 2 2 4 3 2 2" xfId="50150"/>
    <cellStyle name="Normal 2 5 2 3 2 2 4 3 3" xfId="37717"/>
    <cellStyle name="Normal 2 5 2 3 2 2 4 4" xfId="9283"/>
    <cellStyle name="Normal 2 5 2 3 2 2 4 4 2" xfId="21726"/>
    <cellStyle name="Normal 2 5 2 3 2 2 4 4 2 2" xfId="46600"/>
    <cellStyle name="Normal 2 5 2 3 2 2 4 4 3" xfId="34167"/>
    <cellStyle name="Normal 2 5 2 3 2 2 4 5" xfId="4265"/>
    <cellStyle name="Normal 2 5 2 3 2 2 4 5 2" xfId="16719"/>
    <cellStyle name="Normal 2 5 2 3 2 2 4 5 2 2" xfId="41593"/>
    <cellStyle name="Normal 2 5 2 3 2 2 4 5 3" xfId="29160"/>
    <cellStyle name="Normal 2 5 2 3 2 2 4 6" xfId="15027"/>
    <cellStyle name="Normal 2 5 2 3 2 2 4 6 2" xfId="39901"/>
    <cellStyle name="Normal 2 5 2 3 2 2 4 7" xfId="27460"/>
    <cellStyle name="Normal 2 5 2 3 2 2 5" xfId="1184"/>
    <cellStyle name="Normal 2 5 2 3 2 2 5 2" xfId="10345"/>
    <cellStyle name="Normal 2 5 2 3 2 2 5 2 2" xfId="22788"/>
    <cellStyle name="Normal 2 5 2 3 2 2 5 2 2 2" xfId="47662"/>
    <cellStyle name="Normal 2 5 2 3 2 2 5 2 3" xfId="35229"/>
    <cellStyle name="Normal 2 5 2 3 2 2 5 3" xfId="5329"/>
    <cellStyle name="Normal 2 5 2 3 2 2 5 3 2" xfId="17781"/>
    <cellStyle name="Normal 2 5 2 3 2 2 5 3 2 2" xfId="42655"/>
    <cellStyle name="Normal 2 5 2 3 2 2 5 3 3" xfId="30222"/>
    <cellStyle name="Normal 2 5 2 3 2 2 5 4" xfId="13984"/>
    <cellStyle name="Normal 2 5 2 3 2 2 5 4 2" xfId="38858"/>
    <cellStyle name="Normal 2 5 2 3 2 2 5 5" xfId="26417"/>
    <cellStyle name="Normal 2 5 2 3 2 2 6" xfId="7906"/>
    <cellStyle name="Normal 2 5 2 3 2 2 6 2" xfId="20352"/>
    <cellStyle name="Normal 2 5 2 3 2 2 6 2 2" xfId="45226"/>
    <cellStyle name="Normal 2 5 2 3 2 2 6 3" xfId="32793"/>
    <cellStyle name="Normal 2 5 2 3 2 2 7" xfId="11799"/>
    <cellStyle name="Normal 2 5 2 3 2 2 7 2" xfId="24233"/>
    <cellStyle name="Normal 2 5 2 3 2 2 7 2 2" xfId="49107"/>
    <cellStyle name="Normal 2 5 2 3 2 2 7 3" xfId="36674"/>
    <cellStyle name="Normal 2 5 2 3 2 2 8" xfId="6876"/>
    <cellStyle name="Normal 2 5 2 3 2 2 8 2" xfId="19325"/>
    <cellStyle name="Normal 2 5 2 3 2 2 8 2 2" xfId="44199"/>
    <cellStyle name="Normal 2 5 2 3 2 2 8 3" xfId="31766"/>
    <cellStyle name="Normal 2 5 2 3 2 2 9" xfId="2827"/>
    <cellStyle name="Normal 2 5 2 3 2 2 9 2" xfId="15345"/>
    <cellStyle name="Normal 2 5 2 3 2 2 9 2 2" xfId="40219"/>
    <cellStyle name="Normal 2 5 2 3 2 2 9 3" xfId="27778"/>
    <cellStyle name="Normal 2 5 2 3 2 2_Degree data" xfId="2043"/>
    <cellStyle name="Normal 2 5 2 3 2 3" xfId="690"/>
    <cellStyle name="Normal 2 5 2 3 2 3 2" xfId="1396"/>
    <cellStyle name="Normal 2 5 2 3 2 3 2 2" xfId="9183"/>
    <cellStyle name="Normal 2 5 2 3 2 3 2 2 2" xfId="21626"/>
    <cellStyle name="Normal 2 5 2 3 2 3 2 2 2 2" xfId="46500"/>
    <cellStyle name="Normal 2 5 2 3 2 3 2 2 3" xfId="34067"/>
    <cellStyle name="Normal 2 5 2 3 2 3 2 3" xfId="4165"/>
    <cellStyle name="Normal 2 5 2 3 2 3 2 3 2" xfId="16619"/>
    <cellStyle name="Normal 2 5 2 3 2 3 2 3 2 2" xfId="41493"/>
    <cellStyle name="Normal 2 5 2 3 2 3 2 3 3" xfId="29060"/>
    <cellStyle name="Normal 2 5 2 3 2 3 2 4" xfId="14196"/>
    <cellStyle name="Normal 2 5 2 3 2 3 2 4 2" xfId="39070"/>
    <cellStyle name="Normal 2 5 2 3 2 3 2 5" xfId="26629"/>
    <cellStyle name="Normal 2 5 2 3 2 3 3" xfId="5541"/>
    <cellStyle name="Normal 2 5 2 3 2 3 3 2" xfId="10557"/>
    <cellStyle name="Normal 2 5 2 3 2 3 3 2 2" xfId="23000"/>
    <cellStyle name="Normal 2 5 2 3 2 3 3 2 2 2" xfId="47874"/>
    <cellStyle name="Normal 2 5 2 3 2 3 3 2 3" xfId="35441"/>
    <cellStyle name="Normal 2 5 2 3 2 3 3 3" xfId="17993"/>
    <cellStyle name="Normal 2 5 2 3 2 3 3 3 2" xfId="42867"/>
    <cellStyle name="Normal 2 5 2 3 2 3 3 4" xfId="30434"/>
    <cellStyle name="Normal 2 5 2 3 2 3 4" xfId="8299"/>
    <cellStyle name="Normal 2 5 2 3 2 3 4 2" xfId="20743"/>
    <cellStyle name="Normal 2 5 2 3 2 3 4 2 2" xfId="45617"/>
    <cellStyle name="Normal 2 5 2 3 2 3 4 3" xfId="33184"/>
    <cellStyle name="Normal 2 5 2 3 2 3 5" xfId="12011"/>
    <cellStyle name="Normal 2 5 2 3 2 3 5 2" xfId="24445"/>
    <cellStyle name="Normal 2 5 2 3 2 3 5 2 2" xfId="49319"/>
    <cellStyle name="Normal 2 5 2 3 2 3 5 3" xfId="36886"/>
    <cellStyle name="Normal 2 5 2 3 2 3 6" xfId="6776"/>
    <cellStyle name="Normal 2 5 2 3 2 3 6 2" xfId="19225"/>
    <cellStyle name="Normal 2 5 2 3 2 3 6 2 2" xfId="44099"/>
    <cellStyle name="Normal 2 5 2 3 2 3 6 3" xfId="31666"/>
    <cellStyle name="Normal 2 5 2 3 2 3 7" xfId="3230"/>
    <cellStyle name="Normal 2 5 2 3 2 3 7 2" xfId="15736"/>
    <cellStyle name="Normal 2 5 2 3 2 3 7 2 2" xfId="40610"/>
    <cellStyle name="Normal 2 5 2 3 2 3 7 3" xfId="28169"/>
    <cellStyle name="Normal 2 5 2 3 2 3 8" xfId="13493"/>
    <cellStyle name="Normal 2 5 2 3 2 3 8 2" xfId="38367"/>
    <cellStyle name="Normal 2 5 2 3 2 3 9" xfId="25926"/>
    <cellStyle name="Normal 2 5 2 3 2 4" xfId="1744"/>
    <cellStyle name="Normal 2 5 2 3 2 4 2" xfId="4482"/>
    <cellStyle name="Normal 2 5 2 3 2 4 2 2" xfId="9500"/>
    <cellStyle name="Normal 2 5 2 3 2 4 2 2 2" xfId="21943"/>
    <cellStyle name="Normal 2 5 2 3 2 4 2 2 2 2" xfId="46817"/>
    <cellStyle name="Normal 2 5 2 3 2 4 2 2 3" xfId="34384"/>
    <cellStyle name="Normal 2 5 2 3 2 4 2 3" xfId="16936"/>
    <cellStyle name="Normal 2 5 2 3 2 4 2 3 2" xfId="41810"/>
    <cellStyle name="Normal 2 5 2 3 2 4 2 4" xfId="29377"/>
    <cellStyle name="Normal 2 5 2 3 2 4 3" xfId="5890"/>
    <cellStyle name="Normal 2 5 2 3 2 4 3 2" xfId="10905"/>
    <cellStyle name="Normal 2 5 2 3 2 4 3 2 2" xfId="23348"/>
    <cellStyle name="Normal 2 5 2 3 2 4 3 2 2 2" xfId="48222"/>
    <cellStyle name="Normal 2 5 2 3 2 4 3 2 3" xfId="35789"/>
    <cellStyle name="Normal 2 5 2 3 2 4 3 3" xfId="18341"/>
    <cellStyle name="Normal 2 5 2 3 2 4 3 3 2" xfId="43215"/>
    <cellStyle name="Normal 2 5 2 3 2 4 3 4" xfId="30782"/>
    <cellStyle name="Normal 2 5 2 3 2 4 4" xfId="8616"/>
    <cellStyle name="Normal 2 5 2 3 2 4 4 2" xfId="21060"/>
    <cellStyle name="Normal 2 5 2 3 2 4 4 2 2" xfId="45934"/>
    <cellStyle name="Normal 2 5 2 3 2 4 4 3" xfId="33501"/>
    <cellStyle name="Normal 2 5 2 3 2 4 5" xfId="12359"/>
    <cellStyle name="Normal 2 5 2 3 2 4 5 2" xfId="24793"/>
    <cellStyle name="Normal 2 5 2 3 2 4 5 2 2" xfId="49667"/>
    <cellStyle name="Normal 2 5 2 3 2 4 5 3" xfId="37234"/>
    <cellStyle name="Normal 2 5 2 3 2 4 6" xfId="7093"/>
    <cellStyle name="Normal 2 5 2 3 2 4 6 2" xfId="19542"/>
    <cellStyle name="Normal 2 5 2 3 2 4 6 2 2" xfId="44416"/>
    <cellStyle name="Normal 2 5 2 3 2 4 6 3" xfId="31983"/>
    <cellStyle name="Normal 2 5 2 3 2 4 7" xfId="3547"/>
    <cellStyle name="Normal 2 5 2 3 2 4 7 2" xfId="16053"/>
    <cellStyle name="Normal 2 5 2 3 2 4 7 2 2" xfId="40927"/>
    <cellStyle name="Normal 2 5 2 3 2 4 7 3" xfId="28486"/>
    <cellStyle name="Normal 2 5 2 3 2 4 8" xfId="14544"/>
    <cellStyle name="Normal 2 5 2 3 2 4 8 2" xfId="39418"/>
    <cellStyle name="Normal 2 5 2 3 2 4 9" xfId="26977"/>
    <cellStyle name="Normal 2 5 2 3 2 5" xfId="2247"/>
    <cellStyle name="Normal 2 5 2 3 2 5 2" xfId="4875"/>
    <cellStyle name="Normal 2 5 2 3 2 5 2 2" xfId="9892"/>
    <cellStyle name="Normal 2 5 2 3 2 5 2 2 2" xfId="22335"/>
    <cellStyle name="Normal 2 5 2 3 2 5 2 2 2 2" xfId="47209"/>
    <cellStyle name="Normal 2 5 2 3 2 5 2 2 3" xfId="34776"/>
    <cellStyle name="Normal 2 5 2 3 2 5 2 3" xfId="17328"/>
    <cellStyle name="Normal 2 5 2 3 2 5 2 3 2" xfId="42202"/>
    <cellStyle name="Normal 2 5 2 3 2 5 2 4" xfId="29769"/>
    <cellStyle name="Normal 2 5 2 3 2 5 3" xfId="6273"/>
    <cellStyle name="Normal 2 5 2 3 2 5 3 2" xfId="11288"/>
    <cellStyle name="Normal 2 5 2 3 2 5 3 2 2" xfId="23731"/>
    <cellStyle name="Normal 2 5 2 3 2 5 3 2 2 2" xfId="48605"/>
    <cellStyle name="Normal 2 5 2 3 2 5 3 2 3" xfId="36172"/>
    <cellStyle name="Normal 2 5 2 3 2 5 3 3" xfId="18724"/>
    <cellStyle name="Normal 2 5 2 3 2 5 3 3 2" xfId="43598"/>
    <cellStyle name="Normal 2 5 2 3 2 5 3 4" xfId="31165"/>
    <cellStyle name="Normal 2 5 2 3 2 5 4" xfId="8080"/>
    <cellStyle name="Normal 2 5 2 3 2 5 4 2" xfId="20526"/>
    <cellStyle name="Normal 2 5 2 3 2 5 4 2 2" xfId="45400"/>
    <cellStyle name="Normal 2 5 2 3 2 5 4 3" xfId="32967"/>
    <cellStyle name="Normal 2 5 2 3 2 5 5" xfId="12742"/>
    <cellStyle name="Normal 2 5 2 3 2 5 5 2" xfId="25176"/>
    <cellStyle name="Normal 2 5 2 3 2 5 5 2 2" xfId="50050"/>
    <cellStyle name="Normal 2 5 2 3 2 5 5 3" xfId="37617"/>
    <cellStyle name="Normal 2 5 2 3 2 5 6" xfId="7486"/>
    <cellStyle name="Normal 2 5 2 3 2 5 6 2" xfId="19934"/>
    <cellStyle name="Normal 2 5 2 3 2 5 6 2 2" xfId="44808"/>
    <cellStyle name="Normal 2 5 2 3 2 5 6 3" xfId="32375"/>
    <cellStyle name="Normal 2 5 2 3 2 5 7" xfId="3009"/>
    <cellStyle name="Normal 2 5 2 3 2 5 7 2" xfId="15519"/>
    <cellStyle name="Normal 2 5 2 3 2 5 7 2 2" xfId="40393"/>
    <cellStyle name="Normal 2 5 2 3 2 5 7 3" xfId="27952"/>
    <cellStyle name="Normal 2 5 2 3 2 5 8" xfId="14927"/>
    <cellStyle name="Normal 2 5 2 3 2 5 8 2" xfId="39801"/>
    <cellStyle name="Normal 2 5 2 3 2 5 9" xfId="27360"/>
    <cellStyle name="Normal 2 5 2 3 2 6" xfId="1084"/>
    <cellStyle name="Normal 2 5 2 3 2 6 2" xfId="8966"/>
    <cellStyle name="Normal 2 5 2 3 2 6 2 2" xfId="21409"/>
    <cellStyle name="Normal 2 5 2 3 2 6 2 2 2" xfId="46283"/>
    <cellStyle name="Normal 2 5 2 3 2 6 2 3" xfId="33850"/>
    <cellStyle name="Normal 2 5 2 3 2 6 3" xfId="3948"/>
    <cellStyle name="Normal 2 5 2 3 2 6 3 2" xfId="16402"/>
    <cellStyle name="Normal 2 5 2 3 2 6 3 2 2" xfId="41276"/>
    <cellStyle name="Normal 2 5 2 3 2 6 3 3" xfId="28843"/>
    <cellStyle name="Normal 2 5 2 3 2 6 4" xfId="13884"/>
    <cellStyle name="Normal 2 5 2 3 2 6 4 2" xfId="38758"/>
    <cellStyle name="Normal 2 5 2 3 2 6 5" xfId="26317"/>
    <cellStyle name="Normal 2 5 2 3 2 7" xfId="5229"/>
    <cellStyle name="Normal 2 5 2 3 2 7 2" xfId="10245"/>
    <cellStyle name="Normal 2 5 2 3 2 7 2 2" xfId="22688"/>
    <cellStyle name="Normal 2 5 2 3 2 7 2 2 2" xfId="47562"/>
    <cellStyle name="Normal 2 5 2 3 2 7 2 3" xfId="35129"/>
    <cellStyle name="Normal 2 5 2 3 2 7 3" xfId="17681"/>
    <cellStyle name="Normal 2 5 2 3 2 7 3 2" xfId="42555"/>
    <cellStyle name="Normal 2 5 2 3 2 7 4" xfId="30122"/>
    <cellStyle name="Normal 2 5 2 3 2 8" xfId="7806"/>
    <cellStyle name="Normal 2 5 2 3 2 8 2" xfId="20252"/>
    <cellStyle name="Normal 2 5 2 3 2 8 2 2" xfId="45126"/>
    <cellStyle name="Normal 2 5 2 3 2 8 3" xfId="32693"/>
    <cellStyle name="Normal 2 5 2 3 2 9" xfId="11699"/>
    <cellStyle name="Normal 2 5 2 3 2 9 2" xfId="24133"/>
    <cellStyle name="Normal 2 5 2 3 2 9 2 2" xfId="49007"/>
    <cellStyle name="Normal 2 5 2 3 2 9 3" xfId="36574"/>
    <cellStyle name="Normal 2 5 2 3 2_Degree data" xfId="2052"/>
    <cellStyle name="Normal 2 5 2 3 3" xfId="284"/>
    <cellStyle name="Normal 2 5 2 3 3 10" xfId="6621"/>
    <cellStyle name="Normal 2 5 2 3 3 10 2" xfId="19070"/>
    <cellStyle name="Normal 2 5 2 3 3 10 2 2" xfId="43944"/>
    <cellStyle name="Normal 2 5 2 3 3 10 3" xfId="31511"/>
    <cellStyle name="Normal 2 5 2 3 3 11" xfId="2684"/>
    <cellStyle name="Normal 2 5 2 3 3 11 2" xfId="15202"/>
    <cellStyle name="Normal 2 5 2 3 3 11 2 2" xfId="40076"/>
    <cellStyle name="Normal 2 5 2 3 3 11 3" xfId="27635"/>
    <cellStyle name="Normal 2 5 2 3 3 12" xfId="13103"/>
    <cellStyle name="Normal 2 5 2 3 3 12 2" xfId="37977"/>
    <cellStyle name="Normal 2 5 2 3 3 13" xfId="25536"/>
    <cellStyle name="Normal 2 5 2 3 3 2" xfId="495"/>
    <cellStyle name="Normal 2 5 2 3 3 2 10" xfId="13308"/>
    <cellStyle name="Normal 2 5 2 3 3 2 10 2" xfId="38182"/>
    <cellStyle name="Normal 2 5 2 3 3 2 11" xfId="25741"/>
    <cellStyle name="Normal 2 5 2 3 3 2 2" xfId="854"/>
    <cellStyle name="Normal 2 5 2 3 3 2 2 2" xfId="1399"/>
    <cellStyle name="Normal 2 5 2 3 3 2 2 2 2" xfId="9503"/>
    <cellStyle name="Normal 2 5 2 3 3 2 2 2 2 2" xfId="21946"/>
    <cellStyle name="Normal 2 5 2 3 3 2 2 2 2 2 2" xfId="46820"/>
    <cellStyle name="Normal 2 5 2 3 3 2 2 2 2 3" xfId="34387"/>
    <cellStyle name="Normal 2 5 2 3 3 2 2 2 3" xfId="4485"/>
    <cellStyle name="Normal 2 5 2 3 3 2 2 2 3 2" xfId="16939"/>
    <cellStyle name="Normal 2 5 2 3 3 2 2 2 3 2 2" xfId="41813"/>
    <cellStyle name="Normal 2 5 2 3 3 2 2 2 3 3" xfId="29380"/>
    <cellStyle name="Normal 2 5 2 3 3 2 2 2 4" xfId="14199"/>
    <cellStyle name="Normal 2 5 2 3 3 2 2 2 4 2" xfId="39073"/>
    <cellStyle name="Normal 2 5 2 3 3 2 2 2 5" xfId="26632"/>
    <cellStyle name="Normal 2 5 2 3 3 2 2 3" xfId="5544"/>
    <cellStyle name="Normal 2 5 2 3 3 2 2 3 2" xfId="10560"/>
    <cellStyle name="Normal 2 5 2 3 3 2 2 3 2 2" xfId="23003"/>
    <cellStyle name="Normal 2 5 2 3 3 2 2 3 2 2 2" xfId="47877"/>
    <cellStyle name="Normal 2 5 2 3 3 2 2 3 2 3" xfId="35444"/>
    <cellStyle name="Normal 2 5 2 3 3 2 2 3 3" xfId="17996"/>
    <cellStyle name="Normal 2 5 2 3 3 2 2 3 3 2" xfId="42870"/>
    <cellStyle name="Normal 2 5 2 3 3 2 2 3 4" xfId="30437"/>
    <cellStyle name="Normal 2 5 2 3 3 2 2 4" xfId="8619"/>
    <cellStyle name="Normal 2 5 2 3 3 2 2 4 2" xfId="21063"/>
    <cellStyle name="Normal 2 5 2 3 3 2 2 4 2 2" xfId="45937"/>
    <cellStyle name="Normal 2 5 2 3 3 2 2 4 3" xfId="33504"/>
    <cellStyle name="Normal 2 5 2 3 3 2 2 5" xfId="12014"/>
    <cellStyle name="Normal 2 5 2 3 3 2 2 5 2" xfId="24448"/>
    <cellStyle name="Normal 2 5 2 3 3 2 2 5 2 2" xfId="49322"/>
    <cellStyle name="Normal 2 5 2 3 3 2 2 5 3" xfId="36889"/>
    <cellStyle name="Normal 2 5 2 3 3 2 2 6" xfId="7096"/>
    <cellStyle name="Normal 2 5 2 3 3 2 2 6 2" xfId="19545"/>
    <cellStyle name="Normal 2 5 2 3 3 2 2 6 2 2" xfId="44419"/>
    <cellStyle name="Normal 2 5 2 3 3 2 2 6 3" xfId="31986"/>
    <cellStyle name="Normal 2 5 2 3 3 2 2 7" xfId="3550"/>
    <cellStyle name="Normal 2 5 2 3 3 2 2 7 2" xfId="16056"/>
    <cellStyle name="Normal 2 5 2 3 3 2 2 7 2 2" xfId="40930"/>
    <cellStyle name="Normal 2 5 2 3 3 2 2 7 3" xfId="28489"/>
    <cellStyle name="Normal 2 5 2 3 3 2 2 8" xfId="13655"/>
    <cellStyle name="Normal 2 5 2 3 3 2 2 8 2" xfId="38529"/>
    <cellStyle name="Normal 2 5 2 3 3 2 2 9" xfId="26088"/>
    <cellStyle name="Normal 2 5 2 3 3 2 3" xfId="1747"/>
    <cellStyle name="Normal 2 5 2 3 3 2 3 2" xfId="5037"/>
    <cellStyle name="Normal 2 5 2 3 3 2 3 2 2" xfId="10054"/>
    <cellStyle name="Normal 2 5 2 3 3 2 3 2 2 2" xfId="22497"/>
    <cellStyle name="Normal 2 5 2 3 3 2 3 2 2 2 2" xfId="47371"/>
    <cellStyle name="Normal 2 5 2 3 3 2 3 2 2 3" xfId="34938"/>
    <cellStyle name="Normal 2 5 2 3 3 2 3 2 3" xfId="17490"/>
    <cellStyle name="Normal 2 5 2 3 3 2 3 2 3 2" xfId="42364"/>
    <cellStyle name="Normal 2 5 2 3 3 2 3 2 4" xfId="29931"/>
    <cellStyle name="Normal 2 5 2 3 3 2 3 3" xfId="5893"/>
    <cellStyle name="Normal 2 5 2 3 3 2 3 3 2" xfId="10908"/>
    <cellStyle name="Normal 2 5 2 3 3 2 3 3 2 2" xfId="23351"/>
    <cellStyle name="Normal 2 5 2 3 3 2 3 3 2 2 2" xfId="48225"/>
    <cellStyle name="Normal 2 5 2 3 3 2 3 3 2 3" xfId="35792"/>
    <cellStyle name="Normal 2 5 2 3 3 2 3 3 3" xfId="18344"/>
    <cellStyle name="Normal 2 5 2 3 3 2 3 3 3 2" xfId="43218"/>
    <cellStyle name="Normal 2 5 2 3 3 2 3 3 4" xfId="30785"/>
    <cellStyle name="Normal 2 5 2 3 3 2 3 4" xfId="8461"/>
    <cellStyle name="Normal 2 5 2 3 3 2 3 4 2" xfId="20905"/>
    <cellStyle name="Normal 2 5 2 3 3 2 3 4 2 2" xfId="45779"/>
    <cellStyle name="Normal 2 5 2 3 3 2 3 4 3" xfId="33346"/>
    <cellStyle name="Normal 2 5 2 3 3 2 3 5" xfId="12362"/>
    <cellStyle name="Normal 2 5 2 3 3 2 3 5 2" xfId="24796"/>
    <cellStyle name="Normal 2 5 2 3 3 2 3 5 2 2" xfId="49670"/>
    <cellStyle name="Normal 2 5 2 3 3 2 3 5 3" xfId="37237"/>
    <cellStyle name="Normal 2 5 2 3 3 2 3 6" xfId="7648"/>
    <cellStyle name="Normal 2 5 2 3 3 2 3 6 2" xfId="20096"/>
    <cellStyle name="Normal 2 5 2 3 3 2 3 6 2 2" xfId="44970"/>
    <cellStyle name="Normal 2 5 2 3 3 2 3 6 3" xfId="32537"/>
    <cellStyle name="Normal 2 5 2 3 3 2 3 7" xfId="3392"/>
    <cellStyle name="Normal 2 5 2 3 3 2 3 7 2" xfId="15898"/>
    <cellStyle name="Normal 2 5 2 3 3 2 3 7 2 2" xfId="40772"/>
    <cellStyle name="Normal 2 5 2 3 3 2 3 7 3" xfId="28331"/>
    <cellStyle name="Normal 2 5 2 3 3 2 3 8" xfId="14547"/>
    <cellStyle name="Normal 2 5 2 3 3 2 3 8 2" xfId="39421"/>
    <cellStyle name="Normal 2 5 2 3 3 2 3 9" xfId="26980"/>
    <cellStyle name="Normal 2 5 2 3 3 2 4" xfId="2413"/>
    <cellStyle name="Normal 2 5 2 3 3 2 4 2" xfId="6435"/>
    <cellStyle name="Normal 2 5 2 3 3 2 4 2 2" xfId="11450"/>
    <cellStyle name="Normal 2 5 2 3 3 2 4 2 2 2" xfId="23893"/>
    <cellStyle name="Normal 2 5 2 3 3 2 4 2 2 2 2" xfId="48767"/>
    <cellStyle name="Normal 2 5 2 3 3 2 4 2 2 3" xfId="36334"/>
    <cellStyle name="Normal 2 5 2 3 3 2 4 2 3" xfId="18886"/>
    <cellStyle name="Normal 2 5 2 3 3 2 4 2 3 2" xfId="43760"/>
    <cellStyle name="Normal 2 5 2 3 3 2 4 2 4" xfId="31327"/>
    <cellStyle name="Normal 2 5 2 3 3 2 4 3" xfId="12904"/>
    <cellStyle name="Normal 2 5 2 3 3 2 4 3 2" xfId="25338"/>
    <cellStyle name="Normal 2 5 2 3 3 2 4 3 2 2" xfId="50212"/>
    <cellStyle name="Normal 2 5 2 3 3 2 4 3 3" xfId="37779"/>
    <cellStyle name="Normal 2 5 2 3 3 2 4 4" xfId="9345"/>
    <cellStyle name="Normal 2 5 2 3 3 2 4 4 2" xfId="21788"/>
    <cellStyle name="Normal 2 5 2 3 3 2 4 4 2 2" xfId="46662"/>
    <cellStyle name="Normal 2 5 2 3 3 2 4 4 3" xfId="34229"/>
    <cellStyle name="Normal 2 5 2 3 3 2 4 5" xfId="4327"/>
    <cellStyle name="Normal 2 5 2 3 3 2 4 5 2" xfId="16781"/>
    <cellStyle name="Normal 2 5 2 3 3 2 4 5 2 2" xfId="41655"/>
    <cellStyle name="Normal 2 5 2 3 3 2 4 5 3" xfId="29222"/>
    <cellStyle name="Normal 2 5 2 3 3 2 4 6" xfId="15089"/>
    <cellStyle name="Normal 2 5 2 3 3 2 4 6 2" xfId="39963"/>
    <cellStyle name="Normal 2 5 2 3 3 2 4 7" xfId="27522"/>
    <cellStyle name="Normal 2 5 2 3 3 2 5" xfId="1246"/>
    <cellStyle name="Normal 2 5 2 3 3 2 5 2" xfId="10407"/>
    <cellStyle name="Normal 2 5 2 3 3 2 5 2 2" xfId="22850"/>
    <cellStyle name="Normal 2 5 2 3 3 2 5 2 2 2" xfId="47724"/>
    <cellStyle name="Normal 2 5 2 3 3 2 5 2 3" xfId="35291"/>
    <cellStyle name="Normal 2 5 2 3 3 2 5 3" xfId="5391"/>
    <cellStyle name="Normal 2 5 2 3 3 2 5 3 2" xfId="17843"/>
    <cellStyle name="Normal 2 5 2 3 3 2 5 3 2 2" xfId="42717"/>
    <cellStyle name="Normal 2 5 2 3 3 2 5 3 3" xfId="30284"/>
    <cellStyle name="Normal 2 5 2 3 3 2 5 4" xfId="14046"/>
    <cellStyle name="Normal 2 5 2 3 3 2 5 4 2" xfId="38920"/>
    <cellStyle name="Normal 2 5 2 3 3 2 5 5" xfId="26479"/>
    <cellStyle name="Normal 2 5 2 3 3 2 6" xfId="7968"/>
    <cellStyle name="Normal 2 5 2 3 3 2 6 2" xfId="20414"/>
    <cellStyle name="Normal 2 5 2 3 3 2 6 2 2" xfId="45288"/>
    <cellStyle name="Normal 2 5 2 3 3 2 6 3" xfId="32855"/>
    <cellStyle name="Normal 2 5 2 3 3 2 7" xfId="11861"/>
    <cellStyle name="Normal 2 5 2 3 3 2 7 2" xfId="24295"/>
    <cellStyle name="Normal 2 5 2 3 3 2 7 2 2" xfId="49169"/>
    <cellStyle name="Normal 2 5 2 3 3 2 7 3" xfId="36736"/>
    <cellStyle name="Normal 2 5 2 3 3 2 8" xfId="6938"/>
    <cellStyle name="Normal 2 5 2 3 3 2 8 2" xfId="19387"/>
    <cellStyle name="Normal 2 5 2 3 3 2 8 2 2" xfId="44261"/>
    <cellStyle name="Normal 2 5 2 3 3 2 8 3" xfId="31828"/>
    <cellStyle name="Normal 2 5 2 3 3 2 9" xfId="2889"/>
    <cellStyle name="Normal 2 5 2 3 3 2 9 2" xfId="15407"/>
    <cellStyle name="Normal 2 5 2 3 3 2 9 2 2" xfId="40281"/>
    <cellStyle name="Normal 2 5 2 3 3 2 9 3" xfId="27840"/>
    <cellStyle name="Normal 2 5 2 3 3 2_Degree data" xfId="2050"/>
    <cellStyle name="Normal 2 5 2 3 3 3" xfId="646"/>
    <cellStyle name="Normal 2 5 2 3 3 3 2" xfId="1398"/>
    <cellStyle name="Normal 2 5 2 3 3 3 2 2" xfId="9140"/>
    <cellStyle name="Normal 2 5 2 3 3 3 2 2 2" xfId="21583"/>
    <cellStyle name="Normal 2 5 2 3 3 3 2 2 2 2" xfId="46457"/>
    <cellStyle name="Normal 2 5 2 3 3 3 2 2 3" xfId="34024"/>
    <cellStyle name="Normal 2 5 2 3 3 3 2 3" xfId="4122"/>
    <cellStyle name="Normal 2 5 2 3 3 3 2 3 2" xfId="16576"/>
    <cellStyle name="Normal 2 5 2 3 3 3 2 3 2 2" xfId="41450"/>
    <cellStyle name="Normal 2 5 2 3 3 3 2 3 3" xfId="29017"/>
    <cellStyle name="Normal 2 5 2 3 3 3 2 4" xfId="14198"/>
    <cellStyle name="Normal 2 5 2 3 3 3 2 4 2" xfId="39072"/>
    <cellStyle name="Normal 2 5 2 3 3 3 2 5" xfId="26631"/>
    <cellStyle name="Normal 2 5 2 3 3 3 3" xfId="5543"/>
    <cellStyle name="Normal 2 5 2 3 3 3 3 2" xfId="10559"/>
    <cellStyle name="Normal 2 5 2 3 3 3 3 2 2" xfId="23002"/>
    <cellStyle name="Normal 2 5 2 3 3 3 3 2 2 2" xfId="47876"/>
    <cellStyle name="Normal 2 5 2 3 3 3 3 2 3" xfId="35443"/>
    <cellStyle name="Normal 2 5 2 3 3 3 3 3" xfId="17995"/>
    <cellStyle name="Normal 2 5 2 3 3 3 3 3 2" xfId="42869"/>
    <cellStyle name="Normal 2 5 2 3 3 3 3 4" xfId="30436"/>
    <cellStyle name="Normal 2 5 2 3 3 3 4" xfId="8256"/>
    <cellStyle name="Normal 2 5 2 3 3 3 4 2" xfId="20700"/>
    <cellStyle name="Normal 2 5 2 3 3 3 4 2 2" xfId="45574"/>
    <cellStyle name="Normal 2 5 2 3 3 3 4 3" xfId="33141"/>
    <cellStyle name="Normal 2 5 2 3 3 3 5" xfId="12013"/>
    <cellStyle name="Normal 2 5 2 3 3 3 5 2" xfId="24447"/>
    <cellStyle name="Normal 2 5 2 3 3 3 5 2 2" xfId="49321"/>
    <cellStyle name="Normal 2 5 2 3 3 3 5 3" xfId="36888"/>
    <cellStyle name="Normal 2 5 2 3 3 3 6" xfId="6733"/>
    <cellStyle name="Normal 2 5 2 3 3 3 6 2" xfId="19182"/>
    <cellStyle name="Normal 2 5 2 3 3 3 6 2 2" xfId="44056"/>
    <cellStyle name="Normal 2 5 2 3 3 3 6 3" xfId="31623"/>
    <cellStyle name="Normal 2 5 2 3 3 3 7" xfId="3187"/>
    <cellStyle name="Normal 2 5 2 3 3 3 7 2" xfId="15693"/>
    <cellStyle name="Normal 2 5 2 3 3 3 7 2 2" xfId="40567"/>
    <cellStyle name="Normal 2 5 2 3 3 3 7 3" xfId="28126"/>
    <cellStyle name="Normal 2 5 2 3 3 3 8" xfId="13450"/>
    <cellStyle name="Normal 2 5 2 3 3 3 8 2" xfId="38324"/>
    <cellStyle name="Normal 2 5 2 3 3 3 9" xfId="25883"/>
    <cellStyle name="Normal 2 5 2 3 3 4" xfId="1746"/>
    <cellStyle name="Normal 2 5 2 3 3 4 2" xfId="4484"/>
    <cellStyle name="Normal 2 5 2 3 3 4 2 2" xfId="9502"/>
    <cellStyle name="Normal 2 5 2 3 3 4 2 2 2" xfId="21945"/>
    <cellStyle name="Normal 2 5 2 3 3 4 2 2 2 2" xfId="46819"/>
    <cellStyle name="Normal 2 5 2 3 3 4 2 2 3" xfId="34386"/>
    <cellStyle name="Normal 2 5 2 3 3 4 2 3" xfId="16938"/>
    <cellStyle name="Normal 2 5 2 3 3 4 2 3 2" xfId="41812"/>
    <cellStyle name="Normal 2 5 2 3 3 4 2 4" xfId="29379"/>
    <cellStyle name="Normal 2 5 2 3 3 4 3" xfId="5892"/>
    <cellStyle name="Normal 2 5 2 3 3 4 3 2" xfId="10907"/>
    <cellStyle name="Normal 2 5 2 3 3 4 3 2 2" xfId="23350"/>
    <cellStyle name="Normal 2 5 2 3 3 4 3 2 2 2" xfId="48224"/>
    <cellStyle name="Normal 2 5 2 3 3 4 3 2 3" xfId="35791"/>
    <cellStyle name="Normal 2 5 2 3 3 4 3 3" xfId="18343"/>
    <cellStyle name="Normal 2 5 2 3 3 4 3 3 2" xfId="43217"/>
    <cellStyle name="Normal 2 5 2 3 3 4 3 4" xfId="30784"/>
    <cellStyle name="Normal 2 5 2 3 3 4 4" xfId="8618"/>
    <cellStyle name="Normal 2 5 2 3 3 4 4 2" xfId="21062"/>
    <cellStyle name="Normal 2 5 2 3 3 4 4 2 2" xfId="45936"/>
    <cellStyle name="Normal 2 5 2 3 3 4 4 3" xfId="33503"/>
    <cellStyle name="Normal 2 5 2 3 3 4 5" xfId="12361"/>
    <cellStyle name="Normal 2 5 2 3 3 4 5 2" xfId="24795"/>
    <cellStyle name="Normal 2 5 2 3 3 4 5 2 2" xfId="49669"/>
    <cellStyle name="Normal 2 5 2 3 3 4 5 3" xfId="37236"/>
    <cellStyle name="Normal 2 5 2 3 3 4 6" xfId="7095"/>
    <cellStyle name="Normal 2 5 2 3 3 4 6 2" xfId="19544"/>
    <cellStyle name="Normal 2 5 2 3 3 4 6 2 2" xfId="44418"/>
    <cellStyle name="Normal 2 5 2 3 3 4 6 3" xfId="31985"/>
    <cellStyle name="Normal 2 5 2 3 3 4 7" xfId="3549"/>
    <cellStyle name="Normal 2 5 2 3 3 4 7 2" xfId="16055"/>
    <cellStyle name="Normal 2 5 2 3 3 4 7 2 2" xfId="40929"/>
    <cellStyle name="Normal 2 5 2 3 3 4 7 3" xfId="28488"/>
    <cellStyle name="Normal 2 5 2 3 3 4 8" xfId="14546"/>
    <cellStyle name="Normal 2 5 2 3 3 4 8 2" xfId="39420"/>
    <cellStyle name="Normal 2 5 2 3 3 4 9" xfId="26979"/>
    <cellStyle name="Normal 2 5 2 3 3 5" xfId="2202"/>
    <cellStyle name="Normal 2 5 2 3 3 5 2" xfId="4832"/>
    <cellStyle name="Normal 2 5 2 3 3 5 2 2" xfId="9849"/>
    <cellStyle name="Normal 2 5 2 3 3 5 2 2 2" xfId="22292"/>
    <cellStyle name="Normal 2 5 2 3 3 5 2 2 2 2" xfId="47166"/>
    <cellStyle name="Normal 2 5 2 3 3 5 2 2 3" xfId="34733"/>
    <cellStyle name="Normal 2 5 2 3 3 5 2 3" xfId="17285"/>
    <cellStyle name="Normal 2 5 2 3 3 5 2 3 2" xfId="42159"/>
    <cellStyle name="Normal 2 5 2 3 3 5 2 4" xfId="29726"/>
    <cellStyle name="Normal 2 5 2 3 3 5 3" xfId="6230"/>
    <cellStyle name="Normal 2 5 2 3 3 5 3 2" xfId="11245"/>
    <cellStyle name="Normal 2 5 2 3 3 5 3 2 2" xfId="23688"/>
    <cellStyle name="Normal 2 5 2 3 3 5 3 2 2 2" xfId="48562"/>
    <cellStyle name="Normal 2 5 2 3 3 5 3 2 3" xfId="36129"/>
    <cellStyle name="Normal 2 5 2 3 3 5 3 3" xfId="18681"/>
    <cellStyle name="Normal 2 5 2 3 3 5 3 3 2" xfId="43555"/>
    <cellStyle name="Normal 2 5 2 3 3 5 3 4" xfId="31122"/>
    <cellStyle name="Normal 2 5 2 3 3 5 4" xfId="8142"/>
    <cellStyle name="Normal 2 5 2 3 3 5 4 2" xfId="20588"/>
    <cellStyle name="Normal 2 5 2 3 3 5 4 2 2" xfId="45462"/>
    <cellStyle name="Normal 2 5 2 3 3 5 4 3" xfId="33029"/>
    <cellStyle name="Normal 2 5 2 3 3 5 5" xfId="12699"/>
    <cellStyle name="Normal 2 5 2 3 3 5 5 2" xfId="25133"/>
    <cellStyle name="Normal 2 5 2 3 3 5 5 2 2" xfId="50007"/>
    <cellStyle name="Normal 2 5 2 3 3 5 5 3" xfId="37574"/>
    <cellStyle name="Normal 2 5 2 3 3 5 6" xfId="7443"/>
    <cellStyle name="Normal 2 5 2 3 3 5 6 2" xfId="19891"/>
    <cellStyle name="Normal 2 5 2 3 3 5 6 2 2" xfId="44765"/>
    <cellStyle name="Normal 2 5 2 3 3 5 6 3" xfId="32332"/>
    <cellStyle name="Normal 2 5 2 3 3 5 7" xfId="3072"/>
    <cellStyle name="Normal 2 5 2 3 3 5 7 2" xfId="15581"/>
    <cellStyle name="Normal 2 5 2 3 3 5 7 2 2" xfId="40455"/>
    <cellStyle name="Normal 2 5 2 3 3 5 7 3" xfId="28014"/>
    <cellStyle name="Normal 2 5 2 3 3 5 8" xfId="14884"/>
    <cellStyle name="Normal 2 5 2 3 3 5 8 2" xfId="39758"/>
    <cellStyle name="Normal 2 5 2 3 3 5 9" xfId="27317"/>
    <cellStyle name="Normal 2 5 2 3 3 6" xfId="1041"/>
    <cellStyle name="Normal 2 5 2 3 3 6 2" xfId="9028"/>
    <cellStyle name="Normal 2 5 2 3 3 6 2 2" xfId="21471"/>
    <cellStyle name="Normal 2 5 2 3 3 6 2 2 2" xfId="46345"/>
    <cellStyle name="Normal 2 5 2 3 3 6 2 3" xfId="33912"/>
    <cellStyle name="Normal 2 5 2 3 3 6 3" xfId="4010"/>
    <cellStyle name="Normal 2 5 2 3 3 6 3 2" xfId="16464"/>
    <cellStyle name="Normal 2 5 2 3 3 6 3 2 2" xfId="41338"/>
    <cellStyle name="Normal 2 5 2 3 3 6 3 3" xfId="28905"/>
    <cellStyle name="Normal 2 5 2 3 3 6 4" xfId="13841"/>
    <cellStyle name="Normal 2 5 2 3 3 6 4 2" xfId="38715"/>
    <cellStyle name="Normal 2 5 2 3 3 6 5" xfId="26274"/>
    <cellStyle name="Normal 2 5 2 3 3 7" xfId="5186"/>
    <cellStyle name="Normal 2 5 2 3 3 7 2" xfId="10202"/>
    <cellStyle name="Normal 2 5 2 3 3 7 2 2" xfId="22645"/>
    <cellStyle name="Normal 2 5 2 3 3 7 2 2 2" xfId="47519"/>
    <cellStyle name="Normal 2 5 2 3 3 7 2 3" xfId="35086"/>
    <cellStyle name="Normal 2 5 2 3 3 7 3" xfId="17638"/>
    <cellStyle name="Normal 2 5 2 3 3 7 3 2" xfId="42512"/>
    <cellStyle name="Normal 2 5 2 3 3 7 4" xfId="30079"/>
    <cellStyle name="Normal 2 5 2 3 3 8" xfId="7763"/>
    <cellStyle name="Normal 2 5 2 3 3 8 2" xfId="20209"/>
    <cellStyle name="Normal 2 5 2 3 3 8 2 2" xfId="45083"/>
    <cellStyle name="Normal 2 5 2 3 3 8 3" xfId="32650"/>
    <cellStyle name="Normal 2 5 2 3 3 9" xfId="11656"/>
    <cellStyle name="Normal 2 5 2 3 3 9 2" xfId="24090"/>
    <cellStyle name="Normal 2 5 2 3 3 9 2 2" xfId="48964"/>
    <cellStyle name="Normal 2 5 2 3 3 9 3" xfId="36531"/>
    <cellStyle name="Normal 2 5 2 3 3_Degree data" xfId="2042"/>
    <cellStyle name="Normal 2 5 2 3 4" xfId="387"/>
    <cellStyle name="Normal 2 5 2 3 4 10" xfId="13203"/>
    <cellStyle name="Normal 2 5 2 3 4 10 2" xfId="38077"/>
    <cellStyle name="Normal 2 5 2 3 4 11" xfId="25636"/>
    <cellStyle name="Normal 2 5 2 3 4 2" xfId="747"/>
    <cellStyle name="Normal 2 5 2 3 4 2 2" xfId="1400"/>
    <cellStyle name="Normal 2 5 2 3 4 2 2 2" xfId="9504"/>
    <cellStyle name="Normal 2 5 2 3 4 2 2 2 2" xfId="21947"/>
    <cellStyle name="Normal 2 5 2 3 4 2 2 2 2 2" xfId="46821"/>
    <cellStyle name="Normal 2 5 2 3 4 2 2 2 3" xfId="34388"/>
    <cellStyle name="Normal 2 5 2 3 4 2 2 3" xfId="4486"/>
    <cellStyle name="Normal 2 5 2 3 4 2 2 3 2" xfId="16940"/>
    <cellStyle name="Normal 2 5 2 3 4 2 2 3 2 2" xfId="41814"/>
    <cellStyle name="Normal 2 5 2 3 4 2 2 3 3" xfId="29381"/>
    <cellStyle name="Normal 2 5 2 3 4 2 2 4" xfId="14200"/>
    <cellStyle name="Normal 2 5 2 3 4 2 2 4 2" xfId="39074"/>
    <cellStyle name="Normal 2 5 2 3 4 2 2 5" xfId="26633"/>
    <cellStyle name="Normal 2 5 2 3 4 2 3" xfId="5545"/>
    <cellStyle name="Normal 2 5 2 3 4 2 3 2" xfId="10561"/>
    <cellStyle name="Normal 2 5 2 3 4 2 3 2 2" xfId="23004"/>
    <cellStyle name="Normal 2 5 2 3 4 2 3 2 2 2" xfId="47878"/>
    <cellStyle name="Normal 2 5 2 3 4 2 3 2 3" xfId="35445"/>
    <cellStyle name="Normal 2 5 2 3 4 2 3 3" xfId="17997"/>
    <cellStyle name="Normal 2 5 2 3 4 2 3 3 2" xfId="42871"/>
    <cellStyle name="Normal 2 5 2 3 4 2 3 4" xfId="30438"/>
    <cellStyle name="Normal 2 5 2 3 4 2 4" xfId="8620"/>
    <cellStyle name="Normal 2 5 2 3 4 2 4 2" xfId="21064"/>
    <cellStyle name="Normal 2 5 2 3 4 2 4 2 2" xfId="45938"/>
    <cellStyle name="Normal 2 5 2 3 4 2 4 3" xfId="33505"/>
    <cellStyle name="Normal 2 5 2 3 4 2 5" xfId="12015"/>
    <cellStyle name="Normal 2 5 2 3 4 2 5 2" xfId="24449"/>
    <cellStyle name="Normal 2 5 2 3 4 2 5 2 2" xfId="49323"/>
    <cellStyle name="Normal 2 5 2 3 4 2 5 3" xfId="36890"/>
    <cellStyle name="Normal 2 5 2 3 4 2 6" xfId="7097"/>
    <cellStyle name="Normal 2 5 2 3 4 2 6 2" xfId="19546"/>
    <cellStyle name="Normal 2 5 2 3 4 2 6 2 2" xfId="44420"/>
    <cellStyle name="Normal 2 5 2 3 4 2 6 3" xfId="31987"/>
    <cellStyle name="Normal 2 5 2 3 4 2 7" xfId="3551"/>
    <cellStyle name="Normal 2 5 2 3 4 2 7 2" xfId="16057"/>
    <cellStyle name="Normal 2 5 2 3 4 2 7 2 2" xfId="40931"/>
    <cellStyle name="Normal 2 5 2 3 4 2 7 3" xfId="28490"/>
    <cellStyle name="Normal 2 5 2 3 4 2 8" xfId="13550"/>
    <cellStyle name="Normal 2 5 2 3 4 2 8 2" xfId="38424"/>
    <cellStyle name="Normal 2 5 2 3 4 2 9" xfId="25983"/>
    <cellStyle name="Normal 2 5 2 3 4 3" xfId="1748"/>
    <cellStyle name="Normal 2 5 2 3 4 3 2" xfId="4932"/>
    <cellStyle name="Normal 2 5 2 3 4 3 2 2" xfId="9949"/>
    <cellStyle name="Normal 2 5 2 3 4 3 2 2 2" xfId="22392"/>
    <cellStyle name="Normal 2 5 2 3 4 3 2 2 2 2" xfId="47266"/>
    <cellStyle name="Normal 2 5 2 3 4 3 2 2 3" xfId="34833"/>
    <cellStyle name="Normal 2 5 2 3 4 3 2 3" xfId="17385"/>
    <cellStyle name="Normal 2 5 2 3 4 3 2 3 2" xfId="42259"/>
    <cellStyle name="Normal 2 5 2 3 4 3 2 4" xfId="29826"/>
    <cellStyle name="Normal 2 5 2 3 4 3 3" xfId="5894"/>
    <cellStyle name="Normal 2 5 2 3 4 3 3 2" xfId="10909"/>
    <cellStyle name="Normal 2 5 2 3 4 3 3 2 2" xfId="23352"/>
    <cellStyle name="Normal 2 5 2 3 4 3 3 2 2 2" xfId="48226"/>
    <cellStyle name="Normal 2 5 2 3 4 3 3 2 3" xfId="35793"/>
    <cellStyle name="Normal 2 5 2 3 4 3 3 3" xfId="18345"/>
    <cellStyle name="Normal 2 5 2 3 4 3 3 3 2" xfId="43219"/>
    <cellStyle name="Normal 2 5 2 3 4 3 3 4" xfId="30786"/>
    <cellStyle name="Normal 2 5 2 3 4 3 4" xfId="8356"/>
    <cellStyle name="Normal 2 5 2 3 4 3 4 2" xfId="20800"/>
    <cellStyle name="Normal 2 5 2 3 4 3 4 2 2" xfId="45674"/>
    <cellStyle name="Normal 2 5 2 3 4 3 4 3" xfId="33241"/>
    <cellStyle name="Normal 2 5 2 3 4 3 5" xfId="12363"/>
    <cellStyle name="Normal 2 5 2 3 4 3 5 2" xfId="24797"/>
    <cellStyle name="Normal 2 5 2 3 4 3 5 2 2" xfId="49671"/>
    <cellStyle name="Normal 2 5 2 3 4 3 5 3" xfId="37238"/>
    <cellStyle name="Normal 2 5 2 3 4 3 6" xfId="7543"/>
    <cellStyle name="Normal 2 5 2 3 4 3 6 2" xfId="19991"/>
    <cellStyle name="Normal 2 5 2 3 4 3 6 2 2" xfId="44865"/>
    <cellStyle name="Normal 2 5 2 3 4 3 6 3" xfId="32432"/>
    <cellStyle name="Normal 2 5 2 3 4 3 7" xfId="3287"/>
    <cellStyle name="Normal 2 5 2 3 4 3 7 2" xfId="15793"/>
    <cellStyle name="Normal 2 5 2 3 4 3 7 2 2" xfId="40667"/>
    <cellStyle name="Normal 2 5 2 3 4 3 7 3" xfId="28226"/>
    <cellStyle name="Normal 2 5 2 3 4 3 8" xfId="14548"/>
    <cellStyle name="Normal 2 5 2 3 4 3 8 2" xfId="39422"/>
    <cellStyle name="Normal 2 5 2 3 4 3 9" xfId="26981"/>
    <cellStyle name="Normal 2 5 2 3 4 4" xfId="2305"/>
    <cellStyle name="Normal 2 5 2 3 4 4 2" xfId="6330"/>
    <cellStyle name="Normal 2 5 2 3 4 4 2 2" xfId="11345"/>
    <cellStyle name="Normal 2 5 2 3 4 4 2 2 2" xfId="23788"/>
    <cellStyle name="Normal 2 5 2 3 4 4 2 2 2 2" xfId="48662"/>
    <cellStyle name="Normal 2 5 2 3 4 4 2 2 3" xfId="36229"/>
    <cellStyle name="Normal 2 5 2 3 4 4 2 3" xfId="18781"/>
    <cellStyle name="Normal 2 5 2 3 4 4 2 3 2" xfId="43655"/>
    <cellStyle name="Normal 2 5 2 3 4 4 2 4" xfId="31222"/>
    <cellStyle name="Normal 2 5 2 3 4 4 3" xfId="12799"/>
    <cellStyle name="Normal 2 5 2 3 4 4 3 2" xfId="25233"/>
    <cellStyle name="Normal 2 5 2 3 4 4 3 2 2" xfId="50107"/>
    <cellStyle name="Normal 2 5 2 3 4 4 3 3" xfId="37674"/>
    <cellStyle name="Normal 2 5 2 3 4 4 4" xfId="9240"/>
    <cellStyle name="Normal 2 5 2 3 4 4 4 2" xfId="21683"/>
    <cellStyle name="Normal 2 5 2 3 4 4 4 2 2" xfId="46557"/>
    <cellStyle name="Normal 2 5 2 3 4 4 4 3" xfId="34124"/>
    <cellStyle name="Normal 2 5 2 3 4 4 5" xfId="4222"/>
    <cellStyle name="Normal 2 5 2 3 4 4 5 2" xfId="16676"/>
    <cellStyle name="Normal 2 5 2 3 4 4 5 2 2" xfId="41550"/>
    <cellStyle name="Normal 2 5 2 3 4 4 5 3" xfId="29117"/>
    <cellStyle name="Normal 2 5 2 3 4 4 6" xfId="14984"/>
    <cellStyle name="Normal 2 5 2 3 4 4 6 2" xfId="39858"/>
    <cellStyle name="Normal 2 5 2 3 4 4 7" xfId="27417"/>
    <cellStyle name="Normal 2 5 2 3 4 5" xfId="1141"/>
    <cellStyle name="Normal 2 5 2 3 4 5 2" xfId="10302"/>
    <cellStyle name="Normal 2 5 2 3 4 5 2 2" xfId="22745"/>
    <cellStyle name="Normal 2 5 2 3 4 5 2 2 2" xfId="47619"/>
    <cellStyle name="Normal 2 5 2 3 4 5 2 3" xfId="35186"/>
    <cellStyle name="Normal 2 5 2 3 4 5 3" xfId="5286"/>
    <cellStyle name="Normal 2 5 2 3 4 5 3 2" xfId="17738"/>
    <cellStyle name="Normal 2 5 2 3 4 5 3 2 2" xfId="42612"/>
    <cellStyle name="Normal 2 5 2 3 4 5 3 3" xfId="30179"/>
    <cellStyle name="Normal 2 5 2 3 4 5 4" xfId="13941"/>
    <cellStyle name="Normal 2 5 2 3 4 5 4 2" xfId="38815"/>
    <cellStyle name="Normal 2 5 2 3 4 5 5" xfId="26374"/>
    <cellStyle name="Normal 2 5 2 3 4 6" xfId="7863"/>
    <cellStyle name="Normal 2 5 2 3 4 6 2" xfId="20309"/>
    <cellStyle name="Normal 2 5 2 3 4 6 2 2" xfId="45183"/>
    <cellStyle name="Normal 2 5 2 3 4 6 3" xfId="32750"/>
    <cellStyle name="Normal 2 5 2 3 4 7" xfId="11756"/>
    <cellStyle name="Normal 2 5 2 3 4 7 2" xfId="24190"/>
    <cellStyle name="Normal 2 5 2 3 4 7 2 2" xfId="49064"/>
    <cellStyle name="Normal 2 5 2 3 4 7 3" xfId="36631"/>
    <cellStyle name="Normal 2 5 2 3 4 8" xfId="6833"/>
    <cellStyle name="Normal 2 5 2 3 4 8 2" xfId="19282"/>
    <cellStyle name="Normal 2 5 2 3 4 8 2 2" xfId="44156"/>
    <cellStyle name="Normal 2 5 2 3 4 8 3" xfId="31723"/>
    <cellStyle name="Normal 2 5 2 3 4 9" xfId="2784"/>
    <cellStyle name="Normal 2 5 2 3 4 9 2" xfId="15302"/>
    <cellStyle name="Normal 2 5 2 3 4 9 2 2" xfId="40176"/>
    <cellStyle name="Normal 2 5 2 3 4 9 3" xfId="27735"/>
    <cellStyle name="Normal 2 5 2 3 4_Degree data" xfId="2079"/>
    <cellStyle name="Normal 2 5 2 3 5" xfId="216"/>
    <cellStyle name="Normal 2 5 2 3 5 2" xfId="1395"/>
    <cellStyle name="Normal 2 5 2 3 5 2 2" xfId="9081"/>
    <cellStyle name="Normal 2 5 2 3 5 2 2 2" xfId="21524"/>
    <cellStyle name="Normal 2 5 2 3 5 2 2 2 2" xfId="46398"/>
    <cellStyle name="Normal 2 5 2 3 5 2 2 3" xfId="33965"/>
    <cellStyle name="Normal 2 5 2 3 5 2 3" xfId="4063"/>
    <cellStyle name="Normal 2 5 2 3 5 2 3 2" xfId="16517"/>
    <cellStyle name="Normal 2 5 2 3 5 2 3 2 2" xfId="41391"/>
    <cellStyle name="Normal 2 5 2 3 5 2 3 3" xfId="28958"/>
    <cellStyle name="Normal 2 5 2 3 5 2 4" xfId="14195"/>
    <cellStyle name="Normal 2 5 2 3 5 2 4 2" xfId="39069"/>
    <cellStyle name="Normal 2 5 2 3 5 2 5" xfId="26628"/>
    <cellStyle name="Normal 2 5 2 3 5 3" xfId="5540"/>
    <cellStyle name="Normal 2 5 2 3 5 3 2" xfId="10556"/>
    <cellStyle name="Normal 2 5 2 3 5 3 2 2" xfId="22999"/>
    <cellStyle name="Normal 2 5 2 3 5 3 2 2 2" xfId="47873"/>
    <cellStyle name="Normal 2 5 2 3 5 3 2 3" xfId="35440"/>
    <cellStyle name="Normal 2 5 2 3 5 3 3" xfId="17992"/>
    <cellStyle name="Normal 2 5 2 3 5 3 3 2" xfId="42866"/>
    <cellStyle name="Normal 2 5 2 3 5 3 4" xfId="30433"/>
    <cellStyle name="Normal 2 5 2 3 5 4" xfId="8197"/>
    <cellStyle name="Normal 2 5 2 3 5 4 2" xfId="20641"/>
    <cellStyle name="Normal 2 5 2 3 5 4 2 2" xfId="45515"/>
    <cellStyle name="Normal 2 5 2 3 5 4 3" xfId="33082"/>
    <cellStyle name="Normal 2 5 2 3 5 5" xfId="12010"/>
    <cellStyle name="Normal 2 5 2 3 5 5 2" xfId="24444"/>
    <cellStyle name="Normal 2 5 2 3 5 5 2 2" xfId="49318"/>
    <cellStyle name="Normal 2 5 2 3 5 5 3" xfId="36885"/>
    <cellStyle name="Normal 2 5 2 3 5 6" xfId="6674"/>
    <cellStyle name="Normal 2 5 2 3 5 6 2" xfId="19123"/>
    <cellStyle name="Normal 2 5 2 3 5 6 2 2" xfId="43997"/>
    <cellStyle name="Normal 2 5 2 3 5 6 3" xfId="31564"/>
    <cellStyle name="Normal 2 5 2 3 5 7" xfId="3128"/>
    <cellStyle name="Normal 2 5 2 3 5 7 2" xfId="15634"/>
    <cellStyle name="Normal 2 5 2 3 5 7 2 2" xfId="40508"/>
    <cellStyle name="Normal 2 5 2 3 5 7 3" xfId="28067"/>
    <cellStyle name="Normal 2 5 2 3 5 8" xfId="13044"/>
    <cellStyle name="Normal 2 5 2 3 5 8 2" xfId="37918"/>
    <cellStyle name="Normal 2 5 2 3 5 9" xfId="25477"/>
    <cellStyle name="Normal 2 5 2 3 6" xfId="582"/>
    <cellStyle name="Normal 2 5 2 3 6 2" xfId="1743"/>
    <cellStyle name="Normal 2 5 2 3 6 2 2" xfId="9499"/>
    <cellStyle name="Normal 2 5 2 3 6 2 2 2" xfId="21942"/>
    <cellStyle name="Normal 2 5 2 3 6 2 2 2 2" xfId="46816"/>
    <cellStyle name="Normal 2 5 2 3 6 2 2 3" xfId="34383"/>
    <cellStyle name="Normal 2 5 2 3 6 2 3" xfId="4481"/>
    <cellStyle name="Normal 2 5 2 3 6 2 3 2" xfId="16935"/>
    <cellStyle name="Normal 2 5 2 3 6 2 3 2 2" xfId="41809"/>
    <cellStyle name="Normal 2 5 2 3 6 2 3 3" xfId="29376"/>
    <cellStyle name="Normal 2 5 2 3 6 2 4" xfId="14543"/>
    <cellStyle name="Normal 2 5 2 3 6 2 4 2" xfId="39417"/>
    <cellStyle name="Normal 2 5 2 3 6 2 5" xfId="26976"/>
    <cellStyle name="Normal 2 5 2 3 6 3" xfId="5889"/>
    <cellStyle name="Normal 2 5 2 3 6 3 2" xfId="10904"/>
    <cellStyle name="Normal 2 5 2 3 6 3 2 2" xfId="23347"/>
    <cellStyle name="Normal 2 5 2 3 6 3 2 2 2" xfId="48221"/>
    <cellStyle name="Normal 2 5 2 3 6 3 2 3" xfId="35788"/>
    <cellStyle name="Normal 2 5 2 3 6 3 3" xfId="18340"/>
    <cellStyle name="Normal 2 5 2 3 6 3 3 2" xfId="43214"/>
    <cellStyle name="Normal 2 5 2 3 6 3 4" xfId="30781"/>
    <cellStyle name="Normal 2 5 2 3 6 4" xfId="8615"/>
    <cellStyle name="Normal 2 5 2 3 6 4 2" xfId="21059"/>
    <cellStyle name="Normal 2 5 2 3 6 4 2 2" xfId="45933"/>
    <cellStyle name="Normal 2 5 2 3 6 4 3" xfId="33500"/>
    <cellStyle name="Normal 2 5 2 3 6 5" xfId="12358"/>
    <cellStyle name="Normal 2 5 2 3 6 5 2" xfId="24792"/>
    <cellStyle name="Normal 2 5 2 3 6 5 2 2" xfId="49666"/>
    <cellStyle name="Normal 2 5 2 3 6 5 3" xfId="37233"/>
    <cellStyle name="Normal 2 5 2 3 6 6" xfId="7092"/>
    <cellStyle name="Normal 2 5 2 3 6 6 2" xfId="19541"/>
    <cellStyle name="Normal 2 5 2 3 6 6 2 2" xfId="44415"/>
    <cellStyle name="Normal 2 5 2 3 6 6 3" xfId="31982"/>
    <cellStyle name="Normal 2 5 2 3 6 7" xfId="3546"/>
    <cellStyle name="Normal 2 5 2 3 6 7 2" xfId="16052"/>
    <cellStyle name="Normal 2 5 2 3 6 7 2 2" xfId="40926"/>
    <cellStyle name="Normal 2 5 2 3 6 7 3" xfId="28485"/>
    <cellStyle name="Normal 2 5 2 3 6 8" xfId="13391"/>
    <cellStyle name="Normal 2 5 2 3 6 8 2" xfId="38265"/>
    <cellStyle name="Normal 2 5 2 3 6 9" xfId="25824"/>
    <cellStyle name="Normal 2 5 2 3 7" xfId="2134"/>
    <cellStyle name="Normal 2 5 2 3 7 2" xfId="4773"/>
    <cellStyle name="Normal 2 5 2 3 7 2 2" xfId="9790"/>
    <cellStyle name="Normal 2 5 2 3 7 2 2 2" xfId="22233"/>
    <cellStyle name="Normal 2 5 2 3 7 2 2 2 2" xfId="47107"/>
    <cellStyle name="Normal 2 5 2 3 7 2 2 3" xfId="34674"/>
    <cellStyle name="Normal 2 5 2 3 7 2 3" xfId="17226"/>
    <cellStyle name="Normal 2 5 2 3 7 2 3 2" xfId="42100"/>
    <cellStyle name="Normal 2 5 2 3 7 2 4" xfId="29667"/>
    <cellStyle name="Normal 2 5 2 3 7 3" xfId="6171"/>
    <cellStyle name="Normal 2 5 2 3 7 3 2" xfId="11186"/>
    <cellStyle name="Normal 2 5 2 3 7 3 2 2" xfId="23629"/>
    <cellStyle name="Normal 2 5 2 3 7 3 2 2 2" xfId="48503"/>
    <cellStyle name="Normal 2 5 2 3 7 3 2 3" xfId="36070"/>
    <cellStyle name="Normal 2 5 2 3 7 3 3" xfId="18622"/>
    <cellStyle name="Normal 2 5 2 3 7 3 3 2" xfId="43496"/>
    <cellStyle name="Normal 2 5 2 3 7 3 4" xfId="31063"/>
    <cellStyle name="Normal 2 5 2 3 7 4" xfId="8036"/>
    <cellStyle name="Normal 2 5 2 3 7 4 2" xfId="20482"/>
    <cellStyle name="Normal 2 5 2 3 7 4 2 2" xfId="45356"/>
    <cellStyle name="Normal 2 5 2 3 7 4 3" xfId="32923"/>
    <cellStyle name="Normal 2 5 2 3 7 5" xfId="12640"/>
    <cellStyle name="Normal 2 5 2 3 7 5 2" xfId="25074"/>
    <cellStyle name="Normal 2 5 2 3 7 5 2 2" xfId="49948"/>
    <cellStyle name="Normal 2 5 2 3 7 5 3" xfId="37515"/>
    <cellStyle name="Normal 2 5 2 3 7 6" xfId="7384"/>
    <cellStyle name="Normal 2 5 2 3 7 6 2" xfId="19832"/>
    <cellStyle name="Normal 2 5 2 3 7 6 2 2" xfId="44706"/>
    <cellStyle name="Normal 2 5 2 3 7 6 3" xfId="32273"/>
    <cellStyle name="Normal 2 5 2 3 7 7" xfId="2963"/>
    <cellStyle name="Normal 2 5 2 3 7 7 2" xfId="15475"/>
    <cellStyle name="Normal 2 5 2 3 7 7 2 2" xfId="40349"/>
    <cellStyle name="Normal 2 5 2 3 7 7 3" xfId="27908"/>
    <cellStyle name="Normal 2 5 2 3 7 8" xfId="14825"/>
    <cellStyle name="Normal 2 5 2 3 7 8 2" xfId="39699"/>
    <cellStyle name="Normal 2 5 2 3 7 9" xfId="27258"/>
    <cellStyle name="Normal 2 5 2 3 8" xfId="982"/>
    <cellStyle name="Normal 2 5 2 3 8 2" xfId="11597"/>
    <cellStyle name="Normal 2 5 2 3 8 2 2" xfId="24031"/>
    <cellStyle name="Normal 2 5 2 3 8 2 2 2" xfId="48905"/>
    <cellStyle name="Normal 2 5 2 3 8 2 3" xfId="36472"/>
    <cellStyle name="Normal 2 5 2 3 8 3" xfId="8923"/>
    <cellStyle name="Normal 2 5 2 3 8 3 2" xfId="21366"/>
    <cellStyle name="Normal 2 5 2 3 8 3 2 2" xfId="46240"/>
    <cellStyle name="Normal 2 5 2 3 8 3 3" xfId="33807"/>
    <cellStyle name="Normal 2 5 2 3 8 4" xfId="3905"/>
    <cellStyle name="Normal 2 5 2 3 8 4 2" xfId="16359"/>
    <cellStyle name="Normal 2 5 2 3 8 4 2 2" xfId="41233"/>
    <cellStyle name="Normal 2 5 2 3 8 4 3" xfId="28800"/>
    <cellStyle name="Normal 2 5 2 3 8 5" xfId="13782"/>
    <cellStyle name="Normal 2 5 2 3 8 5 2" xfId="38656"/>
    <cellStyle name="Normal 2 5 2 3 8 6" xfId="26215"/>
    <cellStyle name="Normal 2 5 2 3 9" xfId="909"/>
    <cellStyle name="Normal 2 5 2 3 9 2" xfId="10141"/>
    <cellStyle name="Normal 2 5 2 3 9 2 2" xfId="22584"/>
    <cellStyle name="Normal 2 5 2 3 9 2 2 2" xfId="47458"/>
    <cellStyle name="Normal 2 5 2 3 9 2 3" xfId="35025"/>
    <cellStyle name="Normal 2 5 2 3 9 3" xfId="5125"/>
    <cellStyle name="Normal 2 5 2 3 9 3 2" xfId="17577"/>
    <cellStyle name="Normal 2 5 2 3 9 3 2 2" xfId="42451"/>
    <cellStyle name="Normal 2 5 2 3 9 3 3" xfId="30018"/>
    <cellStyle name="Normal 2 5 2 3 9 4" xfId="13709"/>
    <cellStyle name="Normal 2 5 2 3 9 4 2" xfId="38583"/>
    <cellStyle name="Normal 2 5 2 3 9 5" xfId="26142"/>
    <cellStyle name="Normal 2 5 2 3_Degree data" xfId="2033"/>
    <cellStyle name="Normal 2 5 2 4" xfId="171"/>
    <cellStyle name="Normal 2 5 2 4 10" xfId="6549"/>
    <cellStyle name="Normal 2 5 2 4 10 2" xfId="18998"/>
    <cellStyle name="Normal 2 5 2 4 10 2 2" xfId="43872"/>
    <cellStyle name="Normal 2 5 2 4 10 3" xfId="31439"/>
    <cellStyle name="Normal 2 5 2 4 11" xfId="2717"/>
    <cellStyle name="Normal 2 5 2 4 11 2" xfId="15235"/>
    <cellStyle name="Normal 2 5 2 4 11 2 2" xfId="40109"/>
    <cellStyle name="Normal 2 5 2 4 11 3" xfId="27668"/>
    <cellStyle name="Normal 2 5 2 4 12" xfId="13001"/>
    <cellStyle name="Normal 2 5 2 4 12 2" xfId="37875"/>
    <cellStyle name="Normal 2 5 2 4 13" xfId="25434"/>
    <cellStyle name="Normal 2 5 2 4 2" xfId="421"/>
    <cellStyle name="Normal 2 5 2 4 2 10" xfId="13236"/>
    <cellStyle name="Normal 2 5 2 4 2 10 2" xfId="38110"/>
    <cellStyle name="Normal 2 5 2 4 2 11" xfId="25669"/>
    <cellStyle name="Normal 2 5 2 4 2 2" xfId="781"/>
    <cellStyle name="Normal 2 5 2 4 2 2 2" xfId="1402"/>
    <cellStyle name="Normal 2 5 2 4 2 2 2 2" xfId="9506"/>
    <cellStyle name="Normal 2 5 2 4 2 2 2 2 2" xfId="21949"/>
    <cellStyle name="Normal 2 5 2 4 2 2 2 2 2 2" xfId="46823"/>
    <cellStyle name="Normal 2 5 2 4 2 2 2 2 3" xfId="34390"/>
    <cellStyle name="Normal 2 5 2 4 2 2 2 3" xfId="4488"/>
    <cellStyle name="Normal 2 5 2 4 2 2 2 3 2" xfId="16942"/>
    <cellStyle name="Normal 2 5 2 4 2 2 2 3 2 2" xfId="41816"/>
    <cellStyle name="Normal 2 5 2 4 2 2 2 3 3" xfId="29383"/>
    <cellStyle name="Normal 2 5 2 4 2 2 2 4" xfId="14202"/>
    <cellStyle name="Normal 2 5 2 4 2 2 2 4 2" xfId="39076"/>
    <cellStyle name="Normal 2 5 2 4 2 2 2 5" xfId="26635"/>
    <cellStyle name="Normal 2 5 2 4 2 2 3" xfId="5547"/>
    <cellStyle name="Normal 2 5 2 4 2 2 3 2" xfId="10563"/>
    <cellStyle name="Normal 2 5 2 4 2 2 3 2 2" xfId="23006"/>
    <cellStyle name="Normal 2 5 2 4 2 2 3 2 2 2" xfId="47880"/>
    <cellStyle name="Normal 2 5 2 4 2 2 3 2 3" xfId="35447"/>
    <cellStyle name="Normal 2 5 2 4 2 2 3 3" xfId="17999"/>
    <cellStyle name="Normal 2 5 2 4 2 2 3 3 2" xfId="42873"/>
    <cellStyle name="Normal 2 5 2 4 2 2 3 4" xfId="30440"/>
    <cellStyle name="Normal 2 5 2 4 2 2 4" xfId="8622"/>
    <cellStyle name="Normal 2 5 2 4 2 2 4 2" xfId="21066"/>
    <cellStyle name="Normal 2 5 2 4 2 2 4 2 2" xfId="45940"/>
    <cellStyle name="Normal 2 5 2 4 2 2 4 3" xfId="33507"/>
    <cellStyle name="Normal 2 5 2 4 2 2 5" xfId="12017"/>
    <cellStyle name="Normal 2 5 2 4 2 2 5 2" xfId="24451"/>
    <cellStyle name="Normal 2 5 2 4 2 2 5 2 2" xfId="49325"/>
    <cellStyle name="Normal 2 5 2 4 2 2 5 3" xfId="36892"/>
    <cellStyle name="Normal 2 5 2 4 2 2 6" xfId="7099"/>
    <cellStyle name="Normal 2 5 2 4 2 2 6 2" xfId="19548"/>
    <cellStyle name="Normal 2 5 2 4 2 2 6 2 2" xfId="44422"/>
    <cellStyle name="Normal 2 5 2 4 2 2 6 3" xfId="31989"/>
    <cellStyle name="Normal 2 5 2 4 2 2 7" xfId="3553"/>
    <cellStyle name="Normal 2 5 2 4 2 2 7 2" xfId="16059"/>
    <cellStyle name="Normal 2 5 2 4 2 2 7 2 2" xfId="40933"/>
    <cellStyle name="Normal 2 5 2 4 2 2 7 3" xfId="28492"/>
    <cellStyle name="Normal 2 5 2 4 2 2 8" xfId="13583"/>
    <cellStyle name="Normal 2 5 2 4 2 2 8 2" xfId="38457"/>
    <cellStyle name="Normal 2 5 2 4 2 2 9" xfId="26016"/>
    <cellStyle name="Normal 2 5 2 4 2 3" xfId="1750"/>
    <cellStyle name="Normal 2 5 2 4 2 3 2" xfId="4965"/>
    <cellStyle name="Normal 2 5 2 4 2 3 2 2" xfId="9982"/>
    <cellStyle name="Normal 2 5 2 4 2 3 2 2 2" xfId="22425"/>
    <cellStyle name="Normal 2 5 2 4 2 3 2 2 2 2" xfId="47299"/>
    <cellStyle name="Normal 2 5 2 4 2 3 2 2 3" xfId="34866"/>
    <cellStyle name="Normal 2 5 2 4 2 3 2 3" xfId="17418"/>
    <cellStyle name="Normal 2 5 2 4 2 3 2 3 2" xfId="42292"/>
    <cellStyle name="Normal 2 5 2 4 2 3 2 4" xfId="29859"/>
    <cellStyle name="Normal 2 5 2 4 2 3 3" xfId="5896"/>
    <cellStyle name="Normal 2 5 2 4 2 3 3 2" xfId="10911"/>
    <cellStyle name="Normal 2 5 2 4 2 3 3 2 2" xfId="23354"/>
    <cellStyle name="Normal 2 5 2 4 2 3 3 2 2 2" xfId="48228"/>
    <cellStyle name="Normal 2 5 2 4 2 3 3 2 3" xfId="35795"/>
    <cellStyle name="Normal 2 5 2 4 2 3 3 3" xfId="18347"/>
    <cellStyle name="Normal 2 5 2 4 2 3 3 3 2" xfId="43221"/>
    <cellStyle name="Normal 2 5 2 4 2 3 3 4" xfId="30788"/>
    <cellStyle name="Normal 2 5 2 4 2 3 4" xfId="8389"/>
    <cellStyle name="Normal 2 5 2 4 2 3 4 2" xfId="20833"/>
    <cellStyle name="Normal 2 5 2 4 2 3 4 2 2" xfId="45707"/>
    <cellStyle name="Normal 2 5 2 4 2 3 4 3" xfId="33274"/>
    <cellStyle name="Normal 2 5 2 4 2 3 5" xfId="12365"/>
    <cellStyle name="Normal 2 5 2 4 2 3 5 2" xfId="24799"/>
    <cellStyle name="Normal 2 5 2 4 2 3 5 2 2" xfId="49673"/>
    <cellStyle name="Normal 2 5 2 4 2 3 5 3" xfId="37240"/>
    <cellStyle name="Normal 2 5 2 4 2 3 6" xfId="7576"/>
    <cellStyle name="Normal 2 5 2 4 2 3 6 2" xfId="20024"/>
    <cellStyle name="Normal 2 5 2 4 2 3 6 2 2" xfId="44898"/>
    <cellStyle name="Normal 2 5 2 4 2 3 6 3" xfId="32465"/>
    <cellStyle name="Normal 2 5 2 4 2 3 7" xfId="3320"/>
    <cellStyle name="Normal 2 5 2 4 2 3 7 2" xfId="15826"/>
    <cellStyle name="Normal 2 5 2 4 2 3 7 2 2" xfId="40700"/>
    <cellStyle name="Normal 2 5 2 4 2 3 7 3" xfId="28259"/>
    <cellStyle name="Normal 2 5 2 4 2 3 8" xfId="14550"/>
    <cellStyle name="Normal 2 5 2 4 2 3 8 2" xfId="39424"/>
    <cellStyle name="Normal 2 5 2 4 2 3 9" xfId="26983"/>
    <cellStyle name="Normal 2 5 2 4 2 4" xfId="2339"/>
    <cellStyle name="Normal 2 5 2 4 2 4 2" xfId="6363"/>
    <cellStyle name="Normal 2 5 2 4 2 4 2 2" xfId="11378"/>
    <cellStyle name="Normal 2 5 2 4 2 4 2 2 2" xfId="23821"/>
    <cellStyle name="Normal 2 5 2 4 2 4 2 2 2 2" xfId="48695"/>
    <cellStyle name="Normal 2 5 2 4 2 4 2 2 3" xfId="36262"/>
    <cellStyle name="Normal 2 5 2 4 2 4 2 3" xfId="18814"/>
    <cellStyle name="Normal 2 5 2 4 2 4 2 3 2" xfId="43688"/>
    <cellStyle name="Normal 2 5 2 4 2 4 2 4" xfId="31255"/>
    <cellStyle name="Normal 2 5 2 4 2 4 3" xfId="12832"/>
    <cellStyle name="Normal 2 5 2 4 2 4 3 2" xfId="25266"/>
    <cellStyle name="Normal 2 5 2 4 2 4 3 2 2" xfId="50140"/>
    <cellStyle name="Normal 2 5 2 4 2 4 3 3" xfId="37707"/>
    <cellStyle name="Normal 2 5 2 4 2 4 4" xfId="9273"/>
    <cellStyle name="Normal 2 5 2 4 2 4 4 2" xfId="21716"/>
    <cellStyle name="Normal 2 5 2 4 2 4 4 2 2" xfId="46590"/>
    <cellStyle name="Normal 2 5 2 4 2 4 4 3" xfId="34157"/>
    <cellStyle name="Normal 2 5 2 4 2 4 5" xfId="4255"/>
    <cellStyle name="Normal 2 5 2 4 2 4 5 2" xfId="16709"/>
    <cellStyle name="Normal 2 5 2 4 2 4 5 2 2" xfId="41583"/>
    <cellStyle name="Normal 2 5 2 4 2 4 5 3" xfId="29150"/>
    <cellStyle name="Normal 2 5 2 4 2 4 6" xfId="15017"/>
    <cellStyle name="Normal 2 5 2 4 2 4 6 2" xfId="39891"/>
    <cellStyle name="Normal 2 5 2 4 2 4 7" xfId="27450"/>
    <cellStyle name="Normal 2 5 2 4 2 5" xfId="1174"/>
    <cellStyle name="Normal 2 5 2 4 2 5 2" xfId="10335"/>
    <cellStyle name="Normal 2 5 2 4 2 5 2 2" xfId="22778"/>
    <cellStyle name="Normal 2 5 2 4 2 5 2 2 2" xfId="47652"/>
    <cellStyle name="Normal 2 5 2 4 2 5 2 3" xfId="35219"/>
    <cellStyle name="Normal 2 5 2 4 2 5 3" xfId="5319"/>
    <cellStyle name="Normal 2 5 2 4 2 5 3 2" xfId="17771"/>
    <cellStyle name="Normal 2 5 2 4 2 5 3 2 2" xfId="42645"/>
    <cellStyle name="Normal 2 5 2 4 2 5 3 3" xfId="30212"/>
    <cellStyle name="Normal 2 5 2 4 2 5 4" xfId="13974"/>
    <cellStyle name="Normal 2 5 2 4 2 5 4 2" xfId="38848"/>
    <cellStyle name="Normal 2 5 2 4 2 5 5" xfId="26407"/>
    <cellStyle name="Normal 2 5 2 4 2 6" xfId="7896"/>
    <cellStyle name="Normal 2 5 2 4 2 6 2" xfId="20342"/>
    <cellStyle name="Normal 2 5 2 4 2 6 2 2" xfId="45216"/>
    <cellStyle name="Normal 2 5 2 4 2 6 3" xfId="32783"/>
    <cellStyle name="Normal 2 5 2 4 2 7" xfId="11789"/>
    <cellStyle name="Normal 2 5 2 4 2 7 2" xfId="24223"/>
    <cellStyle name="Normal 2 5 2 4 2 7 2 2" xfId="49097"/>
    <cellStyle name="Normal 2 5 2 4 2 7 3" xfId="36664"/>
    <cellStyle name="Normal 2 5 2 4 2 8" xfId="6866"/>
    <cellStyle name="Normal 2 5 2 4 2 8 2" xfId="19315"/>
    <cellStyle name="Normal 2 5 2 4 2 8 2 2" xfId="44189"/>
    <cellStyle name="Normal 2 5 2 4 2 8 3" xfId="31756"/>
    <cellStyle name="Normal 2 5 2 4 2 9" xfId="2817"/>
    <cellStyle name="Normal 2 5 2 4 2 9 2" xfId="15335"/>
    <cellStyle name="Normal 2 5 2 4 2 9 2 2" xfId="40209"/>
    <cellStyle name="Normal 2 5 2 4 2 9 3" xfId="27768"/>
    <cellStyle name="Normal 2 5 2 4 2_Degree data" xfId="2077"/>
    <cellStyle name="Normal 2 5 2 4 3" xfId="319"/>
    <cellStyle name="Normal 2 5 2 4 3 2" xfId="1401"/>
    <cellStyle name="Normal 2 5 2 4 3 2 2" xfId="9173"/>
    <cellStyle name="Normal 2 5 2 4 3 2 2 2" xfId="21616"/>
    <cellStyle name="Normal 2 5 2 4 3 2 2 2 2" xfId="46490"/>
    <cellStyle name="Normal 2 5 2 4 3 2 2 3" xfId="34057"/>
    <cellStyle name="Normal 2 5 2 4 3 2 3" xfId="4155"/>
    <cellStyle name="Normal 2 5 2 4 3 2 3 2" xfId="16609"/>
    <cellStyle name="Normal 2 5 2 4 3 2 3 2 2" xfId="41483"/>
    <cellStyle name="Normal 2 5 2 4 3 2 3 3" xfId="29050"/>
    <cellStyle name="Normal 2 5 2 4 3 2 4" xfId="14201"/>
    <cellStyle name="Normal 2 5 2 4 3 2 4 2" xfId="39075"/>
    <cellStyle name="Normal 2 5 2 4 3 2 5" xfId="26634"/>
    <cellStyle name="Normal 2 5 2 4 3 3" xfId="5546"/>
    <cellStyle name="Normal 2 5 2 4 3 3 2" xfId="10562"/>
    <cellStyle name="Normal 2 5 2 4 3 3 2 2" xfId="23005"/>
    <cellStyle name="Normal 2 5 2 4 3 3 2 2 2" xfId="47879"/>
    <cellStyle name="Normal 2 5 2 4 3 3 2 3" xfId="35446"/>
    <cellStyle name="Normal 2 5 2 4 3 3 3" xfId="17998"/>
    <cellStyle name="Normal 2 5 2 4 3 3 3 2" xfId="42872"/>
    <cellStyle name="Normal 2 5 2 4 3 3 4" xfId="30439"/>
    <cellStyle name="Normal 2 5 2 4 3 4" xfId="8289"/>
    <cellStyle name="Normal 2 5 2 4 3 4 2" xfId="20733"/>
    <cellStyle name="Normal 2 5 2 4 3 4 2 2" xfId="45607"/>
    <cellStyle name="Normal 2 5 2 4 3 4 3" xfId="33174"/>
    <cellStyle name="Normal 2 5 2 4 3 5" xfId="12016"/>
    <cellStyle name="Normal 2 5 2 4 3 5 2" xfId="24450"/>
    <cellStyle name="Normal 2 5 2 4 3 5 2 2" xfId="49324"/>
    <cellStyle name="Normal 2 5 2 4 3 5 3" xfId="36891"/>
    <cellStyle name="Normal 2 5 2 4 3 6" xfId="6766"/>
    <cellStyle name="Normal 2 5 2 4 3 6 2" xfId="19215"/>
    <cellStyle name="Normal 2 5 2 4 3 6 2 2" xfId="44089"/>
    <cellStyle name="Normal 2 5 2 4 3 6 3" xfId="31656"/>
    <cellStyle name="Normal 2 5 2 4 3 7" xfId="3220"/>
    <cellStyle name="Normal 2 5 2 4 3 7 2" xfId="15726"/>
    <cellStyle name="Normal 2 5 2 4 3 7 2 2" xfId="40600"/>
    <cellStyle name="Normal 2 5 2 4 3 7 3" xfId="28159"/>
    <cellStyle name="Normal 2 5 2 4 3 8" xfId="13136"/>
    <cellStyle name="Normal 2 5 2 4 3 8 2" xfId="38010"/>
    <cellStyle name="Normal 2 5 2 4 3 9" xfId="25569"/>
    <cellStyle name="Normal 2 5 2 4 4" xfId="680"/>
    <cellStyle name="Normal 2 5 2 4 4 2" xfId="1749"/>
    <cellStyle name="Normal 2 5 2 4 4 2 2" xfId="9505"/>
    <cellStyle name="Normal 2 5 2 4 4 2 2 2" xfId="21948"/>
    <cellStyle name="Normal 2 5 2 4 4 2 2 2 2" xfId="46822"/>
    <cellStyle name="Normal 2 5 2 4 4 2 2 3" xfId="34389"/>
    <cellStyle name="Normal 2 5 2 4 4 2 3" xfId="4487"/>
    <cellStyle name="Normal 2 5 2 4 4 2 3 2" xfId="16941"/>
    <cellStyle name="Normal 2 5 2 4 4 2 3 2 2" xfId="41815"/>
    <cellStyle name="Normal 2 5 2 4 4 2 3 3" xfId="29382"/>
    <cellStyle name="Normal 2 5 2 4 4 2 4" xfId="14549"/>
    <cellStyle name="Normal 2 5 2 4 4 2 4 2" xfId="39423"/>
    <cellStyle name="Normal 2 5 2 4 4 2 5" xfId="26982"/>
    <cellStyle name="Normal 2 5 2 4 4 3" xfId="5895"/>
    <cellStyle name="Normal 2 5 2 4 4 3 2" xfId="10910"/>
    <cellStyle name="Normal 2 5 2 4 4 3 2 2" xfId="23353"/>
    <cellStyle name="Normal 2 5 2 4 4 3 2 2 2" xfId="48227"/>
    <cellStyle name="Normal 2 5 2 4 4 3 2 3" xfId="35794"/>
    <cellStyle name="Normal 2 5 2 4 4 3 3" xfId="18346"/>
    <cellStyle name="Normal 2 5 2 4 4 3 3 2" xfId="43220"/>
    <cellStyle name="Normal 2 5 2 4 4 3 4" xfId="30787"/>
    <cellStyle name="Normal 2 5 2 4 4 4" xfId="8621"/>
    <cellStyle name="Normal 2 5 2 4 4 4 2" xfId="21065"/>
    <cellStyle name="Normal 2 5 2 4 4 4 2 2" xfId="45939"/>
    <cellStyle name="Normal 2 5 2 4 4 4 3" xfId="33506"/>
    <cellStyle name="Normal 2 5 2 4 4 5" xfId="12364"/>
    <cellStyle name="Normal 2 5 2 4 4 5 2" xfId="24798"/>
    <cellStyle name="Normal 2 5 2 4 4 5 2 2" xfId="49672"/>
    <cellStyle name="Normal 2 5 2 4 4 5 3" xfId="37239"/>
    <cellStyle name="Normal 2 5 2 4 4 6" xfId="7098"/>
    <cellStyle name="Normal 2 5 2 4 4 6 2" xfId="19547"/>
    <cellStyle name="Normal 2 5 2 4 4 6 2 2" xfId="44421"/>
    <cellStyle name="Normal 2 5 2 4 4 6 3" xfId="31988"/>
    <cellStyle name="Normal 2 5 2 4 4 7" xfId="3552"/>
    <cellStyle name="Normal 2 5 2 4 4 7 2" xfId="16058"/>
    <cellStyle name="Normal 2 5 2 4 4 7 2 2" xfId="40932"/>
    <cellStyle name="Normal 2 5 2 4 4 7 3" xfId="28491"/>
    <cellStyle name="Normal 2 5 2 4 4 8" xfId="13483"/>
    <cellStyle name="Normal 2 5 2 4 4 8 2" xfId="38357"/>
    <cellStyle name="Normal 2 5 2 4 4 9" xfId="25916"/>
    <cellStyle name="Normal 2 5 2 4 5" xfId="2237"/>
    <cellStyle name="Normal 2 5 2 4 5 2" xfId="4865"/>
    <cellStyle name="Normal 2 5 2 4 5 2 2" xfId="9882"/>
    <cellStyle name="Normal 2 5 2 4 5 2 2 2" xfId="22325"/>
    <cellStyle name="Normal 2 5 2 4 5 2 2 2 2" xfId="47199"/>
    <cellStyle name="Normal 2 5 2 4 5 2 2 3" xfId="34766"/>
    <cellStyle name="Normal 2 5 2 4 5 2 3" xfId="17318"/>
    <cellStyle name="Normal 2 5 2 4 5 2 3 2" xfId="42192"/>
    <cellStyle name="Normal 2 5 2 4 5 2 4" xfId="29759"/>
    <cellStyle name="Normal 2 5 2 4 5 3" xfId="6263"/>
    <cellStyle name="Normal 2 5 2 4 5 3 2" xfId="11278"/>
    <cellStyle name="Normal 2 5 2 4 5 3 2 2" xfId="23721"/>
    <cellStyle name="Normal 2 5 2 4 5 3 2 2 2" xfId="48595"/>
    <cellStyle name="Normal 2 5 2 4 5 3 2 3" xfId="36162"/>
    <cellStyle name="Normal 2 5 2 4 5 3 3" xfId="18714"/>
    <cellStyle name="Normal 2 5 2 4 5 3 3 2" xfId="43588"/>
    <cellStyle name="Normal 2 5 2 4 5 3 4" xfId="31155"/>
    <cellStyle name="Normal 2 5 2 4 5 4" xfId="8070"/>
    <cellStyle name="Normal 2 5 2 4 5 4 2" xfId="20516"/>
    <cellStyle name="Normal 2 5 2 4 5 4 2 2" xfId="45390"/>
    <cellStyle name="Normal 2 5 2 4 5 4 3" xfId="32957"/>
    <cellStyle name="Normal 2 5 2 4 5 5" xfId="12732"/>
    <cellStyle name="Normal 2 5 2 4 5 5 2" xfId="25166"/>
    <cellStyle name="Normal 2 5 2 4 5 5 2 2" xfId="50040"/>
    <cellStyle name="Normal 2 5 2 4 5 5 3" xfId="37607"/>
    <cellStyle name="Normal 2 5 2 4 5 6" xfId="7476"/>
    <cellStyle name="Normal 2 5 2 4 5 6 2" xfId="19924"/>
    <cellStyle name="Normal 2 5 2 4 5 6 2 2" xfId="44798"/>
    <cellStyle name="Normal 2 5 2 4 5 6 3" xfId="32365"/>
    <cellStyle name="Normal 2 5 2 4 5 7" xfId="2999"/>
    <cellStyle name="Normal 2 5 2 4 5 7 2" xfId="15509"/>
    <cellStyle name="Normal 2 5 2 4 5 7 2 2" xfId="40383"/>
    <cellStyle name="Normal 2 5 2 4 5 7 3" xfId="27942"/>
    <cellStyle name="Normal 2 5 2 4 5 8" xfId="14917"/>
    <cellStyle name="Normal 2 5 2 4 5 8 2" xfId="39791"/>
    <cellStyle name="Normal 2 5 2 4 5 9" xfId="27350"/>
    <cellStyle name="Normal 2 5 2 4 6" xfId="1074"/>
    <cellStyle name="Normal 2 5 2 4 6 2" xfId="8956"/>
    <cellStyle name="Normal 2 5 2 4 6 2 2" xfId="21399"/>
    <cellStyle name="Normal 2 5 2 4 6 2 2 2" xfId="46273"/>
    <cellStyle name="Normal 2 5 2 4 6 2 3" xfId="33840"/>
    <cellStyle name="Normal 2 5 2 4 6 3" xfId="3938"/>
    <cellStyle name="Normal 2 5 2 4 6 3 2" xfId="16392"/>
    <cellStyle name="Normal 2 5 2 4 6 3 2 2" xfId="41266"/>
    <cellStyle name="Normal 2 5 2 4 6 3 3" xfId="28833"/>
    <cellStyle name="Normal 2 5 2 4 6 4" xfId="13874"/>
    <cellStyle name="Normal 2 5 2 4 6 4 2" xfId="38748"/>
    <cellStyle name="Normal 2 5 2 4 6 5" xfId="26307"/>
    <cellStyle name="Normal 2 5 2 4 7" xfId="5219"/>
    <cellStyle name="Normal 2 5 2 4 7 2" xfId="10235"/>
    <cellStyle name="Normal 2 5 2 4 7 2 2" xfId="22678"/>
    <cellStyle name="Normal 2 5 2 4 7 2 2 2" xfId="47552"/>
    <cellStyle name="Normal 2 5 2 4 7 2 3" xfId="35119"/>
    <cellStyle name="Normal 2 5 2 4 7 3" xfId="17671"/>
    <cellStyle name="Normal 2 5 2 4 7 3 2" xfId="42545"/>
    <cellStyle name="Normal 2 5 2 4 7 4" xfId="30112"/>
    <cellStyle name="Normal 2 5 2 4 8" xfId="7796"/>
    <cellStyle name="Normal 2 5 2 4 8 2" xfId="20242"/>
    <cellStyle name="Normal 2 5 2 4 8 2 2" xfId="45116"/>
    <cellStyle name="Normal 2 5 2 4 8 3" xfId="32683"/>
    <cellStyle name="Normal 2 5 2 4 9" xfId="11689"/>
    <cellStyle name="Normal 2 5 2 4 9 2" xfId="24123"/>
    <cellStyle name="Normal 2 5 2 4 9 2 2" xfId="48997"/>
    <cellStyle name="Normal 2 5 2 4 9 3" xfId="36564"/>
    <cellStyle name="Normal 2 5 2 4_Degree data" xfId="2078"/>
    <cellStyle name="Normal 2 5 2 5" xfId="263"/>
    <cellStyle name="Normal 2 5 2 5 10" xfId="6603"/>
    <cellStyle name="Normal 2 5 2 5 10 2" xfId="19052"/>
    <cellStyle name="Normal 2 5 2 5 10 2 2" xfId="43926"/>
    <cellStyle name="Normal 2 5 2 5 10 3" xfId="31493"/>
    <cellStyle name="Normal 2 5 2 5 11" xfId="2666"/>
    <cellStyle name="Normal 2 5 2 5 11 2" xfId="15184"/>
    <cellStyle name="Normal 2 5 2 5 11 2 2" xfId="40058"/>
    <cellStyle name="Normal 2 5 2 5 11 3" xfId="27617"/>
    <cellStyle name="Normal 2 5 2 5 12" xfId="13085"/>
    <cellStyle name="Normal 2 5 2 5 12 2" xfId="37959"/>
    <cellStyle name="Normal 2 5 2 5 13" xfId="25518"/>
    <cellStyle name="Normal 2 5 2 5 2" xfId="477"/>
    <cellStyle name="Normal 2 5 2 5 2 10" xfId="13290"/>
    <cellStyle name="Normal 2 5 2 5 2 10 2" xfId="38164"/>
    <cellStyle name="Normal 2 5 2 5 2 11" xfId="25723"/>
    <cellStyle name="Normal 2 5 2 5 2 2" xfId="836"/>
    <cellStyle name="Normal 2 5 2 5 2 2 2" xfId="1404"/>
    <cellStyle name="Normal 2 5 2 5 2 2 2 2" xfId="9508"/>
    <cellStyle name="Normal 2 5 2 5 2 2 2 2 2" xfId="21951"/>
    <cellStyle name="Normal 2 5 2 5 2 2 2 2 2 2" xfId="46825"/>
    <cellStyle name="Normal 2 5 2 5 2 2 2 2 3" xfId="34392"/>
    <cellStyle name="Normal 2 5 2 5 2 2 2 3" xfId="4490"/>
    <cellStyle name="Normal 2 5 2 5 2 2 2 3 2" xfId="16944"/>
    <cellStyle name="Normal 2 5 2 5 2 2 2 3 2 2" xfId="41818"/>
    <cellStyle name="Normal 2 5 2 5 2 2 2 3 3" xfId="29385"/>
    <cellStyle name="Normal 2 5 2 5 2 2 2 4" xfId="14204"/>
    <cellStyle name="Normal 2 5 2 5 2 2 2 4 2" xfId="39078"/>
    <cellStyle name="Normal 2 5 2 5 2 2 2 5" xfId="26637"/>
    <cellStyle name="Normal 2 5 2 5 2 2 3" xfId="5549"/>
    <cellStyle name="Normal 2 5 2 5 2 2 3 2" xfId="10565"/>
    <cellStyle name="Normal 2 5 2 5 2 2 3 2 2" xfId="23008"/>
    <cellStyle name="Normal 2 5 2 5 2 2 3 2 2 2" xfId="47882"/>
    <cellStyle name="Normal 2 5 2 5 2 2 3 2 3" xfId="35449"/>
    <cellStyle name="Normal 2 5 2 5 2 2 3 3" xfId="18001"/>
    <cellStyle name="Normal 2 5 2 5 2 2 3 3 2" xfId="42875"/>
    <cellStyle name="Normal 2 5 2 5 2 2 3 4" xfId="30442"/>
    <cellStyle name="Normal 2 5 2 5 2 2 4" xfId="8624"/>
    <cellStyle name="Normal 2 5 2 5 2 2 4 2" xfId="21068"/>
    <cellStyle name="Normal 2 5 2 5 2 2 4 2 2" xfId="45942"/>
    <cellStyle name="Normal 2 5 2 5 2 2 4 3" xfId="33509"/>
    <cellStyle name="Normal 2 5 2 5 2 2 5" xfId="12019"/>
    <cellStyle name="Normal 2 5 2 5 2 2 5 2" xfId="24453"/>
    <cellStyle name="Normal 2 5 2 5 2 2 5 2 2" xfId="49327"/>
    <cellStyle name="Normal 2 5 2 5 2 2 5 3" xfId="36894"/>
    <cellStyle name="Normal 2 5 2 5 2 2 6" xfId="7101"/>
    <cellStyle name="Normal 2 5 2 5 2 2 6 2" xfId="19550"/>
    <cellStyle name="Normal 2 5 2 5 2 2 6 2 2" xfId="44424"/>
    <cellStyle name="Normal 2 5 2 5 2 2 6 3" xfId="31991"/>
    <cellStyle name="Normal 2 5 2 5 2 2 7" xfId="3555"/>
    <cellStyle name="Normal 2 5 2 5 2 2 7 2" xfId="16061"/>
    <cellStyle name="Normal 2 5 2 5 2 2 7 2 2" xfId="40935"/>
    <cellStyle name="Normal 2 5 2 5 2 2 7 3" xfId="28494"/>
    <cellStyle name="Normal 2 5 2 5 2 2 8" xfId="13637"/>
    <cellStyle name="Normal 2 5 2 5 2 2 8 2" xfId="38511"/>
    <cellStyle name="Normal 2 5 2 5 2 2 9" xfId="26070"/>
    <cellStyle name="Normal 2 5 2 5 2 3" xfId="1752"/>
    <cellStyle name="Normal 2 5 2 5 2 3 2" xfId="5019"/>
    <cellStyle name="Normal 2 5 2 5 2 3 2 2" xfId="10036"/>
    <cellStyle name="Normal 2 5 2 5 2 3 2 2 2" xfId="22479"/>
    <cellStyle name="Normal 2 5 2 5 2 3 2 2 2 2" xfId="47353"/>
    <cellStyle name="Normal 2 5 2 5 2 3 2 2 3" xfId="34920"/>
    <cellStyle name="Normal 2 5 2 5 2 3 2 3" xfId="17472"/>
    <cellStyle name="Normal 2 5 2 5 2 3 2 3 2" xfId="42346"/>
    <cellStyle name="Normal 2 5 2 5 2 3 2 4" xfId="29913"/>
    <cellStyle name="Normal 2 5 2 5 2 3 3" xfId="5898"/>
    <cellStyle name="Normal 2 5 2 5 2 3 3 2" xfId="10913"/>
    <cellStyle name="Normal 2 5 2 5 2 3 3 2 2" xfId="23356"/>
    <cellStyle name="Normal 2 5 2 5 2 3 3 2 2 2" xfId="48230"/>
    <cellStyle name="Normal 2 5 2 5 2 3 3 2 3" xfId="35797"/>
    <cellStyle name="Normal 2 5 2 5 2 3 3 3" xfId="18349"/>
    <cellStyle name="Normal 2 5 2 5 2 3 3 3 2" xfId="43223"/>
    <cellStyle name="Normal 2 5 2 5 2 3 3 4" xfId="30790"/>
    <cellStyle name="Normal 2 5 2 5 2 3 4" xfId="8443"/>
    <cellStyle name="Normal 2 5 2 5 2 3 4 2" xfId="20887"/>
    <cellStyle name="Normal 2 5 2 5 2 3 4 2 2" xfId="45761"/>
    <cellStyle name="Normal 2 5 2 5 2 3 4 3" xfId="33328"/>
    <cellStyle name="Normal 2 5 2 5 2 3 5" xfId="12367"/>
    <cellStyle name="Normal 2 5 2 5 2 3 5 2" xfId="24801"/>
    <cellStyle name="Normal 2 5 2 5 2 3 5 2 2" xfId="49675"/>
    <cellStyle name="Normal 2 5 2 5 2 3 5 3" xfId="37242"/>
    <cellStyle name="Normal 2 5 2 5 2 3 6" xfId="7630"/>
    <cellStyle name="Normal 2 5 2 5 2 3 6 2" xfId="20078"/>
    <cellStyle name="Normal 2 5 2 5 2 3 6 2 2" xfId="44952"/>
    <cellStyle name="Normal 2 5 2 5 2 3 6 3" xfId="32519"/>
    <cellStyle name="Normal 2 5 2 5 2 3 7" xfId="3374"/>
    <cellStyle name="Normal 2 5 2 5 2 3 7 2" xfId="15880"/>
    <cellStyle name="Normal 2 5 2 5 2 3 7 2 2" xfId="40754"/>
    <cellStyle name="Normal 2 5 2 5 2 3 7 3" xfId="28313"/>
    <cellStyle name="Normal 2 5 2 5 2 3 8" xfId="14552"/>
    <cellStyle name="Normal 2 5 2 5 2 3 8 2" xfId="39426"/>
    <cellStyle name="Normal 2 5 2 5 2 3 9" xfId="26985"/>
    <cellStyle name="Normal 2 5 2 5 2 4" xfId="2395"/>
    <cellStyle name="Normal 2 5 2 5 2 4 2" xfId="6417"/>
    <cellStyle name="Normal 2 5 2 5 2 4 2 2" xfId="11432"/>
    <cellStyle name="Normal 2 5 2 5 2 4 2 2 2" xfId="23875"/>
    <cellStyle name="Normal 2 5 2 5 2 4 2 2 2 2" xfId="48749"/>
    <cellStyle name="Normal 2 5 2 5 2 4 2 2 3" xfId="36316"/>
    <cellStyle name="Normal 2 5 2 5 2 4 2 3" xfId="18868"/>
    <cellStyle name="Normal 2 5 2 5 2 4 2 3 2" xfId="43742"/>
    <cellStyle name="Normal 2 5 2 5 2 4 2 4" xfId="31309"/>
    <cellStyle name="Normal 2 5 2 5 2 4 3" xfId="12886"/>
    <cellStyle name="Normal 2 5 2 5 2 4 3 2" xfId="25320"/>
    <cellStyle name="Normal 2 5 2 5 2 4 3 2 2" xfId="50194"/>
    <cellStyle name="Normal 2 5 2 5 2 4 3 3" xfId="37761"/>
    <cellStyle name="Normal 2 5 2 5 2 4 4" xfId="9327"/>
    <cellStyle name="Normal 2 5 2 5 2 4 4 2" xfId="21770"/>
    <cellStyle name="Normal 2 5 2 5 2 4 4 2 2" xfId="46644"/>
    <cellStyle name="Normal 2 5 2 5 2 4 4 3" xfId="34211"/>
    <cellStyle name="Normal 2 5 2 5 2 4 5" xfId="4309"/>
    <cellStyle name="Normal 2 5 2 5 2 4 5 2" xfId="16763"/>
    <cellStyle name="Normal 2 5 2 5 2 4 5 2 2" xfId="41637"/>
    <cellStyle name="Normal 2 5 2 5 2 4 5 3" xfId="29204"/>
    <cellStyle name="Normal 2 5 2 5 2 4 6" xfId="15071"/>
    <cellStyle name="Normal 2 5 2 5 2 4 6 2" xfId="39945"/>
    <cellStyle name="Normal 2 5 2 5 2 4 7" xfId="27504"/>
    <cellStyle name="Normal 2 5 2 5 2 5" xfId="1228"/>
    <cellStyle name="Normal 2 5 2 5 2 5 2" xfId="10389"/>
    <cellStyle name="Normal 2 5 2 5 2 5 2 2" xfId="22832"/>
    <cellStyle name="Normal 2 5 2 5 2 5 2 2 2" xfId="47706"/>
    <cellStyle name="Normal 2 5 2 5 2 5 2 3" xfId="35273"/>
    <cellStyle name="Normal 2 5 2 5 2 5 3" xfId="5373"/>
    <cellStyle name="Normal 2 5 2 5 2 5 3 2" xfId="17825"/>
    <cellStyle name="Normal 2 5 2 5 2 5 3 2 2" xfId="42699"/>
    <cellStyle name="Normal 2 5 2 5 2 5 3 3" xfId="30266"/>
    <cellStyle name="Normal 2 5 2 5 2 5 4" xfId="14028"/>
    <cellStyle name="Normal 2 5 2 5 2 5 4 2" xfId="38902"/>
    <cellStyle name="Normal 2 5 2 5 2 5 5" xfId="26461"/>
    <cellStyle name="Normal 2 5 2 5 2 6" xfId="7950"/>
    <cellStyle name="Normal 2 5 2 5 2 6 2" xfId="20396"/>
    <cellStyle name="Normal 2 5 2 5 2 6 2 2" xfId="45270"/>
    <cellStyle name="Normal 2 5 2 5 2 6 3" xfId="32837"/>
    <cellStyle name="Normal 2 5 2 5 2 7" xfId="11843"/>
    <cellStyle name="Normal 2 5 2 5 2 7 2" xfId="24277"/>
    <cellStyle name="Normal 2 5 2 5 2 7 2 2" xfId="49151"/>
    <cellStyle name="Normal 2 5 2 5 2 7 3" xfId="36718"/>
    <cellStyle name="Normal 2 5 2 5 2 8" xfId="6920"/>
    <cellStyle name="Normal 2 5 2 5 2 8 2" xfId="19369"/>
    <cellStyle name="Normal 2 5 2 5 2 8 2 2" xfId="44243"/>
    <cellStyle name="Normal 2 5 2 5 2 8 3" xfId="31810"/>
    <cellStyle name="Normal 2 5 2 5 2 9" xfId="2871"/>
    <cellStyle name="Normal 2 5 2 5 2 9 2" xfId="15389"/>
    <cellStyle name="Normal 2 5 2 5 2 9 2 2" xfId="40263"/>
    <cellStyle name="Normal 2 5 2 5 2 9 3" xfId="27822"/>
    <cellStyle name="Normal 2 5 2 5 2_Degree data" xfId="2014"/>
    <cellStyle name="Normal 2 5 2 5 3" xfId="625"/>
    <cellStyle name="Normal 2 5 2 5 3 2" xfId="1403"/>
    <cellStyle name="Normal 2 5 2 5 3 2 2" xfId="9122"/>
    <cellStyle name="Normal 2 5 2 5 3 2 2 2" xfId="21565"/>
    <cellStyle name="Normal 2 5 2 5 3 2 2 2 2" xfId="46439"/>
    <cellStyle name="Normal 2 5 2 5 3 2 2 3" xfId="34006"/>
    <cellStyle name="Normal 2 5 2 5 3 2 3" xfId="4104"/>
    <cellStyle name="Normal 2 5 2 5 3 2 3 2" xfId="16558"/>
    <cellStyle name="Normal 2 5 2 5 3 2 3 2 2" xfId="41432"/>
    <cellStyle name="Normal 2 5 2 5 3 2 3 3" xfId="28999"/>
    <cellStyle name="Normal 2 5 2 5 3 2 4" xfId="14203"/>
    <cellStyle name="Normal 2 5 2 5 3 2 4 2" xfId="39077"/>
    <cellStyle name="Normal 2 5 2 5 3 2 5" xfId="26636"/>
    <cellStyle name="Normal 2 5 2 5 3 3" xfId="5548"/>
    <cellStyle name="Normal 2 5 2 5 3 3 2" xfId="10564"/>
    <cellStyle name="Normal 2 5 2 5 3 3 2 2" xfId="23007"/>
    <cellStyle name="Normal 2 5 2 5 3 3 2 2 2" xfId="47881"/>
    <cellStyle name="Normal 2 5 2 5 3 3 2 3" xfId="35448"/>
    <cellStyle name="Normal 2 5 2 5 3 3 3" xfId="18000"/>
    <cellStyle name="Normal 2 5 2 5 3 3 3 2" xfId="42874"/>
    <cellStyle name="Normal 2 5 2 5 3 3 4" xfId="30441"/>
    <cellStyle name="Normal 2 5 2 5 3 4" xfId="8238"/>
    <cellStyle name="Normal 2 5 2 5 3 4 2" xfId="20682"/>
    <cellStyle name="Normal 2 5 2 5 3 4 2 2" xfId="45556"/>
    <cellStyle name="Normal 2 5 2 5 3 4 3" xfId="33123"/>
    <cellStyle name="Normal 2 5 2 5 3 5" xfId="12018"/>
    <cellStyle name="Normal 2 5 2 5 3 5 2" xfId="24452"/>
    <cellStyle name="Normal 2 5 2 5 3 5 2 2" xfId="49326"/>
    <cellStyle name="Normal 2 5 2 5 3 5 3" xfId="36893"/>
    <cellStyle name="Normal 2 5 2 5 3 6" xfId="6715"/>
    <cellStyle name="Normal 2 5 2 5 3 6 2" xfId="19164"/>
    <cellStyle name="Normal 2 5 2 5 3 6 2 2" xfId="44038"/>
    <cellStyle name="Normal 2 5 2 5 3 6 3" xfId="31605"/>
    <cellStyle name="Normal 2 5 2 5 3 7" xfId="3169"/>
    <cellStyle name="Normal 2 5 2 5 3 7 2" xfId="15675"/>
    <cellStyle name="Normal 2 5 2 5 3 7 2 2" xfId="40549"/>
    <cellStyle name="Normal 2 5 2 5 3 7 3" xfId="28108"/>
    <cellStyle name="Normal 2 5 2 5 3 8" xfId="13432"/>
    <cellStyle name="Normal 2 5 2 5 3 8 2" xfId="38306"/>
    <cellStyle name="Normal 2 5 2 5 3 9" xfId="25865"/>
    <cellStyle name="Normal 2 5 2 5 4" xfId="1751"/>
    <cellStyle name="Normal 2 5 2 5 4 2" xfId="4489"/>
    <cellStyle name="Normal 2 5 2 5 4 2 2" xfId="9507"/>
    <cellStyle name="Normal 2 5 2 5 4 2 2 2" xfId="21950"/>
    <cellStyle name="Normal 2 5 2 5 4 2 2 2 2" xfId="46824"/>
    <cellStyle name="Normal 2 5 2 5 4 2 2 3" xfId="34391"/>
    <cellStyle name="Normal 2 5 2 5 4 2 3" xfId="16943"/>
    <cellStyle name="Normal 2 5 2 5 4 2 3 2" xfId="41817"/>
    <cellStyle name="Normal 2 5 2 5 4 2 4" xfId="29384"/>
    <cellStyle name="Normal 2 5 2 5 4 3" xfId="5897"/>
    <cellStyle name="Normal 2 5 2 5 4 3 2" xfId="10912"/>
    <cellStyle name="Normal 2 5 2 5 4 3 2 2" xfId="23355"/>
    <cellStyle name="Normal 2 5 2 5 4 3 2 2 2" xfId="48229"/>
    <cellStyle name="Normal 2 5 2 5 4 3 2 3" xfId="35796"/>
    <cellStyle name="Normal 2 5 2 5 4 3 3" xfId="18348"/>
    <cellStyle name="Normal 2 5 2 5 4 3 3 2" xfId="43222"/>
    <cellStyle name="Normal 2 5 2 5 4 3 4" xfId="30789"/>
    <cellStyle name="Normal 2 5 2 5 4 4" xfId="8623"/>
    <cellStyle name="Normal 2 5 2 5 4 4 2" xfId="21067"/>
    <cellStyle name="Normal 2 5 2 5 4 4 2 2" xfId="45941"/>
    <cellStyle name="Normal 2 5 2 5 4 4 3" xfId="33508"/>
    <cellStyle name="Normal 2 5 2 5 4 5" xfId="12366"/>
    <cellStyle name="Normal 2 5 2 5 4 5 2" xfId="24800"/>
    <cellStyle name="Normal 2 5 2 5 4 5 2 2" xfId="49674"/>
    <cellStyle name="Normal 2 5 2 5 4 5 3" xfId="37241"/>
    <cellStyle name="Normal 2 5 2 5 4 6" xfId="7100"/>
    <cellStyle name="Normal 2 5 2 5 4 6 2" xfId="19549"/>
    <cellStyle name="Normal 2 5 2 5 4 6 2 2" xfId="44423"/>
    <cellStyle name="Normal 2 5 2 5 4 6 3" xfId="31990"/>
    <cellStyle name="Normal 2 5 2 5 4 7" xfId="3554"/>
    <cellStyle name="Normal 2 5 2 5 4 7 2" xfId="16060"/>
    <cellStyle name="Normal 2 5 2 5 4 7 2 2" xfId="40934"/>
    <cellStyle name="Normal 2 5 2 5 4 7 3" xfId="28493"/>
    <cellStyle name="Normal 2 5 2 5 4 8" xfId="14551"/>
    <cellStyle name="Normal 2 5 2 5 4 8 2" xfId="39425"/>
    <cellStyle name="Normal 2 5 2 5 4 9" xfId="26984"/>
    <cellStyle name="Normal 2 5 2 5 5" xfId="2181"/>
    <cellStyle name="Normal 2 5 2 5 5 2" xfId="4814"/>
    <cellStyle name="Normal 2 5 2 5 5 2 2" xfId="9831"/>
    <cellStyle name="Normal 2 5 2 5 5 2 2 2" xfId="22274"/>
    <cellStyle name="Normal 2 5 2 5 5 2 2 2 2" xfId="47148"/>
    <cellStyle name="Normal 2 5 2 5 5 2 2 3" xfId="34715"/>
    <cellStyle name="Normal 2 5 2 5 5 2 3" xfId="17267"/>
    <cellStyle name="Normal 2 5 2 5 5 2 3 2" xfId="42141"/>
    <cellStyle name="Normal 2 5 2 5 5 2 4" xfId="29708"/>
    <cellStyle name="Normal 2 5 2 5 5 3" xfId="6212"/>
    <cellStyle name="Normal 2 5 2 5 5 3 2" xfId="11227"/>
    <cellStyle name="Normal 2 5 2 5 5 3 2 2" xfId="23670"/>
    <cellStyle name="Normal 2 5 2 5 5 3 2 2 2" xfId="48544"/>
    <cellStyle name="Normal 2 5 2 5 5 3 2 3" xfId="36111"/>
    <cellStyle name="Normal 2 5 2 5 5 3 3" xfId="18663"/>
    <cellStyle name="Normal 2 5 2 5 5 3 3 2" xfId="43537"/>
    <cellStyle name="Normal 2 5 2 5 5 3 4" xfId="31104"/>
    <cellStyle name="Normal 2 5 2 5 5 4" xfId="8124"/>
    <cellStyle name="Normal 2 5 2 5 5 4 2" xfId="20570"/>
    <cellStyle name="Normal 2 5 2 5 5 4 2 2" xfId="45444"/>
    <cellStyle name="Normal 2 5 2 5 5 4 3" xfId="33011"/>
    <cellStyle name="Normal 2 5 2 5 5 5" xfId="12681"/>
    <cellStyle name="Normal 2 5 2 5 5 5 2" xfId="25115"/>
    <cellStyle name="Normal 2 5 2 5 5 5 2 2" xfId="49989"/>
    <cellStyle name="Normal 2 5 2 5 5 5 3" xfId="37556"/>
    <cellStyle name="Normal 2 5 2 5 5 6" xfId="7425"/>
    <cellStyle name="Normal 2 5 2 5 5 6 2" xfId="19873"/>
    <cellStyle name="Normal 2 5 2 5 5 6 2 2" xfId="44747"/>
    <cellStyle name="Normal 2 5 2 5 5 6 3" xfId="32314"/>
    <cellStyle name="Normal 2 5 2 5 5 7" xfId="3054"/>
    <cellStyle name="Normal 2 5 2 5 5 7 2" xfId="15563"/>
    <cellStyle name="Normal 2 5 2 5 5 7 2 2" xfId="40437"/>
    <cellStyle name="Normal 2 5 2 5 5 7 3" xfId="27996"/>
    <cellStyle name="Normal 2 5 2 5 5 8" xfId="14866"/>
    <cellStyle name="Normal 2 5 2 5 5 8 2" xfId="39740"/>
    <cellStyle name="Normal 2 5 2 5 5 9" xfId="27299"/>
    <cellStyle name="Normal 2 5 2 5 6" xfId="1023"/>
    <cellStyle name="Normal 2 5 2 5 6 2" xfId="9010"/>
    <cellStyle name="Normal 2 5 2 5 6 2 2" xfId="21453"/>
    <cellStyle name="Normal 2 5 2 5 6 2 2 2" xfId="46327"/>
    <cellStyle name="Normal 2 5 2 5 6 2 3" xfId="33894"/>
    <cellStyle name="Normal 2 5 2 5 6 3" xfId="3992"/>
    <cellStyle name="Normal 2 5 2 5 6 3 2" xfId="16446"/>
    <cellStyle name="Normal 2 5 2 5 6 3 2 2" xfId="41320"/>
    <cellStyle name="Normal 2 5 2 5 6 3 3" xfId="28887"/>
    <cellStyle name="Normal 2 5 2 5 6 4" xfId="13823"/>
    <cellStyle name="Normal 2 5 2 5 6 4 2" xfId="38697"/>
    <cellStyle name="Normal 2 5 2 5 6 5" xfId="26256"/>
    <cellStyle name="Normal 2 5 2 5 7" xfId="5168"/>
    <cellStyle name="Normal 2 5 2 5 7 2" xfId="10184"/>
    <cellStyle name="Normal 2 5 2 5 7 2 2" xfId="22627"/>
    <cellStyle name="Normal 2 5 2 5 7 2 2 2" xfId="47501"/>
    <cellStyle name="Normal 2 5 2 5 7 2 3" xfId="35068"/>
    <cellStyle name="Normal 2 5 2 5 7 3" xfId="17620"/>
    <cellStyle name="Normal 2 5 2 5 7 3 2" xfId="42494"/>
    <cellStyle name="Normal 2 5 2 5 7 4" xfId="30061"/>
    <cellStyle name="Normal 2 5 2 5 8" xfId="7745"/>
    <cellStyle name="Normal 2 5 2 5 8 2" xfId="20191"/>
    <cellStyle name="Normal 2 5 2 5 8 2 2" xfId="45065"/>
    <cellStyle name="Normal 2 5 2 5 8 3" xfId="32632"/>
    <cellStyle name="Normal 2 5 2 5 9" xfId="11638"/>
    <cellStyle name="Normal 2 5 2 5 9 2" xfId="24072"/>
    <cellStyle name="Normal 2 5 2 5 9 2 2" xfId="48946"/>
    <cellStyle name="Normal 2 5 2 5 9 3" xfId="36513"/>
    <cellStyle name="Normal 2 5 2 5_Degree data" xfId="2004"/>
    <cellStyle name="Normal 2 5 2 6" xfId="369"/>
    <cellStyle name="Normal 2 5 2 6 10" xfId="13185"/>
    <cellStyle name="Normal 2 5 2 6 10 2" xfId="38059"/>
    <cellStyle name="Normal 2 5 2 6 11" xfId="25618"/>
    <cellStyle name="Normal 2 5 2 6 2" xfId="729"/>
    <cellStyle name="Normal 2 5 2 6 2 2" xfId="1405"/>
    <cellStyle name="Normal 2 5 2 6 2 2 2" xfId="9509"/>
    <cellStyle name="Normal 2 5 2 6 2 2 2 2" xfId="21952"/>
    <cellStyle name="Normal 2 5 2 6 2 2 2 2 2" xfId="46826"/>
    <cellStyle name="Normal 2 5 2 6 2 2 2 3" xfId="34393"/>
    <cellStyle name="Normal 2 5 2 6 2 2 3" xfId="4491"/>
    <cellStyle name="Normal 2 5 2 6 2 2 3 2" xfId="16945"/>
    <cellStyle name="Normal 2 5 2 6 2 2 3 2 2" xfId="41819"/>
    <cellStyle name="Normal 2 5 2 6 2 2 3 3" xfId="29386"/>
    <cellStyle name="Normal 2 5 2 6 2 2 4" xfId="14205"/>
    <cellStyle name="Normal 2 5 2 6 2 2 4 2" xfId="39079"/>
    <cellStyle name="Normal 2 5 2 6 2 2 5" xfId="26638"/>
    <cellStyle name="Normal 2 5 2 6 2 3" xfId="5550"/>
    <cellStyle name="Normal 2 5 2 6 2 3 2" xfId="10566"/>
    <cellStyle name="Normal 2 5 2 6 2 3 2 2" xfId="23009"/>
    <cellStyle name="Normal 2 5 2 6 2 3 2 2 2" xfId="47883"/>
    <cellStyle name="Normal 2 5 2 6 2 3 2 3" xfId="35450"/>
    <cellStyle name="Normal 2 5 2 6 2 3 3" xfId="18002"/>
    <cellStyle name="Normal 2 5 2 6 2 3 3 2" xfId="42876"/>
    <cellStyle name="Normal 2 5 2 6 2 3 4" xfId="30443"/>
    <cellStyle name="Normal 2 5 2 6 2 4" xfId="8625"/>
    <cellStyle name="Normal 2 5 2 6 2 4 2" xfId="21069"/>
    <cellStyle name="Normal 2 5 2 6 2 4 2 2" xfId="45943"/>
    <cellStyle name="Normal 2 5 2 6 2 4 3" xfId="33510"/>
    <cellStyle name="Normal 2 5 2 6 2 5" xfId="12020"/>
    <cellStyle name="Normal 2 5 2 6 2 5 2" xfId="24454"/>
    <cellStyle name="Normal 2 5 2 6 2 5 2 2" xfId="49328"/>
    <cellStyle name="Normal 2 5 2 6 2 5 3" xfId="36895"/>
    <cellStyle name="Normal 2 5 2 6 2 6" xfId="7102"/>
    <cellStyle name="Normal 2 5 2 6 2 6 2" xfId="19551"/>
    <cellStyle name="Normal 2 5 2 6 2 6 2 2" xfId="44425"/>
    <cellStyle name="Normal 2 5 2 6 2 6 3" xfId="31992"/>
    <cellStyle name="Normal 2 5 2 6 2 7" xfId="3556"/>
    <cellStyle name="Normal 2 5 2 6 2 7 2" xfId="16062"/>
    <cellStyle name="Normal 2 5 2 6 2 7 2 2" xfId="40936"/>
    <cellStyle name="Normal 2 5 2 6 2 7 3" xfId="28495"/>
    <cellStyle name="Normal 2 5 2 6 2 8" xfId="13532"/>
    <cellStyle name="Normal 2 5 2 6 2 8 2" xfId="38406"/>
    <cellStyle name="Normal 2 5 2 6 2 9" xfId="25965"/>
    <cellStyle name="Normal 2 5 2 6 3" xfId="1753"/>
    <cellStyle name="Normal 2 5 2 6 3 2" xfId="4914"/>
    <cellStyle name="Normal 2 5 2 6 3 2 2" xfId="9931"/>
    <cellStyle name="Normal 2 5 2 6 3 2 2 2" xfId="22374"/>
    <cellStyle name="Normal 2 5 2 6 3 2 2 2 2" xfId="47248"/>
    <cellStyle name="Normal 2 5 2 6 3 2 2 3" xfId="34815"/>
    <cellStyle name="Normal 2 5 2 6 3 2 3" xfId="17367"/>
    <cellStyle name="Normal 2 5 2 6 3 2 3 2" xfId="42241"/>
    <cellStyle name="Normal 2 5 2 6 3 2 4" xfId="29808"/>
    <cellStyle name="Normal 2 5 2 6 3 3" xfId="5899"/>
    <cellStyle name="Normal 2 5 2 6 3 3 2" xfId="10914"/>
    <cellStyle name="Normal 2 5 2 6 3 3 2 2" xfId="23357"/>
    <cellStyle name="Normal 2 5 2 6 3 3 2 2 2" xfId="48231"/>
    <cellStyle name="Normal 2 5 2 6 3 3 2 3" xfId="35798"/>
    <cellStyle name="Normal 2 5 2 6 3 3 3" xfId="18350"/>
    <cellStyle name="Normal 2 5 2 6 3 3 3 2" xfId="43224"/>
    <cellStyle name="Normal 2 5 2 6 3 3 4" xfId="30791"/>
    <cellStyle name="Normal 2 5 2 6 3 4" xfId="8338"/>
    <cellStyle name="Normal 2 5 2 6 3 4 2" xfId="20782"/>
    <cellStyle name="Normal 2 5 2 6 3 4 2 2" xfId="45656"/>
    <cellStyle name="Normal 2 5 2 6 3 4 3" xfId="33223"/>
    <cellStyle name="Normal 2 5 2 6 3 5" xfId="12368"/>
    <cellStyle name="Normal 2 5 2 6 3 5 2" xfId="24802"/>
    <cellStyle name="Normal 2 5 2 6 3 5 2 2" xfId="49676"/>
    <cellStyle name="Normal 2 5 2 6 3 5 3" xfId="37243"/>
    <cellStyle name="Normal 2 5 2 6 3 6" xfId="7525"/>
    <cellStyle name="Normal 2 5 2 6 3 6 2" xfId="19973"/>
    <cellStyle name="Normal 2 5 2 6 3 6 2 2" xfId="44847"/>
    <cellStyle name="Normal 2 5 2 6 3 6 3" xfId="32414"/>
    <cellStyle name="Normal 2 5 2 6 3 7" xfId="3269"/>
    <cellStyle name="Normal 2 5 2 6 3 7 2" xfId="15775"/>
    <cellStyle name="Normal 2 5 2 6 3 7 2 2" xfId="40649"/>
    <cellStyle name="Normal 2 5 2 6 3 7 3" xfId="28208"/>
    <cellStyle name="Normal 2 5 2 6 3 8" xfId="14553"/>
    <cellStyle name="Normal 2 5 2 6 3 8 2" xfId="39427"/>
    <cellStyle name="Normal 2 5 2 6 3 9" xfId="26986"/>
    <cellStyle name="Normal 2 5 2 6 4" xfId="2287"/>
    <cellStyle name="Normal 2 5 2 6 4 2" xfId="6312"/>
    <cellStyle name="Normal 2 5 2 6 4 2 2" xfId="11327"/>
    <cellStyle name="Normal 2 5 2 6 4 2 2 2" xfId="23770"/>
    <cellStyle name="Normal 2 5 2 6 4 2 2 2 2" xfId="48644"/>
    <cellStyle name="Normal 2 5 2 6 4 2 2 3" xfId="36211"/>
    <cellStyle name="Normal 2 5 2 6 4 2 3" xfId="18763"/>
    <cellStyle name="Normal 2 5 2 6 4 2 3 2" xfId="43637"/>
    <cellStyle name="Normal 2 5 2 6 4 2 4" xfId="31204"/>
    <cellStyle name="Normal 2 5 2 6 4 3" xfId="12781"/>
    <cellStyle name="Normal 2 5 2 6 4 3 2" xfId="25215"/>
    <cellStyle name="Normal 2 5 2 6 4 3 2 2" xfId="50089"/>
    <cellStyle name="Normal 2 5 2 6 4 3 3" xfId="37656"/>
    <cellStyle name="Normal 2 5 2 6 4 4" xfId="9222"/>
    <cellStyle name="Normal 2 5 2 6 4 4 2" xfId="21665"/>
    <cellStyle name="Normal 2 5 2 6 4 4 2 2" xfId="46539"/>
    <cellStyle name="Normal 2 5 2 6 4 4 3" xfId="34106"/>
    <cellStyle name="Normal 2 5 2 6 4 5" xfId="4204"/>
    <cellStyle name="Normal 2 5 2 6 4 5 2" xfId="16658"/>
    <cellStyle name="Normal 2 5 2 6 4 5 2 2" xfId="41532"/>
    <cellStyle name="Normal 2 5 2 6 4 5 3" xfId="29099"/>
    <cellStyle name="Normal 2 5 2 6 4 6" xfId="14966"/>
    <cellStyle name="Normal 2 5 2 6 4 6 2" xfId="39840"/>
    <cellStyle name="Normal 2 5 2 6 4 7" xfId="27399"/>
    <cellStyle name="Normal 2 5 2 6 5" xfId="1123"/>
    <cellStyle name="Normal 2 5 2 6 5 2" xfId="10284"/>
    <cellStyle name="Normal 2 5 2 6 5 2 2" xfId="22727"/>
    <cellStyle name="Normal 2 5 2 6 5 2 2 2" xfId="47601"/>
    <cellStyle name="Normal 2 5 2 6 5 2 3" xfId="35168"/>
    <cellStyle name="Normal 2 5 2 6 5 3" xfId="5268"/>
    <cellStyle name="Normal 2 5 2 6 5 3 2" xfId="17720"/>
    <cellStyle name="Normal 2 5 2 6 5 3 2 2" xfId="42594"/>
    <cellStyle name="Normal 2 5 2 6 5 3 3" xfId="30161"/>
    <cellStyle name="Normal 2 5 2 6 5 4" xfId="13923"/>
    <cellStyle name="Normal 2 5 2 6 5 4 2" xfId="38797"/>
    <cellStyle name="Normal 2 5 2 6 5 5" xfId="26356"/>
    <cellStyle name="Normal 2 5 2 6 6" xfId="7845"/>
    <cellStyle name="Normal 2 5 2 6 6 2" xfId="20291"/>
    <cellStyle name="Normal 2 5 2 6 6 2 2" xfId="45165"/>
    <cellStyle name="Normal 2 5 2 6 6 3" xfId="32732"/>
    <cellStyle name="Normal 2 5 2 6 7" xfId="11738"/>
    <cellStyle name="Normal 2 5 2 6 7 2" xfId="24172"/>
    <cellStyle name="Normal 2 5 2 6 7 2 2" xfId="49046"/>
    <cellStyle name="Normal 2 5 2 6 7 3" xfId="36613"/>
    <cellStyle name="Normal 2 5 2 6 8" xfId="6815"/>
    <cellStyle name="Normal 2 5 2 6 8 2" xfId="19264"/>
    <cellStyle name="Normal 2 5 2 6 8 2 2" xfId="44138"/>
    <cellStyle name="Normal 2 5 2 6 8 3" xfId="31705"/>
    <cellStyle name="Normal 2 5 2 6 9" xfId="2766"/>
    <cellStyle name="Normal 2 5 2 6 9 2" xfId="15284"/>
    <cellStyle name="Normal 2 5 2 6 9 2 2" xfId="40158"/>
    <cellStyle name="Normal 2 5 2 6 9 3" xfId="27717"/>
    <cellStyle name="Normal 2 5 2 6_Degree data" xfId="2013"/>
    <cellStyle name="Normal 2 5 2 7" xfId="203"/>
    <cellStyle name="Normal 2 5 2 7 10" xfId="13033"/>
    <cellStyle name="Normal 2 5 2 7 10 2" xfId="37907"/>
    <cellStyle name="Normal 2 5 2 7 11" xfId="25466"/>
    <cellStyle name="Normal 2 5 2 7 2" xfId="570"/>
    <cellStyle name="Normal 2 5 2 7 2 2" xfId="1406"/>
    <cellStyle name="Normal 2 5 2 7 2 2 2" xfId="9510"/>
    <cellStyle name="Normal 2 5 2 7 2 2 2 2" xfId="21953"/>
    <cellStyle name="Normal 2 5 2 7 2 2 2 2 2" xfId="46827"/>
    <cellStyle name="Normal 2 5 2 7 2 2 2 3" xfId="34394"/>
    <cellStyle name="Normal 2 5 2 7 2 2 3" xfId="4492"/>
    <cellStyle name="Normal 2 5 2 7 2 2 3 2" xfId="16946"/>
    <cellStyle name="Normal 2 5 2 7 2 2 3 2 2" xfId="41820"/>
    <cellStyle name="Normal 2 5 2 7 2 2 3 3" xfId="29387"/>
    <cellStyle name="Normal 2 5 2 7 2 2 4" xfId="14206"/>
    <cellStyle name="Normal 2 5 2 7 2 2 4 2" xfId="39080"/>
    <cellStyle name="Normal 2 5 2 7 2 2 5" xfId="26639"/>
    <cellStyle name="Normal 2 5 2 7 2 3" xfId="5551"/>
    <cellStyle name="Normal 2 5 2 7 2 3 2" xfId="10567"/>
    <cellStyle name="Normal 2 5 2 7 2 3 2 2" xfId="23010"/>
    <cellStyle name="Normal 2 5 2 7 2 3 2 2 2" xfId="47884"/>
    <cellStyle name="Normal 2 5 2 7 2 3 2 3" xfId="35451"/>
    <cellStyle name="Normal 2 5 2 7 2 3 3" xfId="18003"/>
    <cellStyle name="Normal 2 5 2 7 2 3 3 2" xfId="42877"/>
    <cellStyle name="Normal 2 5 2 7 2 3 4" xfId="30444"/>
    <cellStyle name="Normal 2 5 2 7 2 4" xfId="8626"/>
    <cellStyle name="Normal 2 5 2 7 2 4 2" xfId="21070"/>
    <cellStyle name="Normal 2 5 2 7 2 4 2 2" xfId="45944"/>
    <cellStyle name="Normal 2 5 2 7 2 4 3" xfId="33511"/>
    <cellStyle name="Normal 2 5 2 7 2 5" xfId="12021"/>
    <cellStyle name="Normal 2 5 2 7 2 5 2" xfId="24455"/>
    <cellStyle name="Normal 2 5 2 7 2 5 2 2" xfId="49329"/>
    <cellStyle name="Normal 2 5 2 7 2 5 3" xfId="36896"/>
    <cellStyle name="Normal 2 5 2 7 2 6" xfId="7103"/>
    <cellStyle name="Normal 2 5 2 7 2 6 2" xfId="19552"/>
    <cellStyle name="Normal 2 5 2 7 2 6 2 2" xfId="44426"/>
    <cellStyle name="Normal 2 5 2 7 2 6 3" xfId="31993"/>
    <cellStyle name="Normal 2 5 2 7 2 7" xfId="3557"/>
    <cellStyle name="Normal 2 5 2 7 2 7 2" xfId="16063"/>
    <cellStyle name="Normal 2 5 2 7 2 7 2 2" xfId="40937"/>
    <cellStyle name="Normal 2 5 2 7 2 7 3" xfId="28496"/>
    <cellStyle name="Normal 2 5 2 7 2 8" xfId="13380"/>
    <cellStyle name="Normal 2 5 2 7 2 8 2" xfId="38254"/>
    <cellStyle name="Normal 2 5 2 7 2 9" xfId="25813"/>
    <cellStyle name="Normal 2 5 2 7 3" xfId="1754"/>
    <cellStyle name="Normal 2 5 2 7 3 2" xfId="4762"/>
    <cellStyle name="Normal 2 5 2 7 3 2 2" xfId="9779"/>
    <cellStyle name="Normal 2 5 2 7 3 2 2 2" xfId="22222"/>
    <cellStyle name="Normal 2 5 2 7 3 2 2 2 2" xfId="47096"/>
    <cellStyle name="Normal 2 5 2 7 3 2 2 3" xfId="34663"/>
    <cellStyle name="Normal 2 5 2 7 3 2 3" xfId="17215"/>
    <cellStyle name="Normal 2 5 2 7 3 2 3 2" xfId="42089"/>
    <cellStyle name="Normal 2 5 2 7 3 2 4" xfId="29656"/>
    <cellStyle name="Normal 2 5 2 7 3 3" xfId="5900"/>
    <cellStyle name="Normal 2 5 2 7 3 3 2" xfId="10915"/>
    <cellStyle name="Normal 2 5 2 7 3 3 2 2" xfId="23358"/>
    <cellStyle name="Normal 2 5 2 7 3 3 2 2 2" xfId="48232"/>
    <cellStyle name="Normal 2 5 2 7 3 3 2 3" xfId="35799"/>
    <cellStyle name="Normal 2 5 2 7 3 3 3" xfId="18351"/>
    <cellStyle name="Normal 2 5 2 7 3 3 3 2" xfId="43225"/>
    <cellStyle name="Normal 2 5 2 7 3 3 4" xfId="30792"/>
    <cellStyle name="Normal 2 5 2 7 3 4" xfId="8042"/>
    <cellStyle name="Normal 2 5 2 7 3 4 2" xfId="20488"/>
    <cellStyle name="Normal 2 5 2 7 3 4 2 2" xfId="45362"/>
    <cellStyle name="Normal 2 5 2 7 3 4 3" xfId="32929"/>
    <cellStyle name="Normal 2 5 2 7 3 5" xfId="12369"/>
    <cellStyle name="Normal 2 5 2 7 3 5 2" xfId="24803"/>
    <cellStyle name="Normal 2 5 2 7 3 5 2 2" xfId="49677"/>
    <cellStyle name="Normal 2 5 2 7 3 5 3" xfId="37244"/>
    <cellStyle name="Normal 2 5 2 7 3 6" xfId="7373"/>
    <cellStyle name="Normal 2 5 2 7 3 6 2" xfId="19821"/>
    <cellStyle name="Normal 2 5 2 7 3 6 2 2" xfId="44695"/>
    <cellStyle name="Normal 2 5 2 7 3 6 3" xfId="32262"/>
    <cellStyle name="Normal 2 5 2 7 3 7" xfId="2969"/>
    <cellStyle name="Normal 2 5 2 7 3 7 2" xfId="15481"/>
    <cellStyle name="Normal 2 5 2 7 3 7 2 2" xfId="40355"/>
    <cellStyle name="Normal 2 5 2 7 3 7 3" xfId="27914"/>
    <cellStyle name="Normal 2 5 2 7 3 8" xfId="14554"/>
    <cellStyle name="Normal 2 5 2 7 3 8 2" xfId="39428"/>
    <cellStyle name="Normal 2 5 2 7 3 9" xfId="26987"/>
    <cellStyle name="Normal 2 5 2 7 4" xfId="2121"/>
    <cellStyle name="Normal 2 5 2 7 4 2" xfId="6160"/>
    <cellStyle name="Normal 2 5 2 7 4 2 2" xfId="11175"/>
    <cellStyle name="Normal 2 5 2 7 4 2 2 2" xfId="23618"/>
    <cellStyle name="Normal 2 5 2 7 4 2 2 2 2" xfId="48492"/>
    <cellStyle name="Normal 2 5 2 7 4 2 2 3" xfId="36059"/>
    <cellStyle name="Normal 2 5 2 7 4 2 3" xfId="18611"/>
    <cellStyle name="Normal 2 5 2 7 4 2 3 2" xfId="43485"/>
    <cellStyle name="Normal 2 5 2 7 4 2 4" xfId="31052"/>
    <cellStyle name="Normal 2 5 2 7 4 3" xfId="12629"/>
    <cellStyle name="Normal 2 5 2 7 4 3 2" xfId="25063"/>
    <cellStyle name="Normal 2 5 2 7 4 3 2 2" xfId="49937"/>
    <cellStyle name="Normal 2 5 2 7 4 3 3" xfId="37504"/>
    <cellStyle name="Normal 2 5 2 7 4 4" xfId="9070"/>
    <cellStyle name="Normal 2 5 2 7 4 4 2" xfId="21513"/>
    <cellStyle name="Normal 2 5 2 7 4 4 2 2" xfId="46387"/>
    <cellStyle name="Normal 2 5 2 7 4 4 3" xfId="33954"/>
    <cellStyle name="Normal 2 5 2 7 4 5" xfId="4052"/>
    <cellStyle name="Normal 2 5 2 7 4 5 2" xfId="16506"/>
    <cellStyle name="Normal 2 5 2 7 4 5 2 2" xfId="41380"/>
    <cellStyle name="Normal 2 5 2 7 4 5 3" xfId="28947"/>
    <cellStyle name="Normal 2 5 2 7 4 6" xfId="14814"/>
    <cellStyle name="Normal 2 5 2 7 4 6 2" xfId="39688"/>
    <cellStyle name="Normal 2 5 2 7 4 7" xfId="27247"/>
    <cellStyle name="Normal 2 5 2 7 5" xfId="971"/>
    <cellStyle name="Normal 2 5 2 7 5 2" xfId="10130"/>
    <cellStyle name="Normal 2 5 2 7 5 2 2" xfId="22573"/>
    <cellStyle name="Normal 2 5 2 7 5 2 2 2" xfId="47447"/>
    <cellStyle name="Normal 2 5 2 7 5 2 3" xfId="35014"/>
    <cellStyle name="Normal 2 5 2 7 5 3" xfId="5114"/>
    <cellStyle name="Normal 2 5 2 7 5 3 2" xfId="17566"/>
    <cellStyle name="Normal 2 5 2 7 5 3 2 2" xfId="42440"/>
    <cellStyle name="Normal 2 5 2 7 5 3 3" xfId="30007"/>
    <cellStyle name="Normal 2 5 2 7 5 4" xfId="13771"/>
    <cellStyle name="Normal 2 5 2 7 5 4 2" xfId="38645"/>
    <cellStyle name="Normal 2 5 2 7 5 5" xfId="26204"/>
    <cellStyle name="Normal 2 5 2 7 6" xfId="8186"/>
    <cellStyle name="Normal 2 5 2 7 6 2" xfId="20630"/>
    <cellStyle name="Normal 2 5 2 7 6 2 2" xfId="45504"/>
    <cellStyle name="Normal 2 5 2 7 6 3" xfId="33071"/>
    <cellStyle name="Normal 2 5 2 7 7" xfId="11586"/>
    <cellStyle name="Normal 2 5 2 7 7 2" xfId="24020"/>
    <cellStyle name="Normal 2 5 2 7 7 2 2" xfId="48894"/>
    <cellStyle name="Normal 2 5 2 7 7 3" xfId="36461"/>
    <cellStyle name="Normal 2 5 2 7 8" xfId="6663"/>
    <cellStyle name="Normal 2 5 2 7 8 2" xfId="19112"/>
    <cellStyle name="Normal 2 5 2 7 8 2 2" xfId="43986"/>
    <cellStyle name="Normal 2 5 2 7 8 3" xfId="31553"/>
    <cellStyle name="Normal 2 5 2 7 9" xfId="3117"/>
    <cellStyle name="Normal 2 5 2 7 9 2" xfId="15623"/>
    <cellStyle name="Normal 2 5 2 7 9 2 2" xfId="40497"/>
    <cellStyle name="Normal 2 5 2 7 9 3" xfId="28056"/>
    <cellStyle name="Normal 2 5 2 7_Degree data" xfId="2253"/>
    <cellStyle name="Normal 2 5 2 8" xfId="538"/>
    <cellStyle name="Normal 2 5 2 8 2" xfId="1387"/>
    <cellStyle name="Normal 2 5 2 8 2 2" xfId="9491"/>
    <cellStyle name="Normal 2 5 2 8 2 2 2" xfId="21934"/>
    <cellStyle name="Normal 2 5 2 8 2 2 2 2" xfId="46808"/>
    <cellStyle name="Normal 2 5 2 8 2 2 3" xfId="34375"/>
    <cellStyle name="Normal 2 5 2 8 2 3" xfId="4473"/>
    <cellStyle name="Normal 2 5 2 8 2 3 2" xfId="16927"/>
    <cellStyle name="Normal 2 5 2 8 2 3 2 2" xfId="41801"/>
    <cellStyle name="Normal 2 5 2 8 2 3 3" xfId="29368"/>
    <cellStyle name="Normal 2 5 2 8 2 4" xfId="14187"/>
    <cellStyle name="Normal 2 5 2 8 2 4 2" xfId="39061"/>
    <cellStyle name="Normal 2 5 2 8 2 5" xfId="26620"/>
    <cellStyle name="Normal 2 5 2 8 3" xfId="5532"/>
    <cellStyle name="Normal 2 5 2 8 3 2" xfId="10548"/>
    <cellStyle name="Normal 2 5 2 8 3 2 2" xfId="22991"/>
    <cellStyle name="Normal 2 5 2 8 3 2 2 2" xfId="47865"/>
    <cellStyle name="Normal 2 5 2 8 3 2 3" xfId="35432"/>
    <cellStyle name="Normal 2 5 2 8 3 3" xfId="17984"/>
    <cellStyle name="Normal 2 5 2 8 3 3 2" xfId="42858"/>
    <cellStyle name="Normal 2 5 2 8 3 4" xfId="30425"/>
    <cellStyle name="Normal 2 5 2 8 4" xfId="8607"/>
    <cellStyle name="Normal 2 5 2 8 4 2" xfId="21051"/>
    <cellStyle name="Normal 2 5 2 8 4 2 2" xfId="45925"/>
    <cellStyle name="Normal 2 5 2 8 4 3" xfId="33492"/>
    <cellStyle name="Normal 2 5 2 8 5" xfId="12002"/>
    <cellStyle name="Normal 2 5 2 8 5 2" xfId="24436"/>
    <cellStyle name="Normal 2 5 2 8 5 2 2" xfId="49310"/>
    <cellStyle name="Normal 2 5 2 8 5 3" xfId="36877"/>
    <cellStyle name="Normal 2 5 2 8 6" xfId="7084"/>
    <cellStyle name="Normal 2 5 2 8 6 2" xfId="19533"/>
    <cellStyle name="Normal 2 5 2 8 6 2 2" xfId="44407"/>
    <cellStyle name="Normal 2 5 2 8 6 3" xfId="31974"/>
    <cellStyle name="Normal 2 5 2 8 7" xfId="3538"/>
    <cellStyle name="Normal 2 5 2 8 7 2" xfId="16044"/>
    <cellStyle name="Normal 2 5 2 8 7 2 2" xfId="40918"/>
    <cellStyle name="Normal 2 5 2 8 7 3" xfId="28477"/>
    <cellStyle name="Normal 2 5 2 8 8" xfId="13348"/>
    <cellStyle name="Normal 2 5 2 8 8 2" xfId="38222"/>
    <cellStyle name="Normal 2 5 2 8 9" xfId="25781"/>
    <cellStyle name="Normal 2 5 2 9" xfId="1735"/>
    <cellStyle name="Normal 2 5 2 9 2" xfId="4730"/>
    <cellStyle name="Normal 2 5 2 9 2 2" xfId="9747"/>
    <cellStyle name="Normal 2 5 2 9 2 2 2" xfId="22190"/>
    <cellStyle name="Normal 2 5 2 9 2 2 2 2" xfId="47064"/>
    <cellStyle name="Normal 2 5 2 9 2 2 3" xfId="34631"/>
    <cellStyle name="Normal 2 5 2 9 2 3" xfId="17183"/>
    <cellStyle name="Normal 2 5 2 9 2 3 2" xfId="42057"/>
    <cellStyle name="Normal 2 5 2 9 2 4" xfId="29624"/>
    <cellStyle name="Normal 2 5 2 9 3" xfId="5881"/>
    <cellStyle name="Normal 2 5 2 9 3 2" xfId="10896"/>
    <cellStyle name="Normal 2 5 2 9 3 2 2" xfId="23339"/>
    <cellStyle name="Normal 2 5 2 9 3 2 2 2" xfId="48213"/>
    <cellStyle name="Normal 2 5 2 9 3 2 3" xfId="35780"/>
    <cellStyle name="Normal 2 5 2 9 3 3" xfId="18332"/>
    <cellStyle name="Normal 2 5 2 9 3 3 2" xfId="43206"/>
    <cellStyle name="Normal 2 5 2 9 3 4" xfId="30773"/>
    <cellStyle name="Normal 2 5 2 9 4" xfId="8018"/>
    <cellStyle name="Normal 2 5 2 9 4 2" xfId="20464"/>
    <cellStyle name="Normal 2 5 2 9 4 2 2" xfId="45338"/>
    <cellStyle name="Normal 2 5 2 9 4 3" xfId="32905"/>
    <cellStyle name="Normal 2 5 2 9 5" xfId="12350"/>
    <cellStyle name="Normal 2 5 2 9 5 2" xfId="24784"/>
    <cellStyle name="Normal 2 5 2 9 5 2 2" xfId="49658"/>
    <cellStyle name="Normal 2 5 2 9 5 3" xfId="37225"/>
    <cellStyle name="Normal 2 5 2 9 6" xfId="7341"/>
    <cellStyle name="Normal 2 5 2 9 6 2" xfId="19789"/>
    <cellStyle name="Normal 2 5 2 9 6 2 2" xfId="44663"/>
    <cellStyle name="Normal 2 5 2 9 6 3" xfId="32230"/>
    <cellStyle name="Normal 2 5 2 9 7" xfId="2942"/>
    <cellStyle name="Normal 2 5 2 9 7 2" xfId="15457"/>
    <cellStyle name="Normal 2 5 2 9 7 2 2" xfId="40331"/>
    <cellStyle name="Normal 2 5 2 9 7 3" xfId="27890"/>
    <cellStyle name="Normal 2 5 2 9 8" xfId="14535"/>
    <cellStyle name="Normal 2 5 2 9 8 2" xfId="39409"/>
    <cellStyle name="Normal 2 5 2 9 9" xfId="26968"/>
    <cellStyle name="Normal 2 5 2_Degree data" xfId="2191"/>
    <cellStyle name="Normal 2 5 20" xfId="25370"/>
    <cellStyle name="Normal 2 5 3" xfId="95"/>
    <cellStyle name="Normal 2 5 3 10" xfId="943"/>
    <cellStyle name="Normal 2 5 3 10 2" xfId="11558"/>
    <cellStyle name="Normal 2 5 3 10 2 2" xfId="23992"/>
    <cellStyle name="Normal 2 5 3 10 2 2 2" xfId="48866"/>
    <cellStyle name="Normal 2 5 3 10 2 3" xfId="36433"/>
    <cellStyle name="Normal 2 5 3 10 3" xfId="10102"/>
    <cellStyle name="Normal 2 5 3 10 3 2" xfId="22545"/>
    <cellStyle name="Normal 2 5 3 10 3 2 2" xfId="47419"/>
    <cellStyle name="Normal 2 5 3 10 3 3" xfId="34986"/>
    <cellStyle name="Normal 2 5 3 10 4" xfId="5086"/>
    <cellStyle name="Normal 2 5 3 10 4 2" xfId="17538"/>
    <cellStyle name="Normal 2 5 3 10 4 2 2" xfId="42412"/>
    <cellStyle name="Normal 2 5 3 10 4 3" xfId="29979"/>
    <cellStyle name="Normal 2 5 3 10 5" xfId="13743"/>
    <cellStyle name="Normal 2 5 3 10 5 2" xfId="38617"/>
    <cellStyle name="Normal 2 5 3 10 6" xfId="26176"/>
    <cellStyle name="Normal 2 5 3 11" xfId="913"/>
    <cellStyle name="Normal 2 5 3 11 2" xfId="7708"/>
    <cellStyle name="Normal 2 5 3 11 2 2" xfId="20154"/>
    <cellStyle name="Normal 2 5 3 11 2 2 2" xfId="45028"/>
    <cellStyle name="Normal 2 5 3 11 2 3" xfId="32595"/>
    <cellStyle name="Normal 2 5 3 11 3" xfId="13713"/>
    <cellStyle name="Normal 2 5 3 11 3 2" xfId="38587"/>
    <cellStyle name="Normal 2 5 3 11 4" xfId="26146"/>
    <cellStyle name="Normal 2 5 3 12" xfId="11528"/>
    <cellStyle name="Normal 2 5 3 12 2" xfId="23962"/>
    <cellStyle name="Normal 2 5 3 12 2 2" xfId="48836"/>
    <cellStyle name="Normal 2 5 3 12 3" xfId="36403"/>
    <cellStyle name="Normal 2 5 3 13" xfId="6490"/>
    <cellStyle name="Normal 2 5 3 13 2" xfId="18939"/>
    <cellStyle name="Normal 2 5 3 13 2 2" xfId="43813"/>
    <cellStyle name="Normal 2 5 3 13 3" xfId="31380"/>
    <cellStyle name="Normal 2 5 3 14" xfId="2628"/>
    <cellStyle name="Normal 2 5 3 14 2" xfId="15147"/>
    <cellStyle name="Normal 2 5 3 14 2 2" xfId="40021"/>
    <cellStyle name="Normal 2 5 3 14 3" xfId="27580"/>
    <cellStyle name="Normal 2 5 3 15" xfId="12951"/>
    <cellStyle name="Normal 2 5 3 15 2" xfId="37825"/>
    <cellStyle name="Normal 2 5 3 16" xfId="25384"/>
    <cellStyle name="Normal 2 5 3 2" xfId="145"/>
    <cellStyle name="Normal 2 5 3 2 10" xfId="11660"/>
    <cellStyle name="Normal 2 5 3 2 10 2" xfId="24094"/>
    <cellStyle name="Normal 2 5 3 2 10 2 2" xfId="48968"/>
    <cellStyle name="Normal 2 5 3 2 10 3" xfId="36535"/>
    <cellStyle name="Normal 2 5 3 2 11" xfId="6520"/>
    <cellStyle name="Normal 2 5 3 2 11 2" xfId="18969"/>
    <cellStyle name="Normal 2 5 3 2 11 2 2" xfId="43843"/>
    <cellStyle name="Normal 2 5 3 2 11 3" xfId="31410"/>
    <cellStyle name="Normal 2 5 3 2 12" xfId="2688"/>
    <cellStyle name="Normal 2 5 3 2 12 2" xfId="15206"/>
    <cellStyle name="Normal 2 5 3 2 12 2 2" xfId="40080"/>
    <cellStyle name="Normal 2 5 3 2 12 3" xfId="27639"/>
    <cellStyle name="Normal 2 5 3 2 13" xfId="12975"/>
    <cellStyle name="Normal 2 5 3 2 13 2" xfId="37849"/>
    <cellStyle name="Normal 2 5 3 2 14" xfId="25408"/>
    <cellStyle name="Normal 2 5 3 2 2" xfId="498"/>
    <cellStyle name="Normal 2 5 3 2 2 10" xfId="2892"/>
    <cellStyle name="Normal 2 5 3 2 2 10 2" xfId="15410"/>
    <cellStyle name="Normal 2 5 3 2 2 10 2 2" xfId="40284"/>
    <cellStyle name="Normal 2 5 3 2 2 10 3" xfId="27843"/>
    <cellStyle name="Normal 2 5 3 2 2 11" xfId="13311"/>
    <cellStyle name="Normal 2 5 3 2 2 11 2" xfId="38185"/>
    <cellStyle name="Normal 2 5 3 2 2 12" xfId="25744"/>
    <cellStyle name="Normal 2 5 3 2 2 2" xfId="857"/>
    <cellStyle name="Normal 2 5 3 2 2 2 2" xfId="1409"/>
    <cellStyle name="Normal 2 5 3 2 2 2 2 2" xfId="9348"/>
    <cellStyle name="Normal 2 5 3 2 2 2 2 2 2" xfId="21791"/>
    <cellStyle name="Normal 2 5 3 2 2 2 2 2 2 2" xfId="46665"/>
    <cellStyle name="Normal 2 5 3 2 2 2 2 2 3" xfId="34232"/>
    <cellStyle name="Normal 2 5 3 2 2 2 2 3" xfId="4330"/>
    <cellStyle name="Normal 2 5 3 2 2 2 2 3 2" xfId="16784"/>
    <cellStyle name="Normal 2 5 3 2 2 2 2 3 2 2" xfId="41658"/>
    <cellStyle name="Normal 2 5 3 2 2 2 2 3 3" xfId="29225"/>
    <cellStyle name="Normal 2 5 3 2 2 2 2 4" xfId="14209"/>
    <cellStyle name="Normal 2 5 3 2 2 2 2 4 2" xfId="39083"/>
    <cellStyle name="Normal 2 5 3 2 2 2 2 5" xfId="26642"/>
    <cellStyle name="Normal 2 5 3 2 2 2 3" xfId="5554"/>
    <cellStyle name="Normal 2 5 3 2 2 2 3 2" xfId="10570"/>
    <cellStyle name="Normal 2 5 3 2 2 2 3 2 2" xfId="23013"/>
    <cellStyle name="Normal 2 5 3 2 2 2 3 2 2 2" xfId="47887"/>
    <cellStyle name="Normal 2 5 3 2 2 2 3 2 3" xfId="35454"/>
    <cellStyle name="Normal 2 5 3 2 2 2 3 3" xfId="18006"/>
    <cellStyle name="Normal 2 5 3 2 2 2 3 3 2" xfId="42880"/>
    <cellStyle name="Normal 2 5 3 2 2 2 3 4" xfId="30447"/>
    <cellStyle name="Normal 2 5 3 2 2 2 4" xfId="8464"/>
    <cellStyle name="Normal 2 5 3 2 2 2 4 2" xfId="20908"/>
    <cellStyle name="Normal 2 5 3 2 2 2 4 2 2" xfId="45782"/>
    <cellStyle name="Normal 2 5 3 2 2 2 4 3" xfId="33349"/>
    <cellStyle name="Normal 2 5 3 2 2 2 5" xfId="12024"/>
    <cellStyle name="Normal 2 5 3 2 2 2 5 2" xfId="24458"/>
    <cellStyle name="Normal 2 5 3 2 2 2 5 2 2" xfId="49332"/>
    <cellStyle name="Normal 2 5 3 2 2 2 5 3" xfId="36899"/>
    <cellStyle name="Normal 2 5 3 2 2 2 6" xfId="6941"/>
    <cellStyle name="Normal 2 5 3 2 2 2 6 2" xfId="19390"/>
    <cellStyle name="Normal 2 5 3 2 2 2 6 2 2" xfId="44264"/>
    <cellStyle name="Normal 2 5 3 2 2 2 6 3" xfId="31831"/>
    <cellStyle name="Normal 2 5 3 2 2 2 7" xfId="3395"/>
    <cellStyle name="Normal 2 5 3 2 2 2 7 2" xfId="15901"/>
    <cellStyle name="Normal 2 5 3 2 2 2 7 2 2" xfId="40775"/>
    <cellStyle name="Normal 2 5 3 2 2 2 7 3" xfId="28334"/>
    <cellStyle name="Normal 2 5 3 2 2 2 8" xfId="13658"/>
    <cellStyle name="Normal 2 5 3 2 2 2 8 2" xfId="38532"/>
    <cellStyle name="Normal 2 5 3 2 2 2 9" xfId="26091"/>
    <cellStyle name="Normal 2 5 3 2 2 3" xfId="1757"/>
    <cellStyle name="Normal 2 5 3 2 2 3 2" xfId="4495"/>
    <cellStyle name="Normal 2 5 3 2 2 3 2 2" xfId="9513"/>
    <cellStyle name="Normal 2 5 3 2 2 3 2 2 2" xfId="21956"/>
    <cellStyle name="Normal 2 5 3 2 2 3 2 2 2 2" xfId="46830"/>
    <cellStyle name="Normal 2 5 3 2 2 3 2 2 3" xfId="34397"/>
    <cellStyle name="Normal 2 5 3 2 2 3 2 3" xfId="16949"/>
    <cellStyle name="Normal 2 5 3 2 2 3 2 3 2" xfId="41823"/>
    <cellStyle name="Normal 2 5 3 2 2 3 2 4" xfId="29390"/>
    <cellStyle name="Normal 2 5 3 2 2 3 3" xfId="5903"/>
    <cellStyle name="Normal 2 5 3 2 2 3 3 2" xfId="10918"/>
    <cellStyle name="Normal 2 5 3 2 2 3 3 2 2" xfId="23361"/>
    <cellStyle name="Normal 2 5 3 2 2 3 3 2 2 2" xfId="48235"/>
    <cellStyle name="Normal 2 5 3 2 2 3 3 2 3" xfId="35802"/>
    <cellStyle name="Normal 2 5 3 2 2 3 3 3" xfId="18354"/>
    <cellStyle name="Normal 2 5 3 2 2 3 3 3 2" xfId="43228"/>
    <cellStyle name="Normal 2 5 3 2 2 3 3 4" xfId="30795"/>
    <cellStyle name="Normal 2 5 3 2 2 3 4" xfId="8629"/>
    <cellStyle name="Normal 2 5 3 2 2 3 4 2" xfId="21073"/>
    <cellStyle name="Normal 2 5 3 2 2 3 4 2 2" xfId="45947"/>
    <cellStyle name="Normal 2 5 3 2 2 3 4 3" xfId="33514"/>
    <cellStyle name="Normal 2 5 3 2 2 3 5" xfId="12372"/>
    <cellStyle name="Normal 2 5 3 2 2 3 5 2" xfId="24806"/>
    <cellStyle name="Normal 2 5 3 2 2 3 5 2 2" xfId="49680"/>
    <cellStyle name="Normal 2 5 3 2 2 3 5 3" xfId="37247"/>
    <cellStyle name="Normal 2 5 3 2 2 3 6" xfId="7106"/>
    <cellStyle name="Normal 2 5 3 2 2 3 6 2" xfId="19555"/>
    <cellStyle name="Normal 2 5 3 2 2 3 6 2 2" xfId="44429"/>
    <cellStyle name="Normal 2 5 3 2 2 3 6 3" xfId="31996"/>
    <cellStyle name="Normal 2 5 3 2 2 3 7" xfId="3560"/>
    <cellStyle name="Normal 2 5 3 2 2 3 7 2" xfId="16066"/>
    <cellStyle name="Normal 2 5 3 2 2 3 7 2 2" xfId="40940"/>
    <cellStyle name="Normal 2 5 3 2 2 3 7 3" xfId="28499"/>
    <cellStyle name="Normal 2 5 3 2 2 3 8" xfId="14557"/>
    <cellStyle name="Normal 2 5 3 2 2 3 8 2" xfId="39431"/>
    <cellStyle name="Normal 2 5 3 2 2 3 9" xfId="26990"/>
    <cellStyle name="Normal 2 5 3 2 2 4" xfId="2416"/>
    <cellStyle name="Normal 2 5 3 2 2 4 2" xfId="5040"/>
    <cellStyle name="Normal 2 5 3 2 2 4 2 2" xfId="10057"/>
    <cellStyle name="Normal 2 5 3 2 2 4 2 2 2" xfId="22500"/>
    <cellStyle name="Normal 2 5 3 2 2 4 2 2 2 2" xfId="47374"/>
    <cellStyle name="Normal 2 5 3 2 2 4 2 2 3" xfId="34941"/>
    <cellStyle name="Normal 2 5 3 2 2 4 2 3" xfId="17493"/>
    <cellStyle name="Normal 2 5 3 2 2 4 2 3 2" xfId="42367"/>
    <cellStyle name="Normal 2 5 3 2 2 4 2 4" xfId="29934"/>
    <cellStyle name="Normal 2 5 3 2 2 4 3" xfId="6438"/>
    <cellStyle name="Normal 2 5 3 2 2 4 3 2" xfId="11453"/>
    <cellStyle name="Normal 2 5 3 2 2 4 3 2 2" xfId="23896"/>
    <cellStyle name="Normal 2 5 3 2 2 4 3 2 2 2" xfId="48770"/>
    <cellStyle name="Normal 2 5 3 2 2 4 3 2 3" xfId="36337"/>
    <cellStyle name="Normal 2 5 3 2 2 4 3 3" xfId="18889"/>
    <cellStyle name="Normal 2 5 3 2 2 4 3 3 2" xfId="43763"/>
    <cellStyle name="Normal 2 5 3 2 2 4 3 4" xfId="31330"/>
    <cellStyle name="Normal 2 5 3 2 2 4 4" xfId="8145"/>
    <cellStyle name="Normal 2 5 3 2 2 4 4 2" xfId="20591"/>
    <cellStyle name="Normal 2 5 3 2 2 4 4 2 2" xfId="45465"/>
    <cellStyle name="Normal 2 5 3 2 2 4 4 3" xfId="33032"/>
    <cellStyle name="Normal 2 5 3 2 2 4 5" xfId="12907"/>
    <cellStyle name="Normal 2 5 3 2 2 4 5 2" xfId="25341"/>
    <cellStyle name="Normal 2 5 3 2 2 4 5 2 2" xfId="50215"/>
    <cellStyle name="Normal 2 5 3 2 2 4 5 3" xfId="37782"/>
    <cellStyle name="Normal 2 5 3 2 2 4 6" xfId="7651"/>
    <cellStyle name="Normal 2 5 3 2 2 4 6 2" xfId="20099"/>
    <cellStyle name="Normal 2 5 3 2 2 4 6 2 2" xfId="44973"/>
    <cellStyle name="Normal 2 5 3 2 2 4 6 3" xfId="32540"/>
    <cellStyle name="Normal 2 5 3 2 2 4 7" xfId="3075"/>
    <cellStyle name="Normal 2 5 3 2 2 4 7 2" xfId="15584"/>
    <cellStyle name="Normal 2 5 3 2 2 4 7 2 2" xfId="40458"/>
    <cellStyle name="Normal 2 5 3 2 2 4 7 3" xfId="28017"/>
    <cellStyle name="Normal 2 5 3 2 2 4 8" xfId="15092"/>
    <cellStyle name="Normal 2 5 3 2 2 4 8 2" xfId="39966"/>
    <cellStyle name="Normal 2 5 3 2 2 4 9" xfId="27525"/>
    <cellStyle name="Normal 2 5 3 2 2 5" xfId="1249"/>
    <cellStyle name="Normal 2 5 3 2 2 5 2" xfId="9031"/>
    <cellStyle name="Normal 2 5 3 2 2 5 2 2" xfId="21474"/>
    <cellStyle name="Normal 2 5 3 2 2 5 2 2 2" xfId="46348"/>
    <cellStyle name="Normal 2 5 3 2 2 5 2 3" xfId="33915"/>
    <cellStyle name="Normal 2 5 3 2 2 5 3" xfId="4013"/>
    <cellStyle name="Normal 2 5 3 2 2 5 3 2" xfId="16467"/>
    <cellStyle name="Normal 2 5 3 2 2 5 3 2 2" xfId="41341"/>
    <cellStyle name="Normal 2 5 3 2 2 5 3 3" xfId="28908"/>
    <cellStyle name="Normal 2 5 3 2 2 5 4" xfId="14049"/>
    <cellStyle name="Normal 2 5 3 2 2 5 4 2" xfId="38923"/>
    <cellStyle name="Normal 2 5 3 2 2 5 5" xfId="26482"/>
    <cellStyle name="Normal 2 5 3 2 2 6" xfId="5394"/>
    <cellStyle name="Normal 2 5 3 2 2 6 2" xfId="10410"/>
    <cellStyle name="Normal 2 5 3 2 2 6 2 2" xfId="22853"/>
    <cellStyle name="Normal 2 5 3 2 2 6 2 2 2" xfId="47727"/>
    <cellStyle name="Normal 2 5 3 2 2 6 2 3" xfId="35294"/>
    <cellStyle name="Normal 2 5 3 2 2 6 3" xfId="17846"/>
    <cellStyle name="Normal 2 5 3 2 2 6 3 2" xfId="42720"/>
    <cellStyle name="Normal 2 5 3 2 2 6 4" xfId="30287"/>
    <cellStyle name="Normal 2 5 3 2 2 7" xfId="7971"/>
    <cellStyle name="Normal 2 5 3 2 2 7 2" xfId="20417"/>
    <cellStyle name="Normal 2 5 3 2 2 7 2 2" xfId="45291"/>
    <cellStyle name="Normal 2 5 3 2 2 7 3" xfId="32858"/>
    <cellStyle name="Normal 2 5 3 2 2 8" xfId="11864"/>
    <cellStyle name="Normal 2 5 3 2 2 8 2" xfId="24298"/>
    <cellStyle name="Normal 2 5 3 2 2 8 2 2" xfId="49172"/>
    <cellStyle name="Normal 2 5 3 2 2 8 3" xfId="36739"/>
    <cellStyle name="Normal 2 5 3 2 2 9" xfId="6624"/>
    <cellStyle name="Normal 2 5 3 2 2 9 2" xfId="19073"/>
    <cellStyle name="Normal 2 5 3 2 2 9 2 2" xfId="43947"/>
    <cellStyle name="Normal 2 5 3 2 2 9 3" xfId="31514"/>
    <cellStyle name="Normal 2 5 3 2 2_Degree data" xfId="2072"/>
    <cellStyle name="Normal 2 5 3 2 3" xfId="391"/>
    <cellStyle name="Normal 2 5 3 2 3 10" xfId="13207"/>
    <cellStyle name="Normal 2 5 3 2 3 10 2" xfId="38081"/>
    <cellStyle name="Normal 2 5 3 2 3 11" xfId="25640"/>
    <cellStyle name="Normal 2 5 3 2 3 2" xfId="751"/>
    <cellStyle name="Normal 2 5 3 2 3 2 2" xfId="1410"/>
    <cellStyle name="Normal 2 5 3 2 3 2 2 2" xfId="9514"/>
    <cellStyle name="Normal 2 5 3 2 3 2 2 2 2" xfId="21957"/>
    <cellStyle name="Normal 2 5 3 2 3 2 2 2 2 2" xfId="46831"/>
    <cellStyle name="Normal 2 5 3 2 3 2 2 2 3" xfId="34398"/>
    <cellStyle name="Normal 2 5 3 2 3 2 2 3" xfId="4496"/>
    <cellStyle name="Normal 2 5 3 2 3 2 2 3 2" xfId="16950"/>
    <cellStyle name="Normal 2 5 3 2 3 2 2 3 2 2" xfId="41824"/>
    <cellStyle name="Normal 2 5 3 2 3 2 2 3 3" xfId="29391"/>
    <cellStyle name="Normal 2 5 3 2 3 2 2 4" xfId="14210"/>
    <cellStyle name="Normal 2 5 3 2 3 2 2 4 2" xfId="39084"/>
    <cellStyle name="Normal 2 5 3 2 3 2 2 5" xfId="26643"/>
    <cellStyle name="Normal 2 5 3 2 3 2 3" xfId="5555"/>
    <cellStyle name="Normal 2 5 3 2 3 2 3 2" xfId="10571"/>
    <cellStyle name="Normal 2 5 3 2 3 2 3 2 2" xfId="23014"/>
    <cellStyle name="Normal 2 5 3 2 3 2 3 2 2 2" xfId="47888"/>
    <cellStyle name="Normal 2 5 3 2 3 2 3 2 3" xfId="35455"/>
    <cellStyle name="Normal 2 5 3 2 3 2 3 3" xfId="18007"/>
    <cellStyle name="Normal 2 5 3 2 3 2 3 3 2" xfId="42881"/>
    <cellStyle name="Normal 2 5 3 2 3 2 3 4" xfId="30448"/>
    <cellStyle name="Normal 2 5 3 2 3 2 4" xfId="8630"/>
    <cellStyle name="Normal 2 5 3 2 3 2 4 2" xfId="21074"/>
    <cellStyle name="Normal 2 5 3 2 3 2 4 2 2" xfId="45948"/>
    <cellStyle name="Normal 2 5 3 2 3 2 4 3" xfId="33515"/>
    <cellStyle name="Normal 2 5 3 2 3 2 5" xfId="12025"/>
    <cellStyle name="Normal 2 5 3 2 3 2 5 2" xfId="24459"/>
    <cellStyle name="Normal 2 5 3 2 3 2 5 2 2" xfId="49333"/>
    <cellStyle name="Normal 2 5 3 2 3 2 5 3" xfId="36900"/>
    <cellStyle name="Normal 2 5 3 2 3 2 6" xfId="7107"/>
    <cellStyle name="Normal 2 5 3 2 3 2 6 2" xfId="19556"/>
    <cellStyle name="Normal 2 5 3 2 3 2 6 2 2" xfId="44430"/>
    <cellStyle name="Normal 2 5 3 2 3 2 6 3" xfId="31997"/>
    <cellStyle name="Normal 2 5 3 2 3 2 7" xfId="3561"/>
    <cellStyle name="Normal 2 5 3 2 3 2 7 2" xfId="16067"/>
    <cellStyle name="Normal 2 5 3 2 3 2 7 2 2" xfId="40941"/>
    <cellStyle name="Normal 2 5 3 2 3 2 7 3" xfId="28500"/>
    <cellStyle name="Normal 2 5 3 2 3 2 8" xfId="13554"/>
    <cellStyle name="Normal 2 5 3 2 3 2 8 2" xfId="38428"/>
    <cellStyle name="Normal 2 5 3 2 3 2 9" xfId="25987"/>
    <cellStyle name="Normal 2 5 3 2 3 3" xfId="1758"/>
    <cellStyle name="Normal 2 5 3 2 3 3 2" xfId="4936"/>
    <cellStyle name="Normal 2 5 3 2 3 3 2 2" xfId="9953"/>
    <cellStyle name="Normal 2 5 3 2 3 3 2 2 2" xfId="22396"/>
    <cellStyle name="Normal 2 5 3 2 3 3 2 2 2 2" xfId="47270"/>
    <cellStyle name="Normal 2 5 3 2 3 3 2 2 3" xfId="34837"/>
    <cellStyle name="Normal 2 5 3 2 3 3 2 3" xfId="17389"/>
    <cellStyle name="Normal 2 5 3 2 3 3 2 3 2" xfId="42263"/>
    <cellStyle name="Normal 2 5 3 2 3 3 2 4" xfId="29830"/>
    <cellStyle name="Normal 2 5 3 2 3 3 3" xfId="5904"/>
    <cellStyle name="Normal 2 5 3 2 3 3 3 2" xfId="10919"/>
    <cellStyle name="Normal 2 5 3 2 3 3 3 2 2" xfId="23362"/>
    <cellStyle name="Normal 2 5 3 2 3 3 3 2 2 2" xfId="48236"/>
    <cellStyle name="Normal 2 5 3 2 3 3 3 2 3" xfId="35803"/>
    <cellStyle name="Normal 2 5 3 2 3 3 3 3" xfId="18355"/>
    <cellStyle name="Normal 2 5 3 2 3 3 3 3 2" xfId="43229"/>
    <cellStyle name="Normal 2 5 3 2 3 3 3 4" xfId="30796"/>
    <cellStyle name="Normal 2 5 3 2 3 3 4" xfId="8360"/>
    <cellStyle name="Normal 2 5 3 2 3 3 4 2" xfId="20804"/>
    <cellStyle name="Normal 2 5 3 2 3 3 4 2 2" xfId="45678"/>
    <cellStyle name="Normal 2 5 3 2 3 3 4 3" xfId="33245"/>
    <cellStyle name="Normal 2 5 3 2 3 3 5" xfId="12373"/>
    <cellStyle name="Normal 2 5 3 2 3 3 5 2" xfId="24807"/>
    <cellStyle name="Normal 2 5 3 2 3 3 5 2 2" xfId="49681"/>
    <cellStyle name="Normal 2 5 3 2 3 3 5 3" xfId="37248"/>
    <cellStyle name="Normal 2 5 3 2 3 3 6" xfId="7547"/>
    <cellStyle name="Normal 2 5 3 2 3 3 6 2" xfId="19995"/>
    <cellStyle name="Normal 2 5 3 2 3 3 6 2 2" xfId="44869"/>
    <cellStyle name="Normal 2 5 3 2 3 3 6 3" xfId="32436"/>
    <cellStyle name="Normal 2 5 3 2 3 3 7" xfId="3291"/>
    <cellStyle name="Normal 2 5 3 2 3 3 7 2" xfId="15797"/>
    <cellStyle name="Normal 2 5 3 2 3 3 7 2 2" xfId="40671"/>
    <cellStyle name="Normal 2 5 3 2 3 3 7 3" xfId="28230"/>
    <cellStyle name="Normal 2 5 3 2 3 3 8" xfId="14558"/>
    <cellStyle name="Normal 2 5 3 2 3 3 8 2" xfId="39432"/>
    <cellStyle name="Normal 2 5 3 2 3 3 9" xfId="26991"/>
    <cellStyle name="Normal 2 5 3 2 3 4" xfId="2309"/>
    <cellStyle name="Normal 2 5 3 2 3 4 2" xfId="6334"/>
    <cellStyle name="Normal 2 5 3 2 3 4 2 2" xfId="11349"/>
    <cellStyle name="Normal 2 5 3 2 3 4 2 2 2" xfId="23792"/>
    <cellStyle name="Normal 2 5 3 2 3 4 2 2 2 2" xfId="48666"/>
    <cellStyle name="Normal 2 5 3 2 3 4 2 2 3" xfId="36233"/>
    <cellStyle name="Normal 2 5 3 2 3 4 2 3" xfId="18785"/>
    <cellStyle name="Normal 2 5 3 2 3 4 2 3 2" xfId="43659"/>
    <cellStyle name="Normal 2 5 3 2 3 4 2 4" xfId="31226"/>
    <cellStyle name="Normal 2 5 3 2 3 4 3" xfId="12803"/>
    <cellStyle name="Normal 2 5 3 2 3 4 3 2" xfId="25237"/>
    <cellStyle name="Normal 2 5 3 2 3 4 3 2 2" xfId="50111"/>
    <cellStyle name="Normal 2 5 3 2 3 4 3 3" xfId="37678"/>
    <cellStyle name="Normal 2 5 3 2 3 4 4" xfId="9244"/>
    <cellStyle name="Normal 2 5 3 2 3 4 4 2" xfId="21687"/>
    <cellStyle name="Normal 2 5 3 2 3 4 4 2 2" xfId="46561"/>
    <cellStyle name="Normal 2 5 3 2 3 4 4 3" xfId="34128"/>
    <cellStyle name="Normal 2 5 3 2 3 4 5" xfId="4226"/>
    <cellStyle name="Normal 2 5 3 2 3 4 5 2" xfId="16680"/>
    <cellStyle name="Normal 2 5 3 2 3 4 5 2 2" xfId="41554"/>
    <cellStyle name="Normal 2 5 3 2 3 4 5 3" xfId="29121"/>
    <cellStyle name="Normal 2 5 3 2 3 4 6" xfId="14988"/>
    <cellStyle name="Normal 2 5 3 2 3 4 6 2" xfId="39862"/>
    <cellStyle name="Normal 2 5 3 2 3 4 7" xfId="27421"/>
    <cellStyle name="Normal 2 5 3 2 3 5" xfId="1145"/>
    <cellStyle name="Normal 2 5 3 2 3 5 2" xfId="10306"/>
    <cellStyle name="Normal 2 5 3 2 3 5 2 2" xfId="22749"/>
    <cellStyle name="Normal 2 5 3 2 3 5 2 2 2" xfId="47623"/>
    <cellStyle name="Normal 2 5 3 2 3 5 2 3" xfId="35190"/>
    <cellStyle name="Normal 2 5 3 2 3 5 3" xfId="5290"/>
    <cellStyle name="Normal 2 5 3 2 3 5 3 2" xfId="17742"/>
    <cellStyle name="Normal 2 5 3 2 3 5 3 2 2" xfId="42616"/>
    <cellStyle name="Normal 2 5 3 2 3 5 3 3" xfId="30183"/>
    <cellStyle name="Normal 2 5 3 2 3 5 4" xfId="13945"/>
    <cellStyle name="Normal 2 5 3 2 3 5 4 2" xfId="38819"/>
    <cellStyle name="Normal 2 5 3 2 3 5 5" xfId="26378"/>
    <cellStyle name="Normal 2 5 3 2 3 6" xfId="7867"/>
    <cellStyle name="Normal 2 5 3 2 3 6 2" xfId="20313"/>
    <cellStyle name="Normal 2 5 3 2 3 6 2 2" xfId="45187"/>
    <cellStyle name="Normal 2 5 3 2 3 6 3" xfId="32754"/>
    <cellStyle name="Normal 2 5 3 2 3 7" xfId="11760"/>
    <cellStyle name="Normal 2 5 3 2 3 7 2" xfId="24194"/>
    <cellStyle name="Normal 2 5 3 2 3 7 2 2" xfId="49068"/>
    <cellStyle name="Normal 2 5 3 2 3 7 3" xfId="36635"/>
    <cellStyle name="Normal 2 5 3 2 3 8" xfId="6837"/>
    <cellStyle name="Normal 2 5 3 2 3 8 2" xfId="19286"/>
    <cellStyle name="Normal 2 5 3 2 3 8 2 2" xfId="44160"/>
    <cellStyle name="Normal 2 5 3 2 3 8 3" xfId="31727"/>
    <cellStyle name="Normal 2 5 3 2 3 9" xfId="2788"/>
    <cellStyle name="Normal 2 5 3 2 3 9 2" xfId="15306"/>
    <cellStyle name="Normal 2 5 3 2 3 9 2 2" xfId="40180"/>
    <cellStyle name="Normal 2 5 3 2 3 9 3" xfId="27739"/>
    <cellStyle name="Normal 2 5 3 2 3_Degree data" xfId="2012"/>
    <cellStyle name="Normal 2 5 3 2 4" xfId="288"/>
    <cellStyle name="Normal 2 5 3 2 4 2" xfId="1408"/>
    <cellStyle name="Normal 2 5 3 2 4 2 2" xfId="9144"/>
    <cellStyle name="Normal 2 5 3 2 4 2 2 2" xfId="21587"/>
    <cellStyle name="Normal 2 5 3 2 4 2 2 2 2" xfId="46461"/>
    <cellStyle name="Normal 2 5 3 2 4 2 2 3" xfId="34028"/>
    <cellStyle name="Normal 2 5 3 2 4 2 3" xfId="4126"/>
    <cellStyle name="Normal 2 5 3 2 4 2 3 2" xfId="16580"/>
    <cellStyle name="Normal 2 5 3 2 4 2 3 2 2" xfId="41454"/>
    <cellStyle name="Normal 2 5 3 2 4 2 3 3" xfId="29021"/>
    <cellStyle name="Normal 2 5 3 2 4 2 4" xfId="14208"/>
    <cellStyle name="Normal 2 5 3 2 4 2 4 2" xfId="39082"/>
    <cellStyle name="Normal 2 5 3 2 4 2 5" xfId="26641"/>
    <cellStyle name="Normal 2 5 3 2 4 3" xfId="5553"/>
    <cellStyle name="Normal 2 5 3 2 4 3 2" xfId="10569"/>
    <cellStyle name="Normal 2 5 3 2 4 3 2 2" xfId="23012"/>
    <cellStyle name="Normal 2 5 3 2 4 3 2 2 2" xfId="47886"/>
    <cellStyle name="Normal 2 5 3 2 4 3 2 3" xfId="35453"/>
    <cellStyle name="Normal 2 5 3 2 4 3 3" xfId="18005"/>
    <cellStyle name="Normal 2 5 3 2 4 3 3 2" xfId="42879"/>
    <cellStyle name="Normal 2 5 3 2 4 3 4" xfId="30446"/>
    <cellStyle name="Normal 2 5 3 2 4 4" xfId="8260"/>
    <cellStyle name="Normal 2 5 3 2 4 4 2" xfId="20704"/>
    <cellStyle name="Normal 2 5 3 2 4 4 2 2" xfId="45578"/>
    <cellStyle name="Normal 2 5 3 2 4 4 3" xfId="33145"/>
    <cellStyle name="Normal 2 5 3 2 4 5" xfId="12023"/>
    <cellStyle name="Normal 2 5 3 2 4 5 2" xfId="24457"/>
    <cellStyle name="Normal 2 5 3 2 4 5 2 2" xfId="49331"/>
    <cellStyle name="Normal 2 5 3 2 4 5 3" xfId="36898"/>
    <cellStyle name="Normal 2 5 3 2 4 6" xfId="6737"/>
    <cellStyle name="Normal 2 5 3 2 4 6 2" xfId="19186"/>
    <cellStyle name="Normal 2 5 3 2 4 6 2 2" xfId="44060"/>
    <cellStyle name="Normal 2 5 3 2 4 6 3" xfId="31627"/>
    <cellStyle name="Normal 2 5 3 2 4 7" xfId="3191"/>
    <cellStyle name="Normal 2 5 3 2 4 7 2" xfId="15697"/>
    <cellStyle name="Normal 2 5 3 2 4 7 2 2" xfId="40571"/>
    <cellStyle name="Normal 2 5 3 2 4 7 3" xfId="28130"/>
    <cellStyle name="Normal 2 5 3 2 4 8" xfId="13107"/>
    <cellStyle name="Normal 2 5 3 2 4 8 2" xfId="37981"/>
    <cellStyle name="Normal 2 5 3 2 4 9" xfId="25540"/>
    <cellStyle name="Normal 2 5 3 2 5" xfId="650"/>
    <cellStyle name="Normal 2 5 3 2 5 2" xfId="1756"/>
    <cellStyle name="Normal 2 5 3 2 5 2 2" xfId="9512"/>
    <cellStyle name="Normal 2 5 3 2 5 2 2 2" xfId="21955"/>
    <cellStyle name="Normal 2 5 3 2 5 2 2 2 2" xfId="46829"/>
    <cellStyle name="Normal 2 5 3 2 5 2 2 3" xfId="34396"/>
    <cellStyle name="Normal 2 5 3 2 5 2 3" xfId="4494"/>
    <cellStyle name="Normal 2 5 3 2 5 2 3 2" xfId="16948"/>
    <cellStyle name="Normal 2 5 3 2 5 2 3 2 2" xfId="41822"/>
    <cellStyle name="Normal 2 5 3 2 5 2 3 3" xfId="29389"/>
    <cellStyle name="Normal 2 5 3 2 5 2 4" xfId="14556"/>
    <cellStyle name="Normal 2 5 3 2 5 2 4 2" xfId="39430"/>
    <cellStyle name="Normal 2 5 3 2 5 2 5" xfId="26989"/>
    <cellStyle name="Normal 2 5 3 2 5 3" xfId="5902"/>
    <cellStyle name="Normal 2 5 3 2 5 3 2" xfId="10917"/>
    <cellStyle name="Normal 2 5 3 2 5 3 2 2" xfId="23360"/>
    <cellStyle name="Normal 2 5 3 2 5 3 2 2 2" xfId="48234"/>
    <cellStyle name="Normal 2 5 3 2 5 3 2 3" xfId="35801"/>
    <cellStyle name="Normal 2 5 3 2 5 3 3" xfId="18353"/>
    <cellStyle name="Normal 2 5 3 2 5 3 3 2" xfId="43227"/>
    <cellStyle name="Normal 2 5 3 2 5 3 4" xfId="30794"/>
    <cellStyle name="Normal 2 5 3 2 5 4" xfId="8628"/>
    <cellStyle name="Normal 2 5 3 2 5 4 2" xfId="21072"/>
    <cellStyle name="Normal 2 5 3 2 5 4 2 2" xfId="45946"/>
    <cellStyle name="Normal 2 5 3 2 5 4 3" xfId="33513"/>
    <cellStyle name="Normal 2 5 3 2 5 5" xfId="12371"/>
    <cellStyle name="Normal 2 5 3 2 5 5 2" xfId="24805"/>
    <cellStyle name="Normal 2 5 3 2 5 5 2 2" xfId="49679"/>
    <cellStyle name="Normal 2 5 3 2 5 5 3" xfId="37246"/>
    <cellStyle name="Normal 2 5 3 2 5 6" xfId="7105"/>
    <cellStyle name="Normal 2 5 3 2 5 6 2" xfId="19554"/>
    <cellStyle name="Normal 2 5 3 2 5 6 2 2" xfId="44428"/>
    <cellStyle name="Normal 2 5 3 2 5 6 3" xfId="31995"/>
    <cellStyle name="Normal 2 5 3 2 5 7" xfId="3559"/>
    <cellStyle name="Normal 2 5 3 2 5 7 2" xfId="16065"/>
    <cellStyle name="Normal 2 5 3 2 5 7 2 2" xfId="40939"/>
    <cellStyle name="Normal 2 5 3 2 5 7 3" xfId="28498"/>
    <cellStyle name="Normal 2 5 3 2 5 8" xfId="13454"/>
    <cellStyle name="Normal 2 5 3 2 5 8 2" xfId="38328"/>
    <cellStyle name="Normal 2 5 3 2 5 9" xfId="25887"/>
    <cellStyle name="Normal 2 5 3 2 6" xfId="2206"/>
    <cellStyle name="Normal 2 5 3 2 6 2" xfId="4836"/>
    <cellStyle name="Normal 2 5 3 2 6 2 2" xfId="9853"/>
    <cellStyle name="Normal 2 5 3 2 6 2 2 2" xfId="22296"/>
    <cellStyle name="Normal 2 5 3 2 6 2 2 2 2" xfId="47170"/>
    <cellStyle name="Normal 2 5 3 2 6 2 2 3" xfId="34737"/>
    <cellStyle name="Normal 2 5 3 2 6 2 3" xfId="17289"/>
    <cellStyle name="Normal 2 5 3 2 6 2 3 2" xfId="42163"/>
    <cellStyle name="Normal 2 5 3 2 6 2 4" xfId="29730"/>
    <cellStyle name="Normal 2 5 3 2 6 3" xfId="6234"/>
    <cellStyle name="Normal 2 5 3 2 6 3 2" xfId="11249"/>
    <cellStyle name="Normal 2 5 3 2 6 3 2 2" xfId="23692"/>
    <cellStyle name="Normal 2 5 3 2 6 3 2 2 2" xfId="48566"/>
    <cellStyle name="Normal 2 5 3 2 6 3 2 3" xfId="36133"/>
    <cellStyle name="Normal 2 5 3 2 6 3 3" xfId="18685"/>
    <cellStyle name="Normal 2 5 3 2 6 3 3 2" xfId="43559"/>
    <cellStyle name="Normal 2 5 3 2 6 3 4" xfId="31126"/>
    <cellStyle name="Normal 2 5 3 2 6 4" xfId="8040"/>
    <cellStyle name="Normal 2 5 3 2 6 4 2" xfId="20486"/>
    <cellStyle name="Normal 2 5 3 2 6 4 2 2" xfId="45360"/>
    <cellStyle name="Normal 2 5 3 2 6 4 3" xfId="32927"/>
    <cellStyle name="Normal 2 5 3 2 6 5" xfId="12703"/>
    <cellStyle name="Normal 2 5 3 2 6 5 2" xfId="25137"/>
    <cellStyle name="Normal 2 5 3 2 6 5 2 2" xfId="50011"/>
    <cellStyle name="Normal 2 5 3 2 6 5 3" xfId="37578"/>
    <cellStyle name="Normal 2 5 3 2 6 6" xfId="7447"/>
    <cellStyle name="Normal 2 5 3 2 6 6 2" xfId="19895"/>
    <cellStyle name="Normal 2 5 3 2 6 6 2 2" xfId="44769"/>
    <cellStyle name="Normal 2 5 3 2 6 6 3" xfId="32336"/>
    <cellStyle name="Normal 2 5 3 2 6 7" xfId="2967"/>
    <cellStyle name="Normal 2 5 3 2 6 7 2" xfId="15479"/>
    <cellStyle name="Normal 2 5 3 2 6 7 2 2" xfId="40353"/>
    <cellStyle name="Normal 2 5 3 2 6 7 3" xfId="27912"/>
    <cellStyle name="Normal 2 5 3 2 6 8" xfId="14888"/>
    <cellStyle name="Normal 2 5 3 2 6 8 2" xfId="39762"/>
    <cellStyle name="Normal 2 5 3 2 6 9" xfId="27321"/>
    <cellStyle name="Normal 2 5 3 2 7" xfId="1045"/>
    <cellStyle name="Normal 2 5 3 2 7 2" xfId="8927"/>
    <cellStyle name="Normal 2 5 3 2 7 2 2" xfId="21370"/>
    <cellStyle name="Normal 2 5 3 2 7 2 2 2" xfId="46244"/>
    <cellStyle name="Normal 2 5 3 2 7 2 3" xfId="33811"/>
    <cellStyle name="Normal 2 5 3 2 7 3" xfId="3909"/>
    <cellStyle name="Normal 2 5 3 2 7 3 2" xfId="16363"/>
    <cellStyle name="Normal 2 5 3 2 7 3 2 2" xfId="41237"/>
    <cellStyle name="Normal 2 5 3 2 7 3 3" xfId="28804"/>
    <cellStyle name="Normal 2 5 3 2 7 4" xfId="13845"/>
    <cellStyle name="Normal 2 5 3 2 7 4 2" xfId="38719"/>
    <cellStyle name="Normal 2 5 3 2 7 5" xfId="26278"/>
    <cellStyle name="Normal 2 5 3 2 8" xfId="5190"/>
    <cellStyle name="Normal 2 5 3 2 8 2" xfId="10206"/>
    <cellStyle name="Normal 2 5 3 2 8 2 2" xfId="22649"/>
    <cellStyle name="Normal 2 5 3 2 8 2 2 2" xfId="47523"/>
    <cellStyle name="Normal 2 5 3 2 8 2 3" xfId="35090"/>
    <cellStyle name="Normal 2 5 3 2 8 3" xfId="17642"/>
    <cellStyle name="Normal 2 5 3 2 8 3 2" xfId="42516"/>
    <cellStyle name="Normal 2 5 3 2 8 4" xfId="30083"/>
    <cellStyle name="Normal 2 5 3 2 9" xfId="7767"/>
    <cellStyle name="Normal 2 5 3 2 9 2" xfId="20213"/>
    <cellStyle name="Normal 2 5 3 2 9 2 2" xfId="45087"/>
    <cellStyle name="Normal 2 5 3 2 9 3" xfId="32654"/>
    <cellStyle name="Normal 2 5 3 2_Degree data" xfId="2140"/>
    <cellStyle name="Normal 2 5 3 3" xfId="175"/>
    <cellStyle name="Normal 2 5 3 3 10" xfId="6563"/>
    <cellStyle name="Normal 2 5 3 3 10 2" xfId="19012"/>
    <cellStyle name="Normal 2 5 3 3 10 2 2" xfId="43886"/>
    <cellStyle name="Normal 2 5 3 3 10 3" xfId="31453"/>
    <cellStyle name="Normal 2 5 3 3 11" xfId="2731"/>
    <cellStyle name="Normal 2 5 3 3 11 2" xfId="15249"/>
    <cellStyle name="Normal 2 5 3 3 11 2 2" xfId="40123"/>
    <cellStyle name="Normal 2 5 3 3 11 3" xfId="27682"/>
    <cellStyle name="Normal 2 5 3 3 12" xfId="13005"/>
    <cellStyle name="Normal 2 5 3 3 12 2" xfId="37879"/>
    <cellStyle name="Normal 2 5 3 3 13" xfId="25438"/>
    <cellStyle name="Normal 2 5 3 3 2" xfId="435"/>
    <cellStyle name="Normal 2 5 3 3 2 10" xfId="13250"/>
    <cellStyle name="Normal 2 5 3 3 2 10 2" xfId="38124"/>
    <cellStyle name="Normal 2 5 3 3 2 11" xfId="25683"/>
    <cellStyle name="Normal 2 5 3 3 2 2" xfId="795"/>
    <cellStyle name="Normal 2 5 3 3 2 2 2" xfId="1412"/>
    <cellStyle name="Normal 2 5 3 3 2 2 2 2" xfId="9516"/>
    <cellStyle name="Normal 2 5 3 3 2 2 2 2 2" xfId="21959"/>
    <cellStyle name="Normal 2 5 3 3 2 2 2 2 2 2" xfId="46833"/>
    <cellStyle name="Normal 2 5 3 3 2 2 2 2 3" xfId="34400"/>
    <cellStyle name="Normal 2 5 3 3 2 2 2 3" xfId="4498"/>
    <cellStyle name="Normal 2 5 3 3 2 2 2 3 2" xfId="16952"/>
    <cellStyle name="Normal 2 5 3 3 2 2 2 3 2 2" xfId="41826"/>
    <cellStyle name="Normal 2 5 3 3 2 2 2 3 3" xfId="29393"/>
    <cellStyle name="Normal 2 5 3 3 2 2 2 4" xfId="14212"/>
    <cellStyle name="Normal 2 5 3 3 2 2 2 4 2" xfId="39086"/>
    <cellStyle name="Normal 2 5 3 3 2 2 2 5" xfId="26645"/>
    <cellStyle name="Normal 2 5 3 3 2 2 3" xfId="5557"/>
    <cellStyle name="Normal 2 5 3 3 2 2 3 2" xfId="10573"/>
    <cellStyle name="Normal 2 5 3 3 2 2 3 2 2" xfId="23016"/>
    <cellStyle name="Normal 2 5 3 3 2 2 3 2 2 2" xfId="47890"/>
    <cellStyle name="Normal 2 5 3 3 2 2 3 2 3" xfId="35457"/>
    <cellStyle name="Normal 2 5 3 3 2 2 3 3" xfId="18009"/>
    <cellStyle name="Normal 2 5 3 3 2 2 3 3 2" xfId="42883"/>
    <cellStyle name="Normal 2 5 3 3 2 2 3 4" xfId="30450"/>
    <cellStyle name="Normal 2 5 3 3 2 2 4" xfId="8632"/>
    <cellStyle name="Normal 2 5 3 3 2 2 4 2" xfId="21076"/>
    <cellStyle name="Normal 2 5 3 3 2 2 4 2 2" xfId="45950"/>
    <cellStyle name="Normal 2 5 3 3 2 2 4 3" xfId="33517"/>
    <cellStyle name="Normal 2 5 3 3 2 2 5" xfId="12027"/>
    <cellStyle name="Normal 2 5 3 3 2 2 5 2" xfId="24461"/>
    <cellStyle name="Normal 2 5 3 3 2 2 5 2 2" xfId="49335"/>
    <cellStyle name="Normal 2 5 3 3 2 2 5 3" xfId="36902"/>
    <cellStyle name="Normal 2 5 3 3 2 2 6" xfId="7109"/>
    <cellStyle name="Normal 2 5 3 3 2 2 6 2" xfId="19558"/>
    <cellStyle name="Normal 2 5 3 3 2 2 6 2 2" xfId="44432"/>
    <cellStyle name="Normal 2 5 3 3 2 2 6 3" xfId="31999"/>
    <cellStyle name="Normal 2 5 3 3 2 2 7" xfId="3563"/>
    <cellStyle name="Normal 2 5 3 3 2 2 7 2" xfId="16069"/>
    <cellStyle name="Normal 2 5 3 3 2 2 7 2 2" xfId="40943"/>
    <cellStyle name="Normal 2 5 3 3 2 2 7 3" xfId="28502"/>
    <cellStyle name="Normal 2 5 3 3 2 2 8" xfId="13597"/>
    <cellStyle name="Normal 2 5 3 3 2 2 8 2" xfId="38471"/>
    <cellStyle name="Normal 2 5 3 3 2 2 9" xfId="26030"/>
    <cellStyle name="Normal 2 5 3 3 2 3" xfId="1760"/>
    <cellStyle name="Normal 2 5 3 3 2 3 2" xfId="4979"/>
    <cellStyle name="Normal 2 5 3 3 2 3 2 2" xfId="9996"/>
    <cellStyle name="Normal 2 5 3 3 2 3 2 2 2" xfId="22439"/>
    <cellStyle name="Normal 2 5 3 3 2 3 2 2 2 2" xfId="47313"/>
    <cellStyle name="Normal 2 5 3 3 2 3 2 2 3" xfId="34880"/>
    <cellStyle name="Normal 2 5 3 3 2 3 2 3" xfId="17432"/>
    <cellStyle name="Normal 2 5 3 3 2 3 2 3 2" xfId="42306"/>
    <cellStyle name="Normal 2 5 3 3 2 3 2 4" xfId="29873"/>
    <cellStyle name="Normal 2 5 3 3 2 3 3" xfId="5906"/>
    <cellStyle name="Normal 2 5 3 3 2 3 3 2" xfId="10921"/>
    <cellStyle name="Normal 2 5 3 3 2 3 3 2 2" xfId="23364"/>
    <cellStyle name="Normal 2 5 3 3 2 3 3 2 2 2" xfId="48238"/>
    <cellStyle name="Normal 2 5 3 3 2 3 3 2 3" xfId="35805"/>
    <cellStyle name="Normal 2 5 3 3 2 3 3 3" xfId="18357"/>
    <cellStyle name="Normal 2 5 3 3 2 3 3 3 2" xfId="43231"/>
    <cellStyle name="Normal 2 5 3 3 2 3 3 4" xfId="30798"/>
    <cellStyle name="Normal 2 5 3 3 2 3 4" xfId="8403"/>
    <cellStyle name="Normal 2 5 3 3 2 3 4 2" xfId="20847"/>
    <cellStyle name="Normal 2 5 3 3 2 3 4 2 2" xfId="45721"/>
    <cellStyle name="Normal 2 5 3 3 2 3 4 3" xfId="33288"/>
    <cellStyle name="Normal 2 5 3 3 2 3 5" xfId="12375"/>
    <cellStyle name="Normal 2 5 3 3 2 3 5 2" xfId="24809"/>
    <cellStyle name="Normal 2 5 3 3 2 3 5 2 2" xfId="49683"/>
    <cellStyle name="Normal 2 5 3 3 2 3 5 3" xfId="37250"/>
    <cellStyle name="Normal 2 5 3 3 2 3 6" xfId="7590"/>
    <cellStyle name="Normal 2 5 3 3 2 3 6 2" xfId="20038"/>
    <cellStyle name="Normal 2 5 3 3 2 3 6 2 2" xfId="44912"/>
    <cellStyle name="Normal 2 5 3 3 2 3 6 3" xfId="32479"/>
    <cellStyle name="Normal 2 5 3 3 2 3 7" xfId="3334"/>
    <cellStyle name="Normal 2 5 3 3 2 3 7 2" xfId="15840"/>
    <cellStyle name="Normal 2 5 3 3 2 3 7 2 2" xfId="40714"/>
    <cellStyle name="Normal 2 5 3 3 2 3 7 3" xfId="28273"/>
    <cellStyle name="Normal 2 5 3 3 2 3 8" xfId="14560"/>
    <cellStyle name="Normal 2 5 3 3 2 3 8 2" xfId="39434"/>
    <cellStyle name="Normal 2 5 3 3 2 3 9" xfId="26993"/>
    <cellStyle name="Normal 2 5 3 3 2 4" xfId="2353"/>
    <cellStyle name="Normal 2 5 3 3 2 4 2" xfId="6377"/>
    <cellStyle name="Normal 2 5 3 3 2 4 2 2" xfId="11392"/>
    <cellStyle name="Normal 2 5 3 3 2 4 2 2 2" xfId="23835"/>
    <cellStyle name="Normal 2 5 3 3 2 4 2 2 2 2" xfId="48709"/>
    <cellStyle name="Normal 2 5 3 3 2 4 2 2 3" xfId="36276"/>
    <cellStyle name="Normal 2 5 3 3 2 4 2 3" xfId="18828"/>
    <cellStyle name="Normal 2 5 3 3 2 4 2 3 2" xfId="43702"/>
    <cellStyle name="Normal 2 5 3 3 2 4 2 4" xfId="31269"/>
    <cellStyle name="Normal 2 5 3 3 2 4 3" xfId="12846"/>
    <cellStyle name="Normal 2 5 3 3 2 4 3 2" xfId="25280"/>
    <cellStyle name="Normal 2 5 3 3 2 4 3 2 2" xfId="50154"/>
    <cellStyle name="Normal 2 5 3 3 2 4 3 3" xfId="37721"/>
    <cellStyle name="Normal 2 5 3 3 2 4 4" xfId="9287"/>
    <cellStyle name="Normal 2 5 3 3 2 4 4 2" xfId="21730"/>
    <cellStyle name="Normal 2 5 3 3 2 4 4 2 2" xfId="46604"/>
    <cellStyle name="Normal 2 5 3 3 2 4 4 3" xfId="34171"/>
    <cellStyle name="Normal 2 5 3 3 2 4 5" xfId="4269"/>
    <cellStyle name="Normal 2 5 3 3 2 4 5 2" xfId="16723"/>
    <cellStyle name="Normal 2 5 3 3 2 4 5 2 2" xfId="41597"/>
    <cellStyle name="Normal 2 5 3 3 2 4 5 3" xfId="29164"/>
    <cellStyle name="Normal 2 5 3 3 2 4 6" xfId="15031"/>
    <cellStyle name="Normal 2 5 3 3 2 4 6 2" xfId="39905"/>
    <cellStyle name="Normal 2 5 3 3 2 4 7" xfId="27464"/>
    <cellStyle name="Normal 2 5 3 3 2 5" xfId="1188"/>
    <cellStyle name="Normal 2 5 3 3 2 5 2" xfId="10349"/>
    <cellStyle name="Normal 2 5 3 3 2 5 2 2" xfId="22792"/>
    <cellStyle name="Normal 2 5 3 3 2 5 2 2 2" xfId="47666"/>
    <cellStyle name="Normal 2 5 3 3 2 5 2 3" xfId="35233"/>
    <cellStyle name="Normal 2 5 3 3 2 5 3" xfId="5333"/>
    <cellStyle name="Normal 2 5 3 3 2 5 3 2" xfId="17785"/>
    <cellStyle name="Normal 2 5 3 3 2 5 3 2 2" xfId="42659"/>
    <cellStyle name="Normal 2 5 3 3 2 5 3 3" xfId="30226"/>
    <cellStyle name="Normal 2 5 3 3 2 5 4" xfId="13988"/>
    <cellStyle name="Normal 2 5 3 3 2 5 4 2" xfId="38862"/>
    <cellStyle name="Normal 2 5 3 3 2 5 5" xfId="26421"/>
    <cellStyle name="Normal 2 5 3 3 2 6" xfId="7910"/>
    <cellStyle name="Normal 2 5 3 3 2 6 2" xfId="20356"/>
    <cellStyle name="Normal 2 5 3 3 2 6 2 2" xfId="45230"/>
    <cellStyle name="Normal 2 5 3 3 2 6 3" xfId="32797"/>
    <cellStyle name="Normal 2 5 3 3 2 7" xfId="11803"/>
    <cellStyle name="Normal 2 5 3 3 2 7 2" xfId="24237"/>
    <cellStyle name="Normal 2 5 3 3 2 7 2 2" xfId="49111"/>
    <cellStyle name="Normal 2 5 3 3 2 7 3" xfId="36678"/>
    <cellStyle name="Normal 2 5 3 3 2 8" xfId="6880"/>
    <cellStyle name="Normal 2 5 3 3 2 8 2" xfId="19329"/>
    <cellStyle name="Normal 2 5 3 3 2 8 2 2" xfId="44203"/>
    <cellStyle name="Normal 2 5 3 3 2 8 3" xfId="31770"/>
    <cellStyle name="Normal 2 5 3 3 2 9" xfId="2831"/>
    <cellStyle name="Normal 2 5 3 3 2 9 2" xfId="15349"/>
    <cellStyle name="Normal 2 5 3 3 2 9 2 2" xfId="40223"/>
    <cellStyle name="Normal 2 5 3 3 2 9 3" xfId="27782"/>
    <cellStyle name="Normal 2 5 3 3 2_Degree data" xfId="2002"/>
    <cellStyle name="Normal 2 5 3 3 3" xfId="333"/>
    <cellStyle name="Normal 2 5 3 3 3 2" xfId="1411"/>
    <cellStyle name="Normal 2 5 3 3 3 2 2" xfId="9187"/>
    <cellStyle name="Normal 2 5 3 3 3 2 2 2" xfId="21630"/>
    <cellStyle name="Normal 2 5 3 3 3 2 2 2 2" xfId="46504"/>
    <cellStyle name="Normal 2 5 3 3 3 2 2 3" xfId="34071"/>
    <cellStyle name="Normal 2 5 3 3 3 2 3" xfId="4169"/>
    <cellStyle name="Normal 2 5 3 3 3 2 3 2" xfId="16623"/>
    <cellStyle name="Normal 2 5 3 3 3 2 3 2 2" xfId="41497"/>
    <cellStyle name="Normal 2 5 3 3 3 2 3 3" xfId="29064"/>
    <cellStyle name="Normal 2 5 3 3 3 2 4" xfId="14211"/>
    <cellStyle name="Normal 2 5 3 3 3 2 4 2" xfId="39085"/>
    <cellStyle name="Normal 2 5 3 3 3 2 5" xfId="26644"/>
    <cellStyle name="Normal 2 5 3 3 3 3" xfId="5556"/>
    <cellStyle name="Normal 2 5 3 3 3 3 2" xfId="10572"/>
    <cellStyle name="Normal 2 5 3 3 3 3 2 2" xfId="23015"/>
    <cellStyle name="Normal 2 5 3 3 3 3 2 2 2" xfId="47889"/>
    <cellStyle name="Normal 2 5 3 3 3 3 2 3" xfId="35456"/>
    <cellStyle name="Normal 2 5 3 3 3 3 3" xfId="18008"/>
    <cellStyle name="Normal 2 5 3 3 3 3 3 2" xfId="42882"/>
    <cellStyle name="Normal 2 5 3 3 3 3 4" xfId="30449"/>
    <cellStyle name="Normal 2 5 3 3 3 4" xfId="8303"/>
    <cellStyle name="Normal 2 5 3 3 3 4 2" xfId="20747"/>
    <cellStyle name="Normal 2 5 3 3 3 4 2 2" xfId="45621"/>
    <cellStyle name="Normal 2 5 3 3 3 4 3" xfId="33188"/>
    <cellStyle name="Normal 2 5 3 3 3 5" xfId="12026"/>
    <cellStyle name="Normal 2 5 3 3 3 5 2" xfId="24460"/>
    <cellStyle name="Normal 2 5 3 3 3 5 2 2" xfId="49334"/>
    <cellStyle name="Normal 2 5 3 3 3 5 3" xfId="36901"/>
    <cellStyle name="Normal 2 5 3 3 3 6" xfId="6780"/>
    <cellStyle name="Normal 2 5 3 3 3 6 2" xfId="19229"/>
    <cellStyle name="Normal 2 5 3 3 3 6 2 2" xfId="44103"/>
    <cellStyle name="Normal 2 5 3 3 3 6 3" xfId="31670"/>
    <cellStyle name="Normal 2 5 3 3 3 7" xfId="3234"/>
    <cellStyle name="Normal 2 5 3 3 3 7 2" xfId="15740"/>
    <cellStyle name="Normal 2 5 3 3 3 7 2 2" xfId="40614"/>
    <cellStyle name="Normal 2 5 3 3 3 7 3" xfId="28173"/>
    <cellStyle name="Normal 2 5 3 3 3 8" xfId="13150"/>
    <cellStyle name="Normal 2 5 3 3 3 8 2" xfId="38024"/>
    <cellStyle name="Normal 2 5 3 3 3 9" xfId="25583"/>
    <cellStyle name="Normal 2 5 3 3 4" xfId="694"/>
    <cellStyle name="Normal 2 5 3 3 4 2" xfId="1759"/>
    <cellStyle name="Normal 2 5 3 3 4 2 2" xfId="9515"/>
    <cellStyle name="Normal 2 5 3 3 4 2 2 2" xfId="21958"/>
    <cellStyle name="Normal 2 5 3 3 4 2 2 2 2" xfId="46832"/>
    <cellStyle name="Normal 2 5 3 3 4 2 2 3" xfId="34399"/>
    <cellStyle name="Normal 2 5 3 3 4 2 3" xfId="4497"/>
    <cellStyle name="Normal 2 5 3 3 4 2 3 2" xfId="16951"/>
    <cellStyle name="Normal 2 5 3 3 4 2 3 2 2" xfId="41825"/>
    <cellStyle name="Normal 2 5 3 3 4 2 3 3" xfId="29392"/>
    <cellStyle name="Normal 2 5 3 3 4 2 4" xfId="14559"/>
    <cellStyle name="Normal 2 5 3 3 4 2 4 2" xfId="39433"/>
    <cellStyle name="Normal 2 5 3 3 4 2 5" xfId="26992"/>
    <cellStyle name="Normal 2 5 3 3 4 3" xfId="5905"/>
    <cellStyle name="Normal 2 5 3 3 4 3 2" xfId="10920"/>
    <cellStyle name="Normal 2 5 3 3 4 3 2 2" xfId="23363"/>
    <cellStyle name="Normal 2 5 3 3 4 3 2 2 2" xfId="48237"/>
    <cellStyle name="Normal 2 5 3 3 4 3 2 3" xfId="35804"/>
    <cellStyle name="Normal 2 5 3 3 4 3 3" xfId="18356"/>
    <cellStyle name="Normal 2 5 3 3 4 3 3 2" xfId="43230"/>
    <cellStyle name="Normal 2 5 3 3 4 3 4" xfId="30797"/>
    <cellStyle name="Normal 2 5 3 3 4 4" xfId="8631"/>
    <cellStyle name="Normal 2 5 3 3 4 4 2" xfId="21075"/>
    <cellStyle name="Normal 2 5 3 3 4 4 2 2" xfId="45949"/>
    <cellStyle name="Normal 2 5 3 3 4 4 3" xfId="33516"/>
    <cellStyle name="Normal 2 5 3 3 4 5" xfId="12374"/>
    <cellStyle name="Normal 2 5 3 3 4 5 2" xfId="24808"/>
    <cellStyle name="Normal 2 5 3 3 4 5 2 2" xfId="49682"/>
    <cellStyle name="Normal 2 5 3 3 4 5 3" xfId="37249"/>
    <cellStyle name="Normal 2 5 3 3 4 6" xfId="7108"/>
    <cellStyle name="Normal 2 5 3 3 4 6 2" xfId="19557"/>
    <cellStyle name="Normal 2 5 3 3 4 6 2 2" xfId="44431"/>
    <cellStyle name="Normal 2 5 3 3 4 6 3" xfId="31998"/>
    <cellStyle name="Normal 2 5 3 3 4 7" xfId="3562"/>
    <cellStyle name="Normal 2 5 3 3 4 7 2" xfId="16068"/>
    <cellStyle name="Normal 2 5 3 3 4 7 2 2" xfId="40942"/>
    <cellStyle name="Normal 2 5 3 3 4 7 3" xfId="28501"/>
    <cellStyle name="Normal 2 5 3 3 4 8" xfId="13497"/>
    <cellStyle name="Normal 2 5 3 3 4 8 2" xfId="38371"/>
    <cellStyle name="Normal 2 5 3 3 4 9" xfId="25930"/>
    <cellStyle name="Normal 2 5 3 3 5" xfId="2251"/>
    <cellStyle name="Normal 2 5 3 3 5 2" xfId="4879"/>
    <cellStyle name="Normal 2 5 3 3 5 2 2" xfId="9896"/>
    <cellStyle name="Normal 2 5 3 3 5 2 2 2" xfId="22339"/>
    <cellStyle name="Normal 2 5 3 3 5 2 2 2 2" xfId="47213"/>
    <cellStyle name="Normal 2 5 3 3 5 2 2 3" xfId="34780"/>
    <cellStyle name="Normal 2 5 3 3 5 2 3" xfId="17332"/>
    <cellStyle name="Normal 2 5 3 3 5 2 3 2" xfId="42206"/>
    <cellStyle name="Normal 2 5 3 3 5 2 4" xfId="29773"/>
    <cellStyle name="Normal 2 5 3 3 5 3" xfId="6277"/>
    <cellStyle name="Normal 2 5 3 3 5 3 2" xfId="11292"/>
    <cellStyle name="Normal 2 5 3 3 5 3 2 2" xfId="23735"/>
    <cellStyle name="Normal 2 5 3 3 5 3 2 2 2" xfId="48609"/>
    <cellStyle name="Normal 2 5 3 3 5 3 2 3" xfId="36176"/>
    <cellStyle name="Normal 2 5 3 3 5 3 3" xfId="18728"/>
    <cellStyle name="Normal 2 5 3 3 5 3 3 2" xfId="43602"/>
    <cellStyle name="Normal 2 5 3 3 5 3 4" xfId="31169"/>
    <cellStyle name="Normal 2 5 3 3 5 4" xfId="8084"/>
    <cellStyle name="Normal 2 5 3 3 5 4 2" xfId="20530"/>
    <cellStyle name="Normal 2 5 3 3 5 4 2 2" xfId="45404"/>
    <cellStyle name="Normal 2 5 3 3 5 4 3" xfId="32971"/>
    <cellStyle name="Normal 2 5 3 3 5 5" xfId="12746"/>
    <cellStyle name="Normal 2 5 3 3 5 5 2" xfId="25180"/>
    <cellStyle name="Normal 2 5 3 3 5 5 2 2" xfId="50054"/>
    <cellStyle name="Normal 2 5 3 3 5 5 3" xfId="37621"/>
    <cellStyle name="Normal 2 5 3 3 5 6" xfId="7490"/>
    <cellStyle name="Normal 2 5 3 3 5 6 2" xfId="19938"/>
    <cellStyle name="Normal 2 5 3 3 5 6 2 2" xfId="44812"/>
    <cellStyle name="Normal 2 5 3 3 5 6 3" xfId="32379"/>
    <cellStyle name="Normal 2 5 3 3 5 7" xfId="3013"/>
    <cellStyle name="Normal 2 5 3 3 5 7 2" xfId="15523"/>
    <cellStyle name="Normal 2 5 3 3 5 7 2 2" xfId="40397"/>
    <cellStyle name="Normal 2 5 3 3 5 7 3" xfId="27956"/>
    <cellStyle name="Normal 2 5 3 3 5 8" xfId="14931"/>
    <cellStyle name="Normal 2 5 3 3 5 8 2" xfId="39805"/>
    <cellStyle name="Normal 2 5 3 3 5 9" xfId="27364"/>
    <cellStyle name="Normal 2 5 3 3 6" xfId="1088"/>
    <cellStyle name="Normal 2 5 3 3 6 2" xfId="8970"/>
    <cellStyle name="Normal 2 5 3 3 6 2 2" xfId="21413"/>
    <cellStyle name="Normal 2 5 3 3 6 2 2 2" xfId="46287"/>
    <cellStyle name="Normal 2 5 3 3 6 2 3" xfId="33854"/>
    <cellStyle name="Normal 2 5 3 3 6 3" xfId="3952"/>
    <cellStyle name="Normal 2 5 3 3 6 3 2" xfId="16406"/>
    <cellStyle name="Normal 2 5 3 3 6 3 2 2" xfId="41280"/>
    <cellStyle name="Normal 2 5 3 3 6 3 3" xfId="28847"/>
    <cellStyle name="Normal 2 5 3 3 6 4" xfId="13888"/>
    <cellStyle name="Normal 2 5 3 3 6 4 2" xfId="38762"/>
    <cellStyle name="Normal 2 5 3 3 6 5" xfId="26321"/>
    <cellStyle name="Normal 2 5 3 3 7" xfId="5233"/>
    <cellStyle name="Normal 2 5 3 3 7 2" xfId="10249"/>
    <cellStyle name="Normal 2 5 3 3 7 2 2" xfId="22692"/>
    <cellStyle name="Normal 2 5 3 3 7 2 2 2" xfId="47566"/>
    <cellStyle name="Normal 2 5 3 3 7 2 3" xfId="35133"/>
    <cellStyle name="Normal 2 5 3 3 7 3" xfId="17685"/>
    <cellStyle name="Normal 2 5 3 3 7 3 2" xfId="42559"/>
    <cellStyle name="Normal 2 5 3 3 7 4" xfId="30126"/>
    <cellStyle name="Normal 2 5 3 3 8" xfId="7810"/>
    <cellStyle name="Normal 2 5 3 3 8 2" xfId="20256"/>
    <cellStyle name="Normal 2 5 3 3 8 2 2" xfId="45130"/>
    <cellStyle name="Normal 2 5 3 3 8 3" xfId="32697"/>
    <cellStyle name="Normal 2 5 3 3 9" xfId="11703"/>
    <cellStyle name="Normal 2 5 3 3 9 2" xfId="24137"/>
    <cellStyle name="Normal 2 5 3 3 9 2 2" xfId="49011"/>
    <cellStyle name="Normal 2 5 3 3 9 3" xfId="36578"/>
    <cellStyle name="Normal 2 5 3 3_Degree data" xfId="2003"/>
    <cellStyle name="Normal 2 5 3 4" xfId="255"/>
    <cellStyle name="Normal 2 5 3 4 10" xfId="6595"/>
    <cellStyle name="Normal 2 5 3 4 10 2" xfId="19044"/>
    <cellStyle name="Normal 2 5 3 4 10 2 2" xfId="43918"/>
    <cellStyle name="Normal 2 5 3 4 10 3" xfId="31485"/>
    <cellStyle name="Normal 2 5 3 4 11" xfId="2658"/>
    <cellStyle name="Normal 2 5 3 4 11 2" xfId="15176"/>
    <cellStyle name="Normal 2 5 3 4 11 2 2" xfId="40050"/>
    <cellStyle name="Normal 2 5 3 4 11 3" xfId="27609"/>
    <cellStyle name="Normal 2 5 3 4 12" xfId="13077"/>
    <cellStyle name="Normal 2 5 3 4 12 2" xfId="37951"/>
    <cellStyle name="Normal 2 5 3 4 13" xfId="25510"/>
    <cellStyle name="Normal 2 5 3 4 2" xfId="469"/>
    <cellStyle name="Normal 2 5 3 4 2 10" xfId="13282"/>
    <cellStyle name="Normal 2 5 3 4 2 10 2" xfId="38156"/>
    <cellStyle name="Normal 2 5 3 4 2 11" xfId="25715"/>
    <cellStyle name="Normal 2 5 3 4 2 2" xfId="828"/>
    <cellStyle name="Normal 2 5 3 4 2 2 2" xfId="1414"/>
    <cellStyle name="Normal 2 5 3 4 2 2 2 2" xfId="9518"/>
    <cellStyle name="Normal 2 5 3 4 2 2 2 2 2" xfId="21961"/>
    <cellStyle name="Normal 2 5 3 4 2 2 2 2 2 2" xfId="46835"/>
    <cellStyle name="Normal 2 5 3 4 2 2 2 2 3" xfId="34402"/>
    <cellStyle name="Normal 2 5 3 4 2 2 2 3" xfId="4500"/>
    <cellStyle name="Normal 2 5 3 4 2 2 2 3 2" xfId="16954"/>
    <cellStyle name="Normal 2 5 3 4 2 2 2 3 2 2" xfId="41828"/>
    <cellStyle name="Normal 2 5 3 4 2 2 2 3 3" xfId="29395"/>
    <cellStyle name="Normal 2 5 3 4 2 2 2 4" xfId="14214"/>
    <cellStyle name="Normal 2 5 3 4 2 2 2 4 2" xfId="39088"/>
    <cellStyle name="Normal 2 5 3 4 2 2 2 5" xfId="26647"/>
    <cellStyle name="Normal 2 5 3 4 2 2 3" xfId="5559"/>
    <cellStyle name="Normal 2 5 3 4 2 2 3 2" xfId="10575"/>
    <cellStyle name="Normal 2 5 3 4 2 2 3 2 2" xfId="23018"/>
    <cellStyle name="Normal 2 5 3 4 2 2 3 2 2 2" xfId="47892"/>
    <cellStyle name="Normal 2 5 3 4 2 2 3 2 3" xfId="35459"/>
    <cellStyle name="Normal 2 5 3 4 2 2 3 3" xfId="18011"/>
    <cellStyle name="Normal 2 5 3 4 2 2 3 3 2" xfId="42885"/>
    <cellStyle name="Normal 2 5 3 4 2 2 3 4" xfId="30452"/>
    <cellStyle name="Normal 2 5 3 4 2 2 4" xfId="8634"/>
    <cellStyle name="Normal 2 5 3 4 2 2 4 2" xfId="21078"/>
    <cellStyle name="Normal 2 5 3 4 2 2 4 2 2" xfId="45952"/>
    <cellStyle name="Normal 2 5 3 4 2 2 4 3" xfId="33519"/>
    <cellStyle name="Normal 2 5 3 4 2 2 5" xfId="12029"/>
    <cellStyle name="Normal 2 5 3 4 2 2 5 2" xfId="24463"/>
    <cellStyle name="Normal 2 5 3 4 2 2 5 2 2" xfId="49337"/>
    <cellStyle name="Normal 2 5 3 4 2 2 5 3" xfId="36904"/>
    <cellStyle name="Normal 2 5 3 4 2 2 6" xfId="7111"/>
    <cellStyle name="Normal 2 5 3 4 2 2 6 2" xfId="19560"/>
    <cellStyle name="Normal 2 5 3 4 2 2 6 2 2" xfId="44434"/>
    <cellStyle name="Normal 2 5 3 4 2 2 6 3" xfId="32001"/>
    <cellStyle name="Normal 2 5 3 4 2 2 7" xfId="3565"/>
    <cellStyle name="Normal 2 5 3 4 2 2 7 2" xfId="16071"/>
    <cellStyle name="Normal 2 5 3 4 2 2 7 2 2" xfId="40945"/>
    <cellStyle name="Normal 2 5 3 4 2 2 7 3" xfId="28504"/>
    <cellStyle name="Normal 2 5 3 4 2 2 8" xfId="13629"/>
    <cellStyle name="Normal 2 5 3 4 2 2 8 2" xfId="38503"/>
    <cellStyle name="Normal 2 5 3 4 2 2 9" xfId="26062"/>
    <cellStyle name="Normal 2 5 3 4 2 3" xfId="1762"/>
    <cellStyle name="Normal 2 5 3 4 2 3 2" xfId="5011"/>
    <cellStyle name="Normal 2 5 3 4 2 3 2 2" xfId="10028"/>
    <cellStyle name="Normal 2 5 3 4 2 3 2 2 2" xfId="22471"/>
    <cellStyle name="Normal 2 5 3 4 2 3 2 2 2 2" xfId="47345"/>
    <cellStyle name="Normal 2 5 3 4 2 3 2 2 3" xfId="34912"/>
    <cellStyle name="Normal 2 5 3 4 2 3 2 3" xfId="17464"/>
    <cellStyle name="Normal 2 5 3 4 2 3 2 3 2" xfId="42338"/>
    <cellStyle name="Normal 2 5 3 4 2 3 2 4" xfId="29905"/>
    <cellStyle name="Normal 2 5 3 4 2 3 3" xfId="5908"/>
    <cellStyle name="Normal 2 5 3 4 2 3 3 2" xfId="10923"/>
    <cellStyle name="Normal 2 5 3 4 2 3 3 2 2" xfId="23366"/>
    <cellStyle name="Normal 2 5 3 4 2 3 3 2 2 2" xfId="48240"/>
    <cellStyle name="Normal 2 5 3 4 2 3 3 2 3" xfId="35807"/>
    <cellStyle name="Normal 2 5 3 4 2 3 3 3" xfId="18359"/>
    <cellStyle name="Normal 2 5 3 4 2 3 3 3 2" xfId="43233"/>
    <cellStyle name="Normal 2 5 3 4 2 3 3 4" xfId="30800"/>
    <cellStyle name="Normal 2 5 3 4 2 3 4" xfId="8435"/>
    <cellStyle name="Normal 2 5 3 4 2 3 4 2" xfId="20879"/>
    <cellStyle name="Normal 2 5 3 4 2 3 4 2 2" xfId="45753"/>
    <cellStyle name="Normal 2 5 3 4 2 3 4 3" xfId="33320"/>
    <cellStyle name="Normal 2 5 3 4 2 3 5" xfId="12377"/>
    <cellStyle name="Normal 2 5 3 4 2 3 5 2" xfId="24811"/>
    <cellStyle name="Normal 2 5 3 4 2 3 5 2 2" xfId="49685"/>
    <cellStyle name="Normal 2 5 3 4 2 3 5 3" xfId="37252"/>
    <cellStyle name="Normal 2 5 3 4 2 3 6" xfId="7622"/>
    <cellStyle name="Normal 2 5 3 4 2 3 6 2" xfId="20070"/>
    <cellStyle name="Normal 2 5 3 4 2 3 6 2 2" xfId="44944"/>
    <cellStyle name="Normal 2 5 3 4 2 3 6 3" xfId="32511"/>
    <cellStyle name="Normal 2 5 3 4 2 3 7" xfId="3366"/>
    <cellStyle name="Normal 2 5 3 4 2 3 7 2" xfId="15872"/>
    <cellStyle name="Normal 2 5 3 4 2 3 7 2 2" xfId="40746"/>
    <cellStyle name="Normal 2 5 3 4 2 3 7 3" xfId="28305"/>
    <cellStyle name="Normal 2 5 3 4 2 3 8" xfId="14562"/>
    <cellStyle name="Normal 2 5 3 4 2 3 8 2" xfId="39436"/>
    <cellStyle name="Normal 2 5 3 4 2 3 9" xfId="26995"/>
    <cellStyle name="Normal 2 5 3 4 2 4" xfId="2387"/>
    <cellStyle name="Normal 2 5 3 4 2 4 2" xfId="6409"/>
    <cellStyle name="Normal 2 5 3 4 2 4 2 2" xfId="11424"/>
    <cellStyle name="Normal 2 5 3 4 2 4 2 2 2" xfId="23867"/>
    <cellStyle name="Normal 2 5 3 4 2 4 2 2 2 2" xfId="48741"/>
    <cellStyle name="Normal 2 5 3 4 2 4 2 2 3" xfId="36308"/>
    <cellStyle name="Normal 2 5 3 4 2 4 2 3" xfId="18860"/>
    <cellStyle name="Normal 2 5 3 4 2 4 2 3 2" xfId="43734"/>
    <cellStyle name="Normal 2 5 3 4 2 4 2 4" xfId="31301"/>
    <cellStyle name="Normal 2 5 3 4 2 4 3" xfId="12878"/>
    <cellStyle name="Normal 2 5 3 4 2 4 3 2" xfId="25312"/>
    <cellStyle name="Normal 2 5 3 4 2 4 3 2 2" xfId="50186"/>
    <cellStyle name="Normal 2 5 3 4 2 4 3 3" xfId="37753"/>
    <cellStyle name="Normal 2 5 3 4 2 4 4" xfId="9319"/>
    <cellStyle name="Normal 2 5 3 4 2 4 4 2" xfId="21762"/>
    <cellStyle name="Normal 2 5 3 4 2 4 4 2 2" xfId="46636"/>
    <cellStyle name="Normal 2 5 3 4 2 4 4 3" xfId="34203"/>
    <cellStyle name="Normal 2 5 3 4 2 4 5" xfId="4301"/>
    <cellStyle name="Normal 2 5 3 4 2 4 5 2" xfId="16755"/>
    <cellStyle name="Normal 2 5 3 4 2 4 5 2 2" xfId="41629"/>
    <cellStyle name="Normal 2 5 3 4 2 4 5 3" xfId="29196"/>
    <cellStyle name="Normal 2 5 3 4 2 4 6" xfId="15063"/>
    <cellStyle name="Normal 2 5 3 4 2 4 6 2" xfId="39937"/>
    <cellStyle name="Normal 2 5 3 4 2 4 7" xfId="27496"/>
    <cellStyle name="Normal 2 5 3 4 2 5" xfId="1220"/>
    <cellStyle name="Normal 2 5 3 4 2 5 2" xfId="10381"/>
    <cellStyle name="Normal 2 5 3 4 2 5 2 2" xfId="22824"/>
    <cellStyle name="Normal 2 5 3 4 2 5 2 2 2" xfId="47698"/>
    <cellStyle name="Normal 2 5 3 4 2 5 2 3" xfId="35265"/>
    <cellStyle name="Normal 2 5 3 4 2 5 3" xfId="5365"/>
    <cellStyle name="Normal 2 5 3 4 2 5 3 2" xfId="17817"/>
    <cellStyle name="Normal 2 5 3 4 2 5 3 2 2" xfId="42691"/>
    <cellStyle name="Normal 2 5 3 4 2 5 3 3" xfId="30258"/>
    <cellStyle name="Normal 2 5 3 4 2 5 4" xfId="14020"/>
    <cellStyle name="Normal 2 5 3 4 2 5 4 2" xfId="38894"/>
    <cellStyle name="Normal 2 5 3 4 2 5 5" xfId="26453"/>
    <cellStyle name="Normal 2 5 3 4 2 6" xfId="7942"/>
    <cellStyle name="Normal 2 5 3 4 2 6 2" xfId="20388"/>
    <cellStyle name="Normal 2 5 3 4 2 6 2 2" xfId="45262"/>
    <cellStyle name="Normal 2 5 3 4 2 6 3" xfId="32829"/>
    <cellStyle name="Normal 2 5 3 4 2 7" xfId="11835"/>
    <cellStyle name="Normal 2 5 3 4 2 7 2" xfId="24269"/>
    <cellStyle name="Normal 2 5 3 4 2 7 2 2" xfId="49143"/>
    <cellStyle name="Normal 2 5 3 4 2 7 3" xfId="36710"/>
    <cellStyle name="Normal 2 5 3 4 2 8" xfId="6912"/>
    <cellStyle name="Normal 2 5 3 4 2 8 2" xfId="19361"/>
    <cellStyle name="Normal 2 5 3 4 2 8 2 2" xfId="44235"/>
    <cellStyle name="Normal 2 5 3 4 2 8 3" xfId="31802"/>
    <cellStyle name="Normal 2 5 3 4 2 9" xfId="2863"/>
    <cellStyle name="Normal 2 5 3 4 2 9 2" xfId="15381"/>
    <cellStyle name="Normal 2 5 3 4 2 9 2 2" xfId="40255"/>
    <cellStyle name="Normal 2 5 3 4 2 9 3" xfId="27814"/>
    <cellStyle name="Normal 2 5 3 4 2_Degree data" xfId="2000"/>
    <cellStyle name="Normal 2 5 3 4 3" xfId="617"/>
    <cellStyle name="Normal 2 5 3 4 3 2" xfId="1413"/>
    <cellStyle name="Normal 2 5 3 4 3 2 2" xfId="9114"/>
    <cellStyle name="Normal 2 5 3 4 3 2 2 2" xfId="21557"/>
    <cellStyle name="Normal 2 5 3 4 3 2 2 2 2" xfId="46431"/>
    <cellStyle name="Normal 2 5 3 4 3 2 2 3" xfId="33998"/>
    <cellStyle name="Normal 2 5 3 4 3 2 3" xfId="4096"/>
    <cellStyle name="Normal 2 5 3 4 3 2 3 2" xfId="16550"/>
    <cellStyle name="Normal 2 5 3 4 3 2 3 2 2" xfId="41424"/>
    <cellStyle name="Normal 2 5 3 4 3 2 3 3" xfId="28991"/>
    <cellStyle name="Normal 2 5 3 4 3 2 4" xfId="14213"/>
    <cellStyle name="Normal 2 5 3 4 3 2 4 2" xfId="39087"/>
    <cellStyle name="Normal 2 5 3 4 3 2 5" xfId="26646"/>
    <cellStyle name="Normal 2 5 3 4 3 3" xfId="5558"/>
    <cellStyle name="Normal 2 5 3 4 3 3 2" xfId="10574"/>
    <cellStyle name="Normal 2 5 3 4 3 3 2 2" xfId="23017"/>
    <cellStyle name="Normal 2 5 3 4 3 3 2 2 2" xfId="47891"/>
    <cellStyle name="Normal 2 5 3 4 3 3 2 3" xfId="35458"/>
    <cellStyle name="Normal 2 5 3 4 3 3 3" xfId="18010"/>
    <cellStyle name="Normal 2 5 3 4 3 3 3 2" xfId="42884"/>
    <cellStyle name="Normal 2 5 3 4 3 3 4" xfId="30451"/>
    <cellStyle name="Normal 2 5 3 4 3 4" xfId="8230"/>
    <cellStyle name="Normal 2 5 3 4 3 4 2" xfId="20674"/>
    <cellStyle name="Normal 2 5 3 4 3 4 2 2" xfId="45548"/>
    <cellStyle name="Normal 2 5 3 4 3 4 3" xfId="33115"/>
    <cellStyle name="Normal 2 5 3 4 3 5" xfId="12028"/>
    <cellStyle name="Normal 2 5 3 4 3 5 2" xfId="24462"/>
    <cellStyle name="Normal 2 5 3 4 3 5 2 2" xfId="49336"/>
    <cellStyle name="Normal 2 5 3 4 3 5 3" xfId="36903"/>
    <cellStyle name="Normal 2 5 3 4 3 6" xfId="6707"/>
    <cellStyle name="Normal 2 5 3 4 3 6 2" xfId="19156"/>
    <cellStyle name="Normal 2 5 3 4 3 6 2 2" xfId="44030"/>
    <cellStyle name="Normal 2 5 3 4 3 6 3" xfId="31597"/>
    <cellStyle name="Normal 2 5 3 4 3 7" xfId="3161"/>
    <cellStyle name="Normal 2 5 3 4 3 7 2" xfId="15667"/>
    <cellStyle name="Normal 2 5 3 4 3 7 2 2" xfId="40541"/>
    <cellStyle name="Normal 2 5 3 4 3 7 3" xfId="28100"/>
    <cellStyle name="Normal 2 5 3 4 3 8" xfId="13424"/>
    <cellStyle name="Normal 2 5 3 4 3 8 2" xfId="38298"/>
    <cellStyle name="Normal 2 5 3 4 3 9" xfId="25857"/>
    <cellStyle name="Normal 2 5 3 4 4" xfId="1761"/>
    <cellStyle name="Normal 2 5 3 4 4 2" xfId="4499"/>
    <cellStyle name="Normal 2 5 3 4 4 2 2" xfId="9517"/>
    <cellStyle name="Normal 2 5 3 4 4 2 2 2" xfId="21960"/>
    <cellStyle name="Normal 2 5 3 4 4 2 2 2 2" xfId="46834"/>
    <cellStyle name="Normal 2 5 3 4 4 2 2 3" xfId="34401"/>
    <cellStyle name="Normal 2 5 3 4 4 2 3" xfId="16953"/>
    <cellStyle name="Normal 2 5 3 4 4 2 3 2" xfId="41827"/>
    <cellStyle name="Normal 2 5 3 4 4 2 4" xfId="29394"/>
    <cellStyle name="Normal 2 5 3 4 4 3" xfId="5907"/>
    <cellStyle name="Normal 2 5 3 4 4 3 2" xfId="10922"/>
    <cellStyle name="Normal 2 5 3 4 4 3 2 2" xfId="23365"/>
    <cellStyle name="Normal 2 5 3 4 4 3 2 2 2" xfId="48239"/>
    <cellStyle name="Normal 2 5 3 4 4 3 2 3" xfId="35806"/>
    <cellStyle name="Normal 2 5 3 4 4 3 3" xfId="18358"/>
    <cellStyle name="Normal 2 5 3 4 4 3 3 2" xfId="43232"/>
    <cellStyle name="Normal 2 5 3 4 4 3 4" xfId="30799"/>
    <cellStyle name="Normal 2 5 3 4 4 4" xfId="8633"/>
    <cellStyle name="Normal 2 5 3 4 4 4 2" xfId="21077"/>
    <cellStyle name="Normal 2 5 3 4 4 4 2 2" xfId="45951"/>
    <cellStyle name="Normal 2 5 3 4 4 4 3" xfId="33518"/>
    <cellStyle name="Normal 2 5 3 4 4 5" xfId="12376"/>
    <cellStyle name="Normal 2 5 3 4 4 5 2" xfId="24810"/>
    <cellStyle name="Normal 2 5 3 4 4 5 2 2" xfId="49684"/>
    <cellStyle name="Normal 2 5 3 4 4 5 3" xfId="37251"/>
    <cellStyle name="Normal 2 5 3 4 4 6" xfId="7110"/>
    <cellStyle name="Normal 2 5 3 4 4 6 2" xfId="19559"/>
    <cellStyle name="Normal 2 5 3 4 4 6 2 2" xfId="44433"/>
    <cellStyle name="Normal 2 5 3 4 4 6 3" xfId="32000"/>
    <cellStyle name="Normal 2 5 3 4 4 7" xfId="3564"/>
    <cellStyle name="Normal 2 5 3 4 4 7 2" xfId="16070"/>
    <cellStyle name="Normal 2 5 3 4 4 7 2 2" xfId="40944"/>
    <cellStyle name="Normal 2 5 3 4 4 7 3" xfId="28503"/>
    <cellStyle name="Normal 2 5 3 4 4 8" xfId="14561"/>
    <cellStyle name="Normal 2 5 3 4 4 8 2" xfId="39435"/>
    <cellStyle name="Normal 2 5 3 4 4 9" xfId="26994"/>
    <cellStyle name="Normal 2 5 3 4 5" xfId="2173"/>
    <cellStyle name="Normal 2 5 3 4 5 2" xfId="4806"/>
    <cellStyle name="Normal 2 5 3 4 5 2 2" xfId="9823"/>
    <cellStyle name="Normal 2 5 3 4 5 2 2 2" xfId="22266"/>
    <cellStyle name="Normal 2 5 3 4 5 2 2 2 2" xfId="47140"/>
    <cellStyle name="Normal 2 5 3 4 5 2 2 3" xfId="34707"/>
    <cellStyle name="Normal 2 5 3 4 5 2 3" xfId="17259"/>
    <cellStyle name="Normal 2 5 3 4 5 2 3 2" xfId="42133"/>
    <cellStyle name="Normal 2 5 3 4 5 2 4" xfId="29700"/>
    <cellStyle name="Normal 2 5 3 4 5 3" xfId="6204"/>
    <cellStyle name="Normal 2 5 3 4 5 3 2" xfId="11219"/>
    <cellStyle name="Normal 2 5 3 4 5 3 2 2" xfId="23662"/>
    <cellStyle name="Normal 2 5 3 4 5 3 2 2 2" xfId="48536"/>
    <cellStyle name="Normal 2 5 3 4 5 3 2 3" xfId="36103"/>
    <cellStyle name="Normal 2 5 3 4 5 3 3" xfId="18655"/>
    <cellStyle name="Normal 2 5 3 4 5 3 3 2" xfId="43529"/>
    <cellStyle name="Normal 2 5 3 4 5 3 4" xfId="31096"/>
    <cellStyle name="Normal 2 5 3 4 5 4" xfId="8116"/>
    <cellStyle name="Normal 2 5 3 4 5 4 2" xfId="20562"/>
    <cellStyle name="Normal 2 5 3 4 5 4 2 2" xfId="45436"/>
    <cellStyle name="Normal 2 5 3 4 5 4 3" xfId="33003"/>
    <cellStyle name="Normal 2 5 3 4 5 5" xfId="12673"/>
    <cellStyle name="Normal 2 5 3 4 5 5 2" xfId="25107"/>
    <cellStyle name="Normal 2 5 3 4 5 5 2 2" xfId="49981"/>
    <cellStyle name="Normal 2 5 3 4 5 5 3" xfId="37548"/>
    <cellStyle name="Normal 2 5 3 4 5 6" xfId="7417"/>
    <cellStyle name="Normal 2 5 3 4 5 6 2" xfId="19865"/>
    <cellStyle name="Normal 2 5 3 4 5 6 2 2" xfId="44739"/>
    <cellStyle name="Normal 2 5 3 4 5 6 3" xfId="32306"/>
    <cellStyle name="Normal 2 5 3 4 5 7" xfId="3046"/>
    <cellStyle name="Normal 2 5 3 4 5 7 2" xfId="15555"/>
    <cellStyle name="Normal 2 5 3 4 5 7 2 2" xfId="40429"/>
    <cellStyle name="Normal 2 5 3 4 5 7 3" xfId="27988"/>
    <cellStyle name="Normal 2 5 3 4 5 8" xfId="14858"/>
    <cellStyle name="Normal 2 5 3 4 5 8 2" xfId="39732"/>
    <cellStyle name="Normal 2 5 3 4 5 9" xfId="27291"/>
    <cellStyle name="Normal 2 5 3 4 6" xfId="1015"/>
    <cellStyle name="Normal 2 5 3 4 6 2" xfId="9002"/>
    <cellStyle name="Normal 2 5 3 4 6 2 2" xfId="21445"/>
    <cellStyle name="Normal 2 5 3 4 6 2 2 2" xfId="46319"/>
    <cellStyle name="Normal 2 5 3 4 6 2 3" xfId="33886"/>
    <cellStyle name="Normal 2 5 3 4 6 3" xfId="3984"/>
    <cellStyle name="Normal 2 5 3 4 6 3 2" xfId="16438"/>
    <cellStyle name="Normal 2 5 3 4 6 3 2 2" xfId="41312"/>
    <cellStyle name="Normal 2 5 3 4 6 3 3" xfId="28879"/>
    <cellStyle name="Normal 2 5 3 4 6 4" xfId="13815"/>
    <cellStyle name="Normal 2 5 3 4 6 4 2" xfId="38689"/>
    <cellStyle name="Normal 2 5 3 4 6 5" xfId="26248"/>
    <cellStyle name="Normal 2 5 3 4 7" xfId="5160"/>
    <cellStyle name="Normal 2 5 3 4 7 2" xfId="10176"/>
    <cellStyle name="Normal 2 5 3 4 7 2 2" xfId="22619"/>
    <cellStyle name="Normal 2 5 3 4 7 2 2 2" xfId="47493"/>
    <cellStyle name="Normal 2 5 3 4 7 2 3" xfId="35060"/>
    <cellStyle name="Normal 2 5 3 4 7 3" xfId="17612"/>
    <cellStyle name="Normal 2 5 3 4 7 3 2" xfId="42486"/>
    <cellStyle name="Normal 2 5 3 4 7 4" xfId="30053"/>
    <cellStyle name="Normal 2 5 3 4 8" xfId="7737"/>
    <cellStyle name="Normal 2 5 3 4 8 2" xfId="20183"/>
    <cellStyle name="Normal 2 5 3 4 8 2 2" xfId="45057"/>
    <cellStyle name="Normal 2 5 3 4 8 3" xfId="32624"/>
    <cellStyle name="Normal 2 5 3 4 9" xfId="11630"/>
    <cellStyle name="Normal 2 5 3 4 9 2" xfId="24064"/>
    <cellStyle name="Normal 2 5 3 4 9 2 2" xfId="48938"/>
    <cellStyle name="Normal 2 5 3 4 9 3" xfId="36505"/>
    <cellStyle name="Normal 2 5 3 4_Degree data" xfId="2001"/>
    <cellStyle name="Normal 2 5 3 5" xfId="361"/>
    <cellStyle name="Normal 2 5 3 5 10" xfId="13177"/>
    <cellStyle name="Normal 2 5 3 5 10 2" xfId="38051"/>
    <cellStyle name="Normal 2 5 3 5 11" xfId="25610"/>
    <cellStyle name="Normal 2 5 3 5 2" xfId="721"/>
    <cellStyle name="Normal 2 5 3 5 2 2" xfId="1415"/>
    <cellStyle name="Normal 2 5 3 5 2 2 2" xfId="9519"/>
    <cellStyle name="Normal 2 5 3 5 2 2 2 2" xfId="21962"/>
    <cellStyle name="Normal 2 5 3 5 2 2 2 2 2" xfId="46836"/>
    <cellStyle name="Normal 2 5 3 5 2 2 2 3" xfId="34403"/>
    <cellStyle name="Normal 2 5 3 5 2 2 3" xfId="4501"/>
    <cellStyle name="Normal 2 5 3 5 2 2 3 2" xfId="16955"/>
    <cellStyle name="Normal 2 5 3 5 2 2 3 2 2" xfId="41829"/>
    <cellStyle name="Normal 2 5 3 5 2 2 3 3" xfId="29396"/>
    <cellStyle name="Normal 2 5 3 5 2 2 4" xfId="14215"/>
    <cellStyle name="Normal 2 5 3 5 2 2 4 2" xfId="39089"/>
    <cellStyle name="Normal 2 5 3 5 2 2 5" xfId="26648"/>
    <cellStyle name="Normal 2 5 3 5 2 3" xfId="5560"/>
    <cellStyle name="Normal 2 5 3 5 2 3 2" xfId="10576"/>
    <cellStyle name="Normal 2 5 3 5 2 3 2 2" xfId="23019"/>
    <cellStyle name="Normal 2 5 3 5 2 3 2 2 2" xfId="47893"/>
    <cellStyle name="Normal 2 5 3 5 2 3 2 3" xfId="35460"/>
    <cellStyle name="Normal 2 5 3 5 2 3 3" xfId="18012"/>
    <cellStyle name="Normal 2 5 3 5 2 3 3 2" xfId="42886"/>
    <cellStyle name="Normal 2 5 3 5 2 3 4" xfId="30453"/>
    <cellStyle name="Normal 2 5 3 5 2 4" xfId="8635"/>
    <cellStyle name="Normal 2 5 3 5 2 4 2" xfId="21079"/>
    <cellStyle name="Normal 2 5 3 5 2 4 2 2" xfId="45953"/>
    <cellStyle name="Normal 2 5 3 5 2 4 3" xfId="33520"/>
    <cellStyle name="Normal 2 5 3 5 2 5" xfId="12030"/>
    <cellStyle name="Normal 2 5 3 5 2 5 2" xfId="24464"/>
    <cellStyle name="Normal 2 5 3 5 2 5 2 2" xfId="49338"/>
    <cellStyle name="Normal 2 5 3 5 2 5 3" xfId="36905"/>
    <cellStyle name="Normal 2 5 3 5 2 6" xfId="7112"/>
    <cellStyle name="Normal 2 5 3 5 2 6 2" xfId="19561"/>
    <cellStyle name="Normal 2 5 3 5 2 6 2 2" xfId="44435"/>
    <cellStyle name="Normal 2 5 3 5 2 6 3" xfId="32002"/>
    <cellStyle name="Normal 2 5 3 5 2 7" xfId="3566"/>
    <cellStyle name="Normal 2 5 3 5 2 7 2" xfId="16072"/>
    <cellStyle name="Normal 2 5 3 5 2 7 2 2" xfId="40946"/>
    <cellStyle name="Normal 2 5 3 5 2 7 3" xfId="28505"/>
    <cellStyle name="Normal 2 5 3 5 2 8" xfId="13524"/>
    <cellStyle name="Normal 2 5 3 5 2 8 2" xfId="38398"/>
    <cellStyle name="Normal 2 5 3 5 2 9" xfId="25957"/>
    <cellStyle name="Normal 2 5 3 5 3" xfId="1763"/>
    <cellStyle name="Normal 2 5 3 5 3 2" xfId="4906"/>
    <cellStyle name="Normal 2 5 3 5 3 2 2" xfId="9923"/>
    <cellStyle name="Normal 2 5 3 5 3 2 2 2" xfId="22366"/>
    <cellStyle name="Normal 2 5 3 5 3 2 2 2 2" xfId="47240"/>
    <cellStyle name="Normal 2 5 3 5 3 2 2 3" xfId="34807"/>
    <cellStyle name="Normal 2 5 3 5 3 2 3" xfId="17359"/>
    <cellStyle name="Normal 2 5 3 5 3 2 3 2" xfId="42233"/>
    <cellStyle name="Normal 2 5 3 5 3 2 4" xfId="29800"/>
    <cellStyle name="Normal 2 5 3 5 3 3" xfId="5909"/>
    <cellStyle name="Normal 2 5 3 5 3 3 2" xfId="10924"/>
    <cellStyle name="Normal 2 5 3 5 3 3 2 2" xfId="23367"/>
    <cellStyle name="Normal 2 5 3 5 3 3 2 2 2" xfId="48241"/>
    <cellStyle name="Normal 2 5 3 5 3 3 2 3" xfId="35808"/>
    <cellStyle name="Normal 2 5 3 5 3 3 3" xfId="18360"/>
    <cellStyle name="Normal 2 5 3 5 3 3 3 2" xfId="43234"/>
    <cellStyle name="Normal 2 5 3 5 3 3 4" xfId="30801"/>
    <cellStyle name="Normal 2 5 3 5 3 4" xfId="8330"/>
    <cellStyle name="Normal 2 5 3 5 3 4 2" xfId="20774"/>
    <cellStyle name="Normal 2 5 3 5 3 4 2 2" xfId="45648"/>
    <cellStyle name="Normal 2 5 3 5 3 4 3" xfId="33215"/>
    <cellStyle name="Normal 2 5 3 5 3 5" xfId="12378"/>
    <cellStyle name="Normal 2 5 3 5 3 5 2" xfId="24812"/>
    <cellStyle name="Normal 2 5 3 5 3 5 2 2" xfId="49686"/>
    <cellStyle name="Normal 2 5 3 5 3 5 3" xfId="37253"/>
    <cellStyle name="Normal 2 5 3 5 3 6" xfId="7517"/>
    <cellStyle name="Normal 2 5 3 5 3 6 2" xfId="19965"/>
    <cellStyle name="Normal 2 5 3 5 3 6 2 2" xfId="44839"/>
    <cellStyle name="Normal 2 5 3 5 3 6 3" xfId="32406"/>
    <cellStyle name="Normal 2 5 3 5 3 7" xfId="3261"/>
    <cellStyle name="Normal 2 5 3 5 3 7 2" xfId="15767"/>
    <cellStyle name="Normal 2 5 3 5 3 7 2 2" xfId="40641"/>
    <cellStyle name="Normal 2 5 3 5 3 7 3" xfId="28200"/>
    <cellStyle name="Normal 2 5 3 5 3 8" xfId="14563"/>
    <cellStyle name="Normal 2 5 3 5 3 8 2" xfId="39437"/>
    <cellStyle name="Normal 2 5 3 5 3 9" xfId="26996"/>
    <cellStyle name="Normal 2 5 3 5 4" xfId="2279"/>
    <cellStyle name="Normal 2 5 3 5 4 2" xfId="6304"/>
    <cellStyle name="Normal 2 5 3 5 4 2 2" xfId="11319"/>
    <cellStyle name="Normal 2 5 3 5 4 2 2 2" xfId="23762"/>
    <cellStyle name="Normal 2 5 3 5 4 2 2 2 2" xfId="48636"/>
    <cellStyle name="Normal 2 5 3 5 4 2 2 3" xfId="36203"/>
    <cellStyle name="Normal 2 5 3 5 4 2 3" xfId="18755"/>
    <cellStyle name="Normal 2 5 3 5 4 2 3 2" xfId="43629"/>
    <cellStyle name="Normal 2 5 3 5 4 2 4" xfId="31196"/>
    <cellStyle name="Normal 2 5 3 5 4 3" xfId="12773"/>
    <cellStyle name="Normal 2 5 3 5 4 3 2" xfId="25207"/>
    <cellStyle name="Normal 2 5 3 5 4 3 2 2" xfId="50081"/>
    <cellStyle name="Normal 2 5 3 5 4 3 3" xfId="37648"/>
    <cellStyle name="Normal 2 5 3 5 4 4" xfId="9214"/>
    <cellStyle name="Normal 2 5 3 5 4 4 2" xfId="21657"/>
    <cellStyle name="Normal 2 5 3 5 4 4 2 2" xfId="46531"/>
    <cellStyle name="Normal 2 5 3 5 4 4 3" xfId="34098"/>
    <cellStyle name="Normal 2 5 3 5 4 5" xfId="4196"/>
    <cellStyle name="Normal 2 5 3 5 4 5 2" xfId="16650"/>
    <cellStyle name="Normal 2 5 3 5 4 5 2 2" xfId="41524"/>
    <cellStyle name="Normal 2 5 3 5 4 5 3" xfId="29091"/>
    <cellStyle name="Normal 2 5 3 5 4 6" xfId="14958"/>
    <cellStyle name="Normal 2 5 3 5 4 6 2" xfId="39832"/>
    <cellStyle name="Normal 2 5 3 5 4 7" xfId="27391"/>
    <cellStyle name="Normal 2 5 3 5 5" xfId="1115"/>
    <cellStyle name="Normal 2 5 3 5 5 2" xfId="10276"/>
    <cellStyle name="Normal 2 5 3 5 5 2 2" xfId="22719"/>
    <cellStyle name="Normal 2 5 3 5 5 2 2 2" xfId="47593"/>
    <cellStyle name="Normal 2 5 3 5 5 2 3" xfId="35160"/>
    <cellStyle name="Normal 2 5 3 5 5 3" xfId="5260"/>
    <cellStyle name="Normal 2 5 3 5 5 3 2" xfId="17712"/>
    <cellStyle name="Normal 2 5 3 5 5 3 2 2" xfId="42586"/>
    <cellStyle name="Normal 2 5 3 5 5 3 3" xfId="30153"/>
    <cellStyle name="Normal 2 5 3 5 5 4" xfId="13915"/>
    <cellStyle name="Normal 2 5 3 5 5 4 2" xfId="38789"/>
    <cellStyle name="Normal 2 5 3 5 5 5" xfId="26348"/>
    <cellStyle name="Normal 2 5 3 5 6" xfId="7837"/>
    <cellStyle name="Normal 2 5 3 5 6 2" xfId="20283"/>
    <cellStyle name="Normal 2 5 3 5 6 2 2" xfId="45157"/>
    <cellStyle name="Normal 2 5 3 5 6 3" xfId="32724"/>
    <cellStyle name="Normal 2 5 3 5 7" xfId="11730"/>
    <cellStyle name="Normal 2 5 3 5 7 2" xfId="24164"/>
    <cellStyle name="Normal 2 5 3 5 7 2 2" xfId="49038"/>
    <cellStyle name="Normal 2 5 3 5 7 3" xfId="36605"/>
    <cellStyle name="Normal 2 5 3 5 8" xfId="6807"/>
    <cellStyle name="Normal 2 5 3 5 8 2" xfId="19256"/>
    <cellStyle name="Normal 2 5 3 5 8 2 2" xfId="44130"/>
    <cellStyle name="Normal 2 5 3 5 8 3" xfId="31697"/>
    <cellStyle name="Normal 2 5 3 5 9" xfId="2758"/>
    <cellStyle name="Normal 2 5 3 5 9 2" xfId="15276"/>
    <cellStyle name="Normal 2 5 3 5 9 2 2" xfId="40150"/>
    <cellStyle name="Normal 2 5 3 5 9 3" xfId="27709"/>
    <cellStyle name="Normal 2 5 3 5_Degree data" xfId="1999"/>
    <cellStyle name="Normal 2 5 3 6" xfId="220"/>
    <cellStyle name="Normal 2 5 3 6 10" xfId="13048"/>
    <cellStyle name="Normal 2 5 3 6 10 2" xfId="37922"/>
    <cellStyle name="Normal 2 5 3 6 11" xfId="25481"/>
    <cellStyle name="Normal 2 5 3 6 2" xfId="586"/>
    <cellStyle name="Normal 2 5 3 6 2 2" xfId="1416"/>
    <cellStyle name="Normal 2 5 3 6 2 2 2" xfId="9520"/>
    <cellStyle name="Normal 2 5 3 6 2 2 2 2" xfId="21963"/>
    <cellStyle name="Normal 2 5 3 6 2 2 2 2 2" xfId="46837"/>
    <cellStyle name="Normal 2 5 3 6 2 2 2 3" xfId="34404"/>
    <cellStyle name="Normal 2 5 3 6 2 2 3" xfId="4502"/>
    <cellStyle name="Normal 2 5 3 6 2 2 3 2" xfId="16956"/>
    <cellStyle name="Normal 2 5 3 6 2 2 3 2 2" xfId="41830"/>
    <cellStyle name="Normal 2 5 3 6 2 2 3 3" xfId="29397"/>
    <cellStyle name="Normal 2 5 3 6 2 2 4" xfId="14216"/>
    <cellStyle name="Normal 2 5 3 6 2 2 4 2" xfId="39090"/>
    <cellStyle name="Normal 2 5 3 6 2 2 5" xfId="26649"/>
    <cellStyle name="Normal 2 5 3 6 2 3" xfId="5561"/>
    <cellStyle name="Normal 2 5 3 6 2 3 2" xfId="10577"/>
    <cellStyle name="Normal 2 5 3 6 2 3 2 2" xfId="23020"/>
    <cellStyle name="Normal 2 5 3 6 2 3 2 2 2" xfId="47894"/>
    <cellStyle name="Normal 2 5 3 6 2 3 2 3" xfId="35461"/>
    <cellStyle name="Normal 2 5 3 6 2 3 3" xfId="18013"/>
    <cellStyle name="Normal 2 5 3 6 2 3 3 2" xfId="42887"/>
    <cellStyle name="Normal 2 5 3 6 2 3 4" xfId="30454"/>
    <cellStyle name="Normal 2 5 3 6 2 4" xfId="8636"/>
    <cellStyle name="Normal 2 5 3 6 2 4 2" xfId="21080"/>
    <cellStyle name="Normal 2 5 3 6 2 4 2 2" xfId="45954"/>
    <cellStyle name="Normal 2 5 3 6 2 4 3" xfId="33521"/>
    <cellStyle name="Normal 2 5 3 6 2 5" xfId="12031"/>
    <cellStyle name="Normal 2 5 3 6 2 5 2" xfId="24465"/>
    <cellStyle name="Normal 2 5 3 6 2 5 2 2" xfId="49339"/>
    <cellStyle name="Normal 2 5 3 6 2 5 3" xfId="36906"/>
    <cellStyle name="Normal 2 5 3 6 2 6" xfId="7113"/>
    <cellStyle name="Normal 2 5 3 6 2 6 2" xfId="19562"/>
    <cellStyle name="Normal 2 5 3 6 2 6 2 2" xfId="44436"/>
    <cellStyle name="Normal 2 5 3 6 2 6 3" xfId="32003"/>
    <cellStyle name="Normal 2 5 3 6 2 7" xfId="3567"/>
    <cellStyle name="Normal 2 5 3 6 2 7 2" xfId="16073"/>
    <cellStyle name="Normal 2 5 3 6 2 7 2 2" xfId="40947"/>
    <cellStyle name="Normal 2 5 3 6 2 7 3" xfId="28506"/>
    <cellStyle name="Normal 2 5 3 6 2 8" xfId="13395"/>
    <cellStyle name="Normal 2 5 3 6 2 8 2" xfId="38269"/>
    <cellStyle name="Normal 2 5 3 6 2 9" xfId="25828"/>
    <cellStyle name="Normal 2 5 3 6 3" xfId="1764"/>
    <cellStyle name="Normal 2 5 3 6 3 2" xfId="4777"/>
    <cellStyle name="Normal 2 5 3 6 3 2 2" xfId="9794"/>
    <cellStyle name="Normal 2 5 3 6 3 2 2 2" xfId="22237"/>
    <cellStyle name="Normal 2 5 3 6 3 2 2 2 2" xfId="47111"/>
    <cellStyle name="Normal 2 5 3 6 3 2 2 3" xfId="34678"/>
    <cellStyle name="Normal 2 5 3 6 3 2 3" xfId="17230"/>
    <cellStyle name="Normal 2 5 3 6 3 2 3 2" xfId="42104"/>
    <cellStyle name="Normal 2 5 3 6 3 2 4" xfId="29671"/>
    <cellStyle name="Normal 2 5 3 6 3 3" xfId="5910"/>
    <cellStyle name="Normal 2 5 3 6 3 3 2" xfId="10925"/>
    <cellStyle name="Normal 2 5 3 6 3 3 2 2" xfId="23368"/>
    <cellStyle name="Normal 2 5 3 6 3 3 2 2 2" xfId="48242"/>
    <cellStyle name="Normal 2 5 3 6 3 3 2 3" xfId="35809"/>
    <cellStyle name="Normal 2 5 3 6 3 3 3" xfId="18361"/>
    <cellStyle name="Normal 2 5 3 6 3 3 3 2" xfId="43235"/>
    <cellStyle name="Normal 2 5 3 6 3 3 4" xfId="30802"/>
    <cellStyle name="Normal 2 5 3 6 3 4" xfId="8871"/>
    <cellStyle name="Normal 2 5 3 6 3 4 2" xfId="21314"/>
    <cellStyle name="Normal 2 5 3 6 3 4 2 2" xfId="46188"/>
    <cellStyle name="Normal 2 5 3 6 3 4 3" xfId="33755"/>
    <cellStyle name="Normal 2 5 3 6 3 5" xfId="12379"/>
    <cellStyle name="Normal 2 5 3 6 3 5 2" xfId="24813"/>
    <cellStyle name="Normal 2 5 3 6 3 5 2 2" xfId="49687"/>
    <cellStyle name="Normal 2 5 3 6 3 5 3" xfId="37254"/>
    <cellStyle name="Normal 2 5 3 6 3 6" xfId="7388"/>
    <cellStyle name="Normal 2 5 3 6 3 6 2" xfId="19836"/>
    <cellStyle name="Normal 2 5 3 6 3 6 2 2" xfId="44710"/>
    <cellStyle name="Normal 2 5 3 6 3 6 3" xfId="32277"/>
    <cellStyle name="Normal 2 5 3 6 3 7" xfId="3853"/>
    <cellStyle name="Normal 2 5 3 6 3 7 2" xfId="16307"/>
    <cellStyle name="Normal 2 5 3 6 3 7 2 2" xfId="41181"/>
    <cellStyle name="Normal 2 5 3 6 3 7 3" xfId="28748"/>
    <cellStyle name="Normal 2 5 3 6 3 8" xfId="14564"/>
    <cellStyle name="Normal 2 5 3 6 3 8 2" xfId="39438"/>
    <cellStyle name="Normal 2 5 3 6 3 9" xfId="26997"/>
    <cellStyle name="Normal 2 5 3 6 4" xfId="2138"/>
    <cellStyle name="Normal 2 5 3 6 4 2" xfId="6175"/>
    <cellStyle name="Normal 2 5 3 6 4 2 2" xfId="11190"/>
    <cellStyle name="Normal 2 5 3 6 4 2 2 2" xfId="23633"/>
    <cellStyle name="Normal 2 5 3 6 4 2 2 2 2" xfId="48507"/>
    <cellStyle name="Normal 2 5 3 6 4 2 2 3" xfId="36074"/>
    <cellStyle name="Normal 2 5 3 6 4 2 3" xfId="18626"/>
    <cellStyle name="Normal 2 5 3 6 4 2 3 2" xfId="43500"/>
    <cellStyle name="Normal 2 5 3 6 4 2 4" xfId="31067"/>
    <cellStyle name="Normal 2 5 3 6 4 3" xfId="12644"/>
    <cellStyle name="Normal 2 5 3 6 4 3 2" xfId="25078"/>
    <cellStyle name="Normal 2 5 3 6 4 3 2 2" xfId="49952"/>
    <cellStyle name="Normal 2 5 3 6 4 3 3" xfId="37519"/>
    <cellStyle name="Normal 2 5 3 6 4 4" xfId="9085"/>
    <cellStyle name="Normal 2 5 3 6 4 4 2" xfId="21528"/>
    <cellStyle name="Normal 2 5 3 6 4 4 2 2" xfId="46402"/>
    <cellStyle name="Normal 2 5 3 6 4 4 3" xfId="33969"/>
    <cellStyle name="Normal 2 5 3 6 4 5" xfId="4067"/>
    <cellStyle name="Normal 2 5 3 6 4 5 2" xfId="16521"/>
    <cellStyle name="Normal 2 5 3 6 4 5 2 2" xfId="41395"/>
    <cellStyle name="Normal 2 5 3 6 4 5 3" xfId="28962"/>
    <cellStyle name="Normal 2 5 3 6 4 6" xfId="14829"/>
    <cellStyle name="Normal 2 5 3 6 4 6 2" xfId="39703"/>
    <cellStyle name="Normal 2 5 3 6 4 7" xfId="27262"/>
    <cellStyle name="Normal 2 5 3 6 5" xfId="986"/>
    <cellStyle name="Normal 2 5 3 6 5 2" xfId="10145"/>
    <cellStyle name="Normal 2 5 3 6 5 2 2" xfId="22588"/>
    <cellStyle name="Normal 2 5 3 6 5 2 2 2" xfId="47462"/>
    <cellStyle name="Normal 2 5 3 6 5 2 3" xfId="35029"/>
    <cellStyle name="Normal 2 5 3 6 5 3" xfId="5129"/>
    <cellStyle name="Normal 2 5 3 6 5 3 2" xfId="17581"/>
    <cellStyle name="Normal 2 5 3 6 5 3 2 2" xfId="42455"/>
    <cellStyle name="Normal 2 5 3 6 5 3 3" xfId="30022"/>
    <cellStyle name="Normal 2 5 3 6 5 4" xfId="13786"/>
    <cellStyle name="Normal 2 5 3 6 5 4 2" xfId="38660"/>
    <cellStyle name="Normal 2 5 3 6 5 5" xfId="26219"/>
    <cellStyle name="Normal 2 5 3 6 6" xfId="8201"/>
    <cellStyle name="Normal 2 5 3 6 6 2" xfId="20645"/>
    <cellStyle name="Normal 2 5 3 6 6 2 2" xfId="45519"/>
    <cellStyle name="Normal 2 5 3 6 6 3" xfId="33086"/>
    <cellStyle name="Normal 2 5 3 6 7" xfId="11601"/>
    <cellStyle name="Normal 2 5 3 6 7 2" xfId="24035"/>
    <cellStyle name="Normal 2 5 3 6 7 2 2" xfId="48909"/>
    <cellStyle name="Normal 2 5 3 6 7 3" xfId="36476"/>
    <cellStyle name="Normal 2 5 3 6 8" xfId="6678"/>
    <cellStyle name="Normal 2 5 3 6 8 2" xfId="19127"/>
    <cellStyle name="Normal 2 5 3 6 8 2 2" xfId="44001"/>
    <cellStyle name="Normal 2 5 3 6 8 3" xfId="31568"/>
    <cellStyle name="Normal 2 5 3 6 9" xfId="3132"/>
    <cellStyle name="Normal 2 5 3 6 9 2" xfId="15638"/>
    <cellStyle name="Normal 2 5 3 6 9 2 2" xfId="40512"/>
    <cellStyle name="Normal 2 5 3 6 9 3" xfId="28071"/>
    <cellStyle name="Normal 2 5 3 6_Degree data" xfId="1998"/>
    <cellStyle name="Normal 2 5 3 7" xfId="542"/>
    <cellStyle name="Normal 2 5 3 7 2" xfId="1407"/>
    <cellStyle name="Normal 2 5 3 7 2 2" xfId="9511"/>
    <cellStyle name="Normal 2 5 3 7 2 2 2" xfId="21954"/>
    <cellStyle name="Normal 2 5 3 7 2 2 2 2" xfId="46828"/>
    <cellStyle name="Normal 2 5 3 7 2 2 3" xfId="34395"/>
    <cellStyle name="Normal 2 5 3 7 2 3" xfId="4493"/>
    <cellStyle name="Normal 2 5 3 7 2 3 2" xfId="16947"/>
    <cellStyle name="Normal 2 5 3 7 2 3 2 2" xfId="41821"/>
    <cellStyle name="Normal 2 5 3 7 2 3 3" xfId="29388"/>
    <cellStyle name="Normal 2 5 3 7 2 4" xfId="14207"/>
    <cellStyle name="Normal 2 5 3 7 2 4 2" xfId="39081"/>
    <cellStyle name="Normal 2 5 3 7 2 5" xfId="26640"/>
    <cellStyle name="Normal 2 5 3 7 3" xfId="5552"/>
    <cellStyle name="Normal 2 5 3 7 3 2" xfId="10568"/>
    <cellStyle name="Normal 2 5 3 7 3 2 2" xfId="23011"/>
    <cellStyle name="Normal 2 5 3 7 3 2 2 2" xfId="47885"/>
    <cellStyle name="Normal 2 5 3 7 3 2 3" xfId="35452"/>
    <cellStyle name="Normal 2 5 3 7 3 3" xfId="18004"/>
    <cellStyle name="Normal 2 5 3 7 3 3 2" xfId="42878"/>
    <cellStyle name="Normal 2 5 3 7 3 4" xfId="30445"/>
    <cellStyle name="Normal 2 5 3 7 4" xfId="8627"/>
    <cellStyle name="Normal 2 5 3 7 4 2" xfId="21071"/>
    <cellStyle name="Normal 2 5 3 7 4 2 2" xfId="45945"/>
    <cellStyle name="Normal 2 5 3 7 4 3" xfId="33512"/>
    <cellStyle name="Normal 2 5 3 7 5" xfId="12022"/>
    <cellStyle name="Normal 2 5 3 7 5 2" xfId="24456"/>
    <cellStyle name="Normal 2 5 3 7 5 2 2" xfId="49330"/>
    <cellStyle name="Normal 2 5 3 7 5 3" xfId="36897"/>
    <cellStyle name="Normal 2 5 3 7 6" xfId="7104"/>
    <cellStyle name="Normal 2 5 3 7 6 2" xfId="19553"/>
    <cellStyle name="Normal 2 5 3 7 6 2 2" xfId="44427"/>
    <cellStyle name="Normal 2 5 3 7 6 3" xfId="31994"/>
    <cellStyle name="Normal 2 5 3 7 7" xfId="3558"/>
    <cellStyle name="Normal 2 5 3 7 7 2" xfId="16064"/>
    <cellStyle name="Normal 2 5 3 7 7 2 2" xfId="40938"/>
    <cellStyle name="Normal 2 5 3 7 7 3" xfId="28497"/>
    <cellStyle name="Normal 2 5 3 7 8" xfId="13352"/>
    <cellStyle name="Normal 2 5 3 7 8 2" xfId="38226"/>
    <cellStyle name="Normal 2 5 3 7 9" xfId="25785"/>
    <cellStyle name="Normal 2 5 3 8" xfId="1755"/>
    <cellStyle name="Normal 2 5 3 8 2" xfId="4734"/>
    <cellStyle name="Normal 2 5 3 8 2 2" xfId="9751"/>
    <cellStyle name="Normal 2 5 3 8 2 2 2" xfId="22194"/>
    <cellStyle name="Normal 2 5 3 8 2 2 2 2" xfId="47068"/>
    <cellStyle name="Normal 2 5 3 8 2 2 3" xfId="34635"/>
    <cellStyle name="Normal 2 5 3 8 2 3" xfId="17187"/>
    <cellStyle name="Normal 2 5 3 8 2 3 2" xfId="42061"/>
    <cellStyle name="Normal 2 5 3 8 2 4" xfId="29628"/>
    <cellStyle name="Normal 2 5 3 8 3" xfId="5901"/>
    <cellStyle name="Normal 2 5 3 8 3 2" xfId="10916"/>
    <cellStyle name="Normal 2 5 3 8 3 2 2" xfId="23359"/>
    <cellStyle name="Normal 2 5 3 8 3 2 2 2" xfId="48233"/>
    <cellStyle name="Normal 2 5 3 8 3 2 3" xfId="35800"/>
    <cellStyle name="Normal 2 5 3 8 3 3" xfId="18352"/>
    <cellStyle name="Normal 2 5 3 8 3 3 2" xfId="43226"/>
    <cellStyle name="Normal 2 5 3 8 3 4" xfId="30793"/>
    <cellStyle name="Normal 2 5 3 8 4" xfId="8010"/>
    <cellStyle name="Normal 2 5 3 8 4 2" xfId="20456"/>
    <cellStyle name="Normal 2 5 3 8 4 2 2" xfId="45330"/>
    <cellStyle name="Normal 2 5 3 8 4 3" xfId="32897"/>
    <cellStyle name="Normal 2 5 3 8 5" xfId="12370"/>
    <cellStyle name="Normal 2 5 3 8 5 2" xfId="24804"/>
    <cellStyle name="Normal 2 5 3 8 5 2 2" xfId="49678"/>
    <cellStyle name="Normal 2 5 3 8 5 3" xfId="37245"/>
    <cellStyle name="Normal 2 5 3 8 6" xfId="7345"/>
    <cellStyle name="Normal 2 5 3 8 6 2" xfId="19793"/>
    <cellStyle name="Normal 2 5 3 8 6 2 2" xfId="44667"/>
    <cellStyle name="Normal 2 5 3 8 6 3" xfId="32234"/>
    <cellStyle name="Normal 2 5 3 8 7" xfId="2934"/>
    <cellStyle name="Normal 2 5 3 8 7 2" xfId="15449"/>
    <cellStyle name="Normal 2 5 3 8 7 2 2" xfId="40323"/>
    <cellStyle name="Normal 2 5 3 8 7 3" xfId="27882"/>
    <cellStyle name="Normal 2 5 3 8 8" xfId="14555"/>
    <cellStyle name="Normal 2 5 3 8 8 2" xfId="39429"/>
    <cellStyle name="Normal 2 5 3 8 9" xfId="26988"/>
    <cellStyle name="Normal 2 5 3 9" xfId="2067"/>
    <cellStyle name="Normal 2 5 3 9 2" xfId="6132"/>
    <cellStyle name="Normal 2 5 3 9 2 2" xfId="11147"/>
    <cellStyle name="Normal 2 5 3 9 2 2 2" xfId="23590"/>
    <cellStyle name="Normal 2 5 3 9 2 2 2 2" xfId="48464"/>
    <cellStyle name="Normal 2 5 3 9 2 2 3" xfId="36031"/>
    <cellStyle name="Normal 2 5 3 9 2 3" xfId="18583"/>
    <cellStyle name="Normal 2 5 3 9 2 3 2" xfId="43457"/>
    <cellStyle name="Normal 2 5 3 9 2 4" xfId="31024"/>
    <cellStyle name="Normal 2 5 3 9 3" xfId="12601"/>
    <cellStyle name="Normal 2 5 3 9 3 2" xfId="25035"/>
    <cellStyle name="Normal 2 5 3 9 3 2 2" xfId="49909"/>
    <cellStyle name="Normal 2 5 3 9 3 3" xfId="37476"/>
    <cellStyle name="Normal 2 5 3 9 4" xfId="8896"/>
    <cellStyle name="Normal 2 5 3 9 4 2" xfId="21339"/>
    <cellStyle name="Normal 2 5 3 9 4 2 2" xfId="46213"/>
    <cellStyle name="Normal 2 5 3 9 4 3" xfId="33780"/>
    <cellStyle name="Normal 2 5 3 9 5" xfId="3878"/>
    <cellStyle name="Normal 2 5 3 9 5 2" xfId="16332"/>
    <cellStyle name="Normal 2 5 3 9 5 2 2" xfId="41206"/>
    <cellStyle name="Normal 2 5 3 9 5 3" xfId="28773"/>
    <cellStyle name="Normal 2 5 3 9 6" xfId="14786"/>
    <cellStyle name="Normal 2 5 3 9 6 2" xfId="39660"/>
    <cellStyle name="Normal 2 5 3 9 7" xfId="27219"/>
    <cellStyle name="Normal 2 5 3_Degree data" xfId="2372"/>
    <cellStyle name="Normal 2 5 4" xfId="57"/>
    <cellStyle name="Normal 2 5 4 10" xfId="959"/>
    <cellStyle name="Normal 2 5 4 10 2" xfId="11574"/>
    <cellStyle name="Normal 2 5 4 10 2 2" xfId="24008"/>
    <cellStyle name="Normal 2 5 4 10 2 2 2" xfId="48882"/>
    <cellStyle name="Normal 2 5 4 10 2 3" xfId="36449"/>
    <cellStyle name="Normal 2 5 4 10 3" xfId="10118"/>
    <cellStyle name="Normal 2 5 4 10 3 2" xfId="22561"/>
    <cellStyle name="Normal 2 5 4 10 3 2 2" xfId="47435"/>
    <cellStyle name="Normal 2 5 4 10 3 3" xfId="35002"/>
    <cellStyle name="Normal 2 5 4 10 4" xfId="5102"/>
    <cellStyle name="Normal 2 5 4 10 4 2" xfId="17554"/>
    <cellStyle name="Normal 2 5 4 10 4 2 2" xfId="42428"/>
    <cellStyle name="Normal 2 5 4 10 4 3" xfId="29995"/>
    <cellStyle name="Normal 2 5 4 10 5" xfId="13759"/>
    <cellStyle name="Normal 2 5 4 10 5 2" xfId="38633"/>
    <cellStyle name="Normal 2 5 4 10 6" xfId="26192"/>
    <cellStyle name="Normal 2 5 4 11" xfId="929"/>
    <cellStyle name="Normal 2 5 4 11 2" xfId="7726"/>
    <cellStyle name="Normal 2 5 4 11 2 2" xfId="20172"/>
    <cellStyle name="Normal 2 5 4 11 2 2 2" xfId="45046"/>
    <cellStyle name="Normal 2 5 4 11 2 3" xfId="32613"/>
    <cellStyle name="Normal 2 5 4 11 3" xfId="13729"/>
    <cellStyle name="Normal 2 5 4 11 3 2" xfId="38603"/>
    <cellStyle name="Normal 2 5 4 11 4" xfId="26162"/>
    <cellStyle name="Normal 2 5 4 12" xfId="11544"/>
    <cellStyle name="Normal 2 5 4 12 2" xfId="23978"/>
    <cellStyle name="Normal 2 5 4 12 2 2" xfId="48852"/>
    <cellStyle name="Normal 2 5 4 12 3" xfId="36419"/>
    <cellStyle name="Normal 2 5 4 13" xfId="6503"/>
    <cellStyle name="Normal 2 5 4 13 2" xfId="18952"/>
    <cellStyle name="Normal 2 5 4 13 2 2" xfId="43826"/>
    <cellStyle name="Normal 2 5 4 13 3" xfId="31393"/>
    <cellStyle name="Normal 2 5 4 14" xfId="2647"/>
    <cellStyle name="Normal 2 5 4 14 2" xfId="15165"/>
    <cellStyle name="Normal 2 5 4 14 2 2" xfId="40039"/>
    <cellStyle name="Normal 2 5 4 14 3" xfId="27598"/>
    <cellStyle name="Normal 2 5 4 15" xfId="12939"/>
    <cellStyle name="Normal 2 5 4 15 2" xfId="37813"/>
    <cellStyle name="Normal 2 5 4 16" xfId="25372"/>
    <cellStyle name="Normal 2 5 4 2" xfId="161"/>
    <cellStyle name="Normal 2 5 4 2 10" xfId="11676"/>
    <cellStyle name="Normal 2 5 4 2 10 2" xfId="24110"/>
    <cellStyle name="Normal 2 5 4 2 10 2 2" xfId="48984"/>
    <cellStyle name="Normal 2 5 4 2 10 3" xfId="36551"/>
    <cellStyle name="Normal 2 5 4 2 11" xfId="6536"/>
    <cellStyle name="Normal 2 5 4 2 11 2" xfId="18985"/>
    <cellStyle name="Normal 2 5 4 2 11 2 2" xfId="43859"/>
    <cellStyle name="Normal 2 5 4 2 11 3" xfId="31426"/>
    <cellStyle name="Normal 2 5 4 2 12" xfId="2704"/>
    <cellStyle name="Normal 2 5 4 2 12 2" xfId="15222"/>
    <cellStyle name="Normal 2 5 4 2 12 2 2" xfId="40096"/>
    <cellStyle name="Normal 2 5 4 2 12 3" xfId="27655"/>
    <cellStyle name="Normal 2 5 4 2 13" xfId="12991"/>
    <cellStyle name="Normal 2 5 4 2 13 2" xfId="37865"/>
    <cellStyle name="Normal 2 5 4 2 14" xfId="25424"/>
    <cellStyle name="Normal 2 5 4 2 2" xfId="514"/>
    <cellStyle name="Normal 2 5 4 2 2 10" xfId="2908"/>
    <cellStyle name="Normal 2 5 4 2 2 10 2" xfId="15426"/>
    <cellStyle name="Normal 2 5 4 2 2 10 2 2" xfId="40300"/>
    <cellStyle name="Normal 2 5 4 2 2 10 3" xfId="27859"/>
    <cellStyle name="Normal 2 5 4 2 2 11" xfId="13327"/>
    <cellStyle name="Normal 2 5 4 2 2 11 2" xfId="38201"/>
    <cellStyle name="Normal 2 5 4 2 2 12" xfId="25760"/>
    <cellStyle name="Normal 2 5 4 2 2 2" xfId="873"/>
    <cellStyle name="Normal 2 5 4 2 2 2 2" xfId="1419"/>
    <cellStyle name="Normal 2 5 4 2 2 2 2 2" xfId="9364"/>
    <cellStyle name="Normal 2 5 4 2 2 2 2 2 2" xfId="21807"/>
    <cellStyle name="Normal 2 5 4 2 2 2 2 2 2 2" xfId="46681"/>
    <cellStyle name="Normal 2 5 4 2 2 2 2 2 3" xfId="34248"/>
    <cellStyle name="Normal 2 5 4 2 2 2 2 3" xfId="4346"/>
    <cellStyle name="Normal 2 5 4 2 2 2 2 3 2" xfId="16800"/>
    <cellStyle name="Normal 2 5 4 2 2 2 2 3 2 2" xfId="41674"/>
    <cellStyle name="Normal 2 5 4 2 2 2 2 3 3" xfId="29241"/>
    <cellStyle name="Normal 2 5 4 2 2 2 2 4" xfId="14219"/>
    <cellStyle name="Normal 2 5 4 2 2 2 2 4 2" xfId="39093"/>
    <cellStyle name="Normal 2 5 4 2 2 2 2 5" xfId="26652"/>
    <cellStyle name="Normal 2 5 4 2 2 2 3" xfId="5564"/>
    <cellStyle name="Normal 2 5 4 2 2 2 3 2" xfId="10580"/>
    <cellStyle name="Normal 2 5 4 2 2 2 3 2 2" xfId="23023"/>
    <cellStyle name="Normal 2 5 4 2 2 2 3 2 2 2" xfId="47897"/>
    <cellStyle name="Normal 2 5 4 2 2 2 3 2 3" xfId="35464"/>
    <cellStyle name="Normal 2 5 4 2 2 2 3 3" xfId="18016"/>
    <cellStyle name="Normal 2 5 4 2 2 2 3 3 2" xfId="42890"/>
    <cellStyle name="Normal 2 5 4 2 2 2 3 4" xfId="30457"/>
    <cellStyle name="Normal 2 5 4 2 2 2 4" xfId="8480"/>
    <cellStyle name="Normal 2 5 4 2 2 2 4 2" xfId="20924"/>
    <cellStyle name="Normal 2 5 4 2 2 2 4 2 2" xfId="45798"/>
    <cellStyle name="Normal 2 5 4 2 2 2 4 3" xfId="33365"/>
    <cellStyle name="Normal 2 5 4 2 2 2 5" xfId="12034"/>
    <cellStyle name="Normal 2 5 4 2 2 2 5 2" xfId="24468"/>
    <cellStyle name="Normal 2 5 4 2 2 2 5 2 2" xfId="49342"/>
    <cellStyle name="Normal 2 5 4 2 2 2 5 3" xfId="36909"/>
    <cellStyle name="Normal 2 5 4 2 2 2 6" xfId="6957"/>
    <cellStyle name="Normal 2 5 4 2 2 2 6 2" xfId="19406"/>
    <cellStyle name="Normal 2 5 4 2 2 2 6 2 2" xfId="44280"/>
    <cellStyle name="Normal 2 5 4 2 2 2 6 3" xfId="31847"/>
    <cellStyle name="Normal 2 5 4 2 2 2 7" xfId="3411"/>
    <cellStyle name="Normal 2 5 4 2 2 2 7 2" xfId="15917"/>
    <cellStyle name="Normal 2 5 4 2 2 2 7 2 2" xfId="40791"/>
    <cellStyle name="Normal 2 5 4 2 2 2 7 3" xfId="28350"/>
    <cellStyle name="Normal 2 5 4 2 2 2 8" xfId="13674"/>
    <cellStyle name="Normal 2 5 4 2 2 2 8 2" xfId="38548"/>
    <cellStyle name="Normal 2 5 4 2 2 2 9" xfId="26107"/>
    <cellStyle name="Normal 2 5 4 2 2 3" xfId="1767"/>
    <cellStyle name="Normal 2 5 4 2 2 3 2" xfId="4505"/>
    <cellStyle name="Normal 2 5 4 2 2 3 2 2" xfId="9523"/>
    <cellStyle name="Normal 2 5 4 2 2 3 2 2 2" xfId="21966"/>
    <cellStyle name="Normal 2 5 4 2 2 3 2 2 2 2" xfId="46840"/>
    <cellStyle name="Normal 2 5 4 2 2 3 2 2 3" xfId="34407"/>
    <cellStyle name="Normal 2 5 4 2 2 3 2 3" xfId="16959"/>
    <cellStyle name="Normal 2 5 4 2 2 3 2 3 2" xfId="41833"/>
    <cellStyle name="Normal 2 5 4 2 2 3 2 4" xfId="29400"/>
    <cellStyle name="Normal 2 5 4 2 2 3 3" xfId="5913"/>
    <cellStyle name="Normal 2 5 4 2 2 3 3 2" xfId="10928"/>
    <cellStyle name="Normal 2 5 4 2 2 3 3 2 2" xfId="23371"/>
    <cellStyle name="Normal 2 5 4 2 2 3 3 2 2 2" xfId="48245"/>
    <cellStyle name="Normal 2 5 4 2 2 3 3 2 3" xfId="35812"/>
    <cellStyle name="Normal 2 5 4 2 2 3 3 3" xfId="18364"/>
    <cellStyle name="Normal 2 5 4 2 2 3 3 3 2" xfId="43238"/>
    <cellStyle name="Normal 2 5 4 2 2 3 3 4" xfId="30805"/>
    <cellStyle name="Normal 2 5 4 2 2 3 4" xfId="8639"/>
    <cellStyle name="Normal 2 5 4 2 2 3 4 2" xfId="21083"/>
    <cellStyle name="Normal 2 5 4 2 2 3 4 2 2" xfId="45957"/>
    <cellStyle name="Normal 2 5 4 2 2 3 4 3" xfId="33524"/>
    <cellStyle name="Normal 2 5 4 2 2 3 5" xfId="12382"/>
    <cellStyle name="Normal 2 5 4 2 2 3 5 2" xfId="24816"/>
    <cellStyle name="Normal 2 5 4 2 2 3 5 2 2" xfId="49690"/>
    <cellStyle name="Normal 2 5 4 2 2 3 5 3" xfId="37257"/>
    <cellStyle name="Normal 2 5 4 2 2 3 6" xfId="7116"/>
    <cellStyle name="Normal 2 5 4 2 2 3 6 2" xfId="19565"/>
    <cellStyle name="Normal 2 5 4 2 2 3 6 2 2" xfId="44439"/>
    <cellStyle name="Normal 2 5 4 2 2 3 6 3" xfId="32006"/>
    <cellStyle name="Normal 2 5 4 2 2 3 7" xfId="3570"/>
    <cellStyle name="Normal 2 5 4 2 2 3 7 2" xfId="16076"/>
    <cellStyle name="Normal 2 5 4 2 2 3 7 2 2" xfId="40950"/>
    <cellStyle name="Normal 2 5 4 2 2 3 7 3" xfId="28509"/>
    <cellStyle name="Normal 2 5 4 2 2 3 8" xfId="14567"/>
    <cellStyle name="Normal 2 5 4 2 2 3 8 2" xfId="39441"/>
    <cellStyle name="Normal 2 5 4 2 2 3 9" xfId="27000"/>
    <cellStyle name="Normal 2 5 4 2 2 4" xfId="2432"/>
    <cellStyle name="Normal 2 5 4 2 2 4 2" xfId="5056"/>
    <cellStyle name="Normal 2 5 4 2 2 4 2 2" xfId="10073"/>
    <cellStyle name="Normal 2 5 4 2 2 4 2 2 2" xfId="22516"/>
    <cellStyle name="Normal 2 5 4 2 2 4 2 2 2 2" xfId="47390"/>
    <cellStyle name="Normal 2 5 4 2 2 4 2 2 3" xfId="34957"/>
    <cellStyle name="Normal 2 5 4 2 2 4 2 3" xfId="17509"/>
    <cellStyle name="Normal 2 5 4 2 2 4 2 3 2" xfId="42383"/>
    <cellStyle name="Normal 2 5 4 2 2 4 2 4" xfId="29950"/>
    <cellStyle name="Normal 2 5 4 2 2 4 3" xfId="6454"/>
    <cellStyle name="Normal 2 5 4 2 2 4 3 2" xfId="11469"/>
    <cellStyle name="Normal 2 5 4 2 2 4 3 2 2" xfId="23912"/>
    <cellStyle name="Normal 2 5 4 2 2 4 3 2 2 2" xfId="48786"/>
    <cellStyle name="Normal 2 5 4 2 2 4 3 2 3" xfId="36353"/>
    <cellStyle name="Normal 2 5 4 2 2 4 3 3" xfId="18905"/>
    <cellStyle name="Normal 2 5 4 2 2 4 3 3 2" xfId="43779"/>
    <cellStyle name="Normal 2 5 4 2 2 4 3 4" xfId="31346"/>
    <cellStyle name="Normal 2 5 4 2 2 4 4" xfId="8161"/>
    <cellStyle name="Normal 2 5 4 2 2 4 4 2" xfId="20607"/>
    <cellStyle name="Normal 2 5 4 2 2 4 4 2 2" xfId="45481"/>
    <cellStyle name="Normal 2 5 4 2 2 4 4 3" xfId="33048"/>
    <cellStyle name="Normal 2 5 4 2 2 4 5" xfId="12923"/>
    <cellStyle name="Normal 2 5 4 2 2 4 5 2" xfId="25357"/>
    <cellStyle name="Normal 2 5 4 2 2 4 5 2 2" xfId="50231"/>
    <cellStyle name="Normal 2 5 4 2 2 4 5 3" xfId="37798"/>
    <cellStyle name="Normal 2 5 4 2 2 4 6" xfId="7667"/>
    <cellStyle name="Normal 2 5 4 2 2 4 6 2" xfId="20115"/>
    <cellStyle name="Normal 2 5 4 2 2 4 6 2 2" xfId="44989"/>
    <cellStyle name="Normal 2 5 4 2 2 4 6 3" xfId="32556"/>
    <cellStyle name="Normal 2 5 4 2 2 4 7" xfId="3091"/>
    <cellStyle name="Normal 2 5 4 2 2 4 7 2" xfId="15600"/>
    <cellStyle name="Normal 2 5 4 2 2 4 7 2 2" xfId="40474"/>
    <cellStyle name="Normal 2 5 4 2 2 4 7 3" xfId="28033"/>
    <cellStyle name="Normal 2 5 4 2 2 4 8" xfId="15108"/>
    <cellStyle name="Normal 2 5 4 2 2 4 8 2" xfId="39982"/>
    <cellStyle name="Normal 2 5 4 2 2 4 9" xfId="27541"/>
    <cellStyle name="Normal 2 5 4 2 2 5" xfId="1265"/>
    <cellStyle name="Normal 2 5 4 2 2 5 2" xfId="9047"/>
    <cellStyle name="Normal 2 5 4 2 2 5 2 2" xfId="21490"/>
    <cellStyle name="Normal 2 5 4 2 2 5 2 2 2" xfId="46364"/>
    <cellStyle name="Normal 2 5 4 2 2 5 2 3" xfId="33931"/>
    <cellStyle name="Normal 2 5 4 2 2 5 3" xfId="4029"/>
    <cellStyle name="Normal 2 5 4 2 2 5 3 2" xfId="16483"/>
    <cellStyle name="Normal 2 5 4 2 2 5 3 2 2" xfId="41357"/>
    <cellStyle name="Normal 2 5 4 2 2 5 3 3" xfId="28924"/>
    <cellStyle name="Normal 2 5 4 2 2 5 4" xfId="14065"/>
    <cellStyle name="Normal 2 5 4 2 2 5 4 2" xfId="38939"/>
    <cellStyle name="Normal 2 5 4 2 2 5 5" xfId="26498"/>
    <cellStyle name="Normal 2 5 4 2 2 6" xfId="5410"/>
    <cellStyle name="Normal 2 5 4 2 2 6 2" xfId="10426"/>
    <cellStyle name="Normal 2 5 4 2 2 6 2 2" xfId="22869"/>
    <cellStyle name="Normal 2 5 4 2 2 6 2 2 2" xfId="47743"/>
    <cellStyle name="Normal 2 5 4 2 2 6 2 3" xfId="35310"/>
    <cellStyle name="Normal 2 5 4 2 2 6 3" xfId="17862"/>
    <cellStyle name="Normal 2 5 4 2 2 6 3 2" xfId="42736"/>
    <cellStyle name="Normal 2 5 4 2 2 6 4" xfId="30303"/>
    <cellStyle name="Normal 2 5 4 2 2 7" xfId="7987"/>
    <cellStyle name="Normal 2 5 4 2 2 7 2" xfId="20433"/>
    <cellStyle name="Normal 2 5 4 2 2 7 2 2" xfId="45307"/>
    <cellStyle name="Normal 2 5 4 2 2 7 3" xfId="32874"/>
    <cellStyle name="Normal 2 5 4 2 2 8" xfId="11880"/>
    <cellStyle name="Normal 2 5 4 2 2 8 2" xfId="24314"/>
    <cellStyle name="Normal 2 5 4 2 2 8 2 2" xfId="49188"/>
    <cellStyle name="Normal 2 5 4 2 2 8 3" xfId="36755"/>
    <cellStyle name="Normal 2 5 4 2 2 9" xfId="6640"/>
    <cellStyle name="Normal 2 5 4 2 2 9 2" xfId="19089"/>
    <cellStyle name="Normal 2 5 4 2 2 9 2 2" xfId="43963"/>
    <cellStyle name="Normal 2 5 4 2 2 9 3" xfId="31530"/>
    <cellStyle name="Normal 2 5 4 2 2_Degree data" xfId="1995"/>
    <cellStyle name="Normal 2 5 4 2 3" xfId="407"/>
    <cellStyle name="Normal 2 5 4 2 3 10" xfId="13223"/>
    <cellStyle name="Normal 2 5 4 2 3 10 2" xfId="38097"/>
    <cellStyle name="Normal 2 5 4 2 3 11" xfId="25656"/>
    <cellStyle name="Normal 2 5 4 2 3 2" xfId="767"/>
    <cellStyle name="Normal 2 5 4 2 3 2 2" xfId="1420"/>
    <cellStyle name="Normal 2 5 4 2 3 2 2 2" xfId="9524"/>
    <cellStyle name="Normal 2 5 4 2 3 2 2 2 2" xfId="21967"/>
    <cellStyle name="Normal 2 5 4 2 3 2 2 2 2 2" xfId="46841"/>
    <cellStyle name="Normal 2 5 4 2 3 2 2 2 3" xfId="34408"/>
    <cellStyle name="Normal 2 5 4 2 3 2 2 3" xfId="4506"/>
    <cellStyle name="Normal 2 5 4 2 3 2 2 3 2" xfId="16960"/>
    <cellStyle name="Normal 2 5 4 2 3 2 2 3 2 2" xfId="41834"/>
    <cellStyle name="Normal 2 5 4 2 3 2 2 3 3" xfId="29401"/>
    <cellStyle name="Normal 2 5 4 2 3 2 2 4" xfId="14220"/>
    <cellStyle name="Normal 2 5 4 2 3 2 2 4 2" xfId="39094"/>
    <cellStyle name="Normal 2 5 4 2 3 2 2 5" xfId="26653"/>
    <cellStyle name="Normal 2 5 4 2 3 2 3" xfId="5565"/>
    <cellStyle name="Normal 2 5 4 2 3 2 3 2" xfId="10581"/>
    <cellStyle name="Normal 2 5 4 2 3 2 3 2 2" xfId="23024"/>
    <cellStyle name="Normal 2 5 4 2 3 2 3 2 2 2" xfId="47898"/>
    <cellStyle name="Normal 2 5 4 2 3 2 3 2 3" xfId="35465"/>
    <cellStyle name="Normal 2 5 4 2 3 2 3 3" xfId="18017"/>
    <cellStyle name="Normal 2 5 4 2 3 2 3 3 2" xfId="42891"/>
    <cellStyle name="Normal 2 5 4 2 3 2 3 4" xfId="30458"/>
    <cellStyle name="Normal 2 5 4 2 3 2 4" xfId="8640"/>
    <cellStyle name="Normal 2 5 4 2 3 2 4 2" xfId="21084"/>
    <cellStyle name="Normal 2 5 4 2 3 2 4 2 2" xfId="45958"/>
    <cellStyle name="Normal 2 5 4 2 3 2 4 3" xfId="33525"/>
    <cellStyle name="Normal 2 5 4 2 3 2 5" xfId="12035"/>
    <cellStyle name="Normal 2 5 4 2 3 2 5 2" xfId="24469"/>
    <cellStyle name="Normal 2 5 4 2 3 2 5 2 2" xfId="49343"/>
    <cellStyle name="Normal 2 5 4 2 3 2 5 3" xfId="36910"/>
    <cellStyle name="Normal 2 5 4 2 3 2 6" xfId="7117"/>
    <cellStyle name="Normal 2 5 4 2 3 2 6 2" xfId="19566"/>
    <cellStyle name="Normal 2 5 4 2 3 2 6 2 2" xfId="44440"/>
    <cellStyle name="Normal 2 5 4 2 3 2 6 3" xfId="32007"/>
    <cellStyle name="Normal 2 5 4 2 3 2 7" xfId="3571"/>
    <cellStyle name="Normal 2 5 4 2 3 2 7 2" xfId="16077"/>
    <cellStyle name="Normal 2 5 4 2 3 2 7 2 2" xfId="40951"/>
    <cellStyle name="Normal 2 5 4 2 3 2 7 3" xfId="28510"/>
    <cellStyle name="Normal 2 5 4 2 3 2 8" xfId="13570"/>
    <cellStyle name="Normal 2 5 4 2 3 2 8 2" xfId="38444"/>
    <cellStyle name="Normal 2 5 4 2 3 2 9" xfId="26003"/>
    <cellStyle name="Normal 2 5 4 2 3 3" xfId="1768"/>
    <cellStyle name="Normal 2 5 4 2 3 3 2" xfId="4952"/>
    <cellStyle name="Normal 2 5 4 2 3 3 2 2" xfId="9969"/>
    <cellStyle name="Normal 2 5 4 2 3 3 2 2 2" xfId="22412"/>
    <cellStyle name="Normal 2 5 4 2 3 3 2 2 2 2" xfId="47286"/>
    <cellStyle name="Normal 2 5 4 2 3 3 2 2 3" xfId="34853"/>
    <cellStyle name="Normal 2 5 4 2 3 3 2 3" xfId="17405"/>
    <cellStyle name="Normal 2 5 4 2 3 3 2 3 2" xfId="42279"/>
    <cellStyle name="Normal 2 5 4 2 3 3 2 4" xfId="29846"/>
    <cellStyle name="Normal 2 5 4 2 3 3 3" xfId="5914"/>
    <cellStyle name="Normal 2 5 4 2 3 3 3 2" xfId="10929"/>
    <cellStyle name="Normal 2 5 4 2 3 3 3 2 2" xfId="23372"/>
    <cellStyle name="Normal 2 5 4 2 3 3 3 2 2 2" xfId="48246"/>
    <cellStyle name="Normal 2 5 4 2 3 3 3 2 3" xfId="35813"/>
    <cellStyle name="Normal 2 5 4 2 3 3 3 3" xfId="18365"/>
    <cellStyle name="Normal 2 5 4 2 3 3 3 3 2" xfId="43239"/>
    <cellStyle name="Normal 2 5 4 2 3 3 3 4" xfId="30806"/>
    <cellStyle name="Normal 2 5 4 2 3 3 4" xfId="8376"/>
    <cellStyle name="Normal 2 5 4 2 3 3 4 2" xfId="20820"/>
    <cellStyle name="Normal 2 5 4 2 3 3 4 2 2" xfId="45694"/>
    <cellStyle name="Normal 2 5 4 2 3 3 4 3" xfId="33261"/>
    <cellStyle name="Normal 2 5 4 2 3 3 5" xfId="12383"/>
    <cellStyle name="Normal 2 5 4 2 3 3 5 2" xfId="24817"/>
    <cellStyle name="Normal 2 5 4 2 3 3 5 2 2" xfId="49691"/>
    <cellStyle name="Normal 2 5 4 2 3 3 5 3" xfId="37258"/>
    <cellStyle name="Normal 2 5 4 2 3 3 6" xfId="7563"/>
    <cellStyle name="Normal 2 5 4 2 3 3 6 2" xfId="20011"/>
    <cellStyle name="Normal 2 5 4 2 3 3 6 2 2" xfId="44885"/>
    <cellStyle name="Normal 2 5 4 2 3 3 6 3" xfId="32452"/>
    <cellStyle name="Normal 2 5 4 2 3 3 7" xfId="3307"/>
    <cellStyle name="Normal 2 5 4 2 3 3 7 2" xfId="15813"/>
    <cellStyle name="Normal 2 5 4 2 3 3 7 2 2" xfId="40687"/>
    <cellStyle name="Normal 2 5 4 2 3 3 7 3" xfId="28246"/>
    <cellStyle name="Normal 2 5 4 2 3 3 8" xfId="14568"/>
    <cellStyle name="Normal 2 5 4 2 3 3 8 2" xfId="39442"/>
    <cellStyle name="Normal 2 5 4 2 3 3 9" xfId="27001"/>
    <cellStyle name="Normal 2 5 4 2 3 4" xfId="2325"/>
    <cellStyle name="Normal 2 5 4 2 3 4 2" xfId="6350"/>
    <cellStyle name="Normal 2 5 4 2 3 4 2 2" xfId="11365"/>
    <cellStyle name="Normal 2 5 4 2 3 4 2 2 2" xfId="23808"/>
    <cellStyle name="Normal 2 5 4 2 3 4 2 2 2 2" xfId="48682"/>
    <cellStyle name="Normal 2 5 4 2 3 4 2 2 3" xfId="36249"/>
    <cellStyle name="Normal 2 5 4 2 3 4 2 3" xfId="18801"/>
    <cellStyle name="Normal 2 5 4 2 3 4 2 3 2" xfId="43675"/>
    <cellStyle name="Normal 2 5 4 2 3 4 2 4" xfId="31242"/>
    <cellStyle name="Normal 2 5 4 2 3 4 3" xfId="12819"/>
    <cellStyle name="Normal 2 5 4 2 3 4 3 2" xfId="25253"/>
    <cellStyle name="Normal 2 5 4 2 3 4 3 2 2" xfId="50127"/>
    <cellStyle name="Normal 2 5 4 2 3 4 3 3" xfId="37694"/>
    <cellStyle name="Normal 2 5 4 2 3 4 4" xfId="9260"/>
    <cellStyle name="Normal 2 5 4 2 3 4 4 2" xfId="21703"/>
    <cellStyle name="Normal 2 5 4 2 3 4 4 2 2" xfId="46577"/>
    <cellStyle name="Normal 2 5 4 2 3 4 4 3" xfId="34144"/>
    <cellStyle name="Normal 2 5 4 2 3 4 5" xfId="4242"/>
    <cellStyle name="Normal 2 5 4 2 3 4 5 2" xfId="16696"/>
    <cellStyle name="Normal 2 5 4 2 3 4 5 2 2" xfId="41570"/>
    <cellStyle name="Normal 2 5 4 2 3 4 5 3" xfId="29137"/>
    <cellStyle name="Normal 2 5 4 2 3 4 6" xfId="15004"/>
    <cellStyle name="Normal 2 5 4 2 3 4 6 2" xfId="39878"/>
    <cellStyle name="Normal 2 5 4 2 3 4 7" xfId="27437"/>
    <cellStyle name="Normal 2 5 4 2 3 5" xfId="1161"/>
    <cellStyle name="Normal 2 5 4 2 3 5 2" xfId="10322"/>
    <cellStyle name="Normal 2 5 4 2 3 5 2 2" xfId="22765"/>
    <cellStyle name="Normal 2 5 4 2 3 5 2 2 2" xfId="47639"/>
    <cellStyle name="Normal 2 5 4 2 3 5 2 3" xfId="35206"/>
    <cellStyle name="Normal 2 5 4 2 3 5 3" xfId="5306"/>
    <cellStyle name="Normal 2 5 4 2 3 5 3 2" xfId="17758"/>
    <cellStyle name="Normal 2 5 4 2 3 5 3 2 2" xfId="42632"/>
    <cellStyle name="Normal 2 5 4 2 3 5 3 3" xfId="30199"/>
    <cellStyle name="Normal 2 5 4 2 3 5 4" xfId="13961"/>
    <cellStyle name="Normal 2 5 4 2 3 5 4 2" xfId="38835"/>
    <cellStyle name="Normal 2 5 4 2 3 5 5" xfId="26394"/>
    <cellStyle name="Normal 2 5 4 2 3 6" xfId="7883"/>
    <cellStyle name="Normal 2 5 4 2 3 6 2" xfId="20329"/>
    <cellStyle name="Normal 2 5 4 2 3 6 2 2" xfId="45203"/>
    <cellStyle name="Normal 2 5 4 2 3 6 3" xfId="32770"/>
    <cellStyle name="Normal 2 5 4 2 3 7" xfId="11776"/>
    <cellStyle name="Normal 2 5 4 2 3 7 2" xfId="24210"/>
    <cellStyle name="Normal 2 5 4 2 3 7 2 2" xfId="49084"/>
    <cellStyle name="Normal 2 5 4 2 3 7 3" xfId="36651"/>
    <cellStyle name="Normal 2 5 4 2 3 8" xfId="6853"/>
    <cellStyle name="Normal 2 5 4 2 3 8 2" xfId="19302"/>
    <cellStyle name="Normal 2 5 4 2 3 8 2 2" xfId="44176"/>
    <cellStyle name="Normal 2 5 4 2 3 8 3" xfId="31743"/>
    <cellStyle name="Normal 2 5 4 2 3 9" xfId="2804"/>
    <cellStyle name="Normal 2 5 4 2 3 9 2" xfId="15322"/>
    <cellStyle name="Normal 2 5 4 2 3 9 2 2" xfId="40196"/>
    <cellStyle name="Normal 2 5 4 2 3 9 3" xfId="27755"/>
    <cellStyle name="Normal 2 5 4 2 3_Degree data" xfId="2045"/>
    <cellStyle name="Normal 2 5 4 2 4" xfId="305"/>
    <cellStyle name="Normal 2 5 4 2 4 2" xfId="1418"/>
    <cellStyle name="Normal 2 5 4 2 4 2 2" xfId="9160"/>
    <cellStyle name="Normal 2 5 4 2 4 2 2 2" xfId="21603"/>
    <cellStyle name="Normal 2 5 4 2 4 2 2 2 2" xfId="46477"/>
    <cellStyle name="Normal 2 5 4 2 4 2 2 3" xfId="34044"/>
    <cellStyle name="Normal 2 5 4 2 4 2 3" xfId="4142"/>
    <cellStyle name="Normal 2 5 4 2 4 2 3 2" xfId="16596"/>
    <cellStyle name="Normal 2 5 4 2 4 2 3 2 2" xfId="41470"/>
    <cellStyle name="Normal 2 5 4 2 4 2 3 3" xfId="29037"/>
    <cellStyle name="Normal 2 5 4 2 4 2 4" xfId="14218"/>
    <cellStyle name="Normal 2 5 4 2 4 2 4 2" xfId="39092"/>
    <cellStyle name="Normal 2 5 4 2 4 2 5" xfId="26651"/>
    <cellStyle name="Normal 2 5 4 2 4 3" xfId="5563"/>
    <cellStyle name="Normal 2 5 4 2 4 3 2" xfId="10579"/>
    <cellStyle name="Normal 2 5 4 2 4 3 2 2" xfId="23022"/>
    <cellStyle name="Normal 2 5 4 2 4 3 2 2 2" xfId="47896"/>
    <cellStyle name="Normal 2 5 4 2 4 3 2 3" xfId="35463"/>
    <cellStyle name="Normal 2 5 4 2 4 3 3" xfId="18015"/>
    <cellStyle name="Normal 2 5 4 2 4 3 3 2" xfId="42889"/>
    <cellStyle name="Normal 2 5 4 2 4 3 4" xfId="30456"/>
    <cellStyle name="Normal 2 5 4 2 4 4" xfId="8276"/>
    <cellStyle name="Normal 2 5 4 2 4 4 2" xfId="20720"/>
    <cellStyle name="Normal 2 5 4 2 4 4 2 2" xfId="45594"/>
    <cellStyle name="Normal 2 5 4 2 4 4 3" xfId="33161"/>
    <cellStyle name="Normal 2 5 4 2 4 5" xfId="12033"/>
    <cellStyle name="Normal 2 5 4 2 4 5 2" xfId="24467"/>
    <cellStyle name="Normal 2 5 4 2 4 5 2 2" xfId="49341"/>
    <cellStyle name="Normal 2 5 4 2 4 5 3" xfId="36908"/>
    <cellStyle name="Normal 2 5 4 2 4 6" xfId="6753"/>
    <cellStyle name="Normal 2 5 4 2 4 6 2" xfId="19202"/>
    <cellStyle name="Normal 2 5 4 2 4 6 2 2" xfId="44076"/>
    <cellStyle name="Normal 2 5 4 2 4 6 3" xfId="31643"/>
    <cellStyle name="Normal 2 5 4 2 4 7" xfId="3207"/>
    <cellStyle name="Normal 2 5 4 2 4 7 2" xfId="15713"/>
    <cellStyle name="Normal 2 5 4 2 4 7 2 2" xfId="40587"/>
    <cellStyle name="Normal 2 5 4 2 4 7 3" xfId="28146"/>
    <cellStyle name="Normal 2 5 4 2 4 8" xfId="13123"/>
    <cellStyle name="Normal 2 5 4 2 4 8 2" xfId="37997"/>
    <cellStyle name="Normal 2 5 4 2 4 9" xfId="25556"/>
    <cellStyle name="Normal 2 5 4 2 5" xfId="666"/>
    <cellStyle name="Normal 2 5 4 2 5 2" xfId="1766"/>
    <cellStyle name="Normal 2 5 4 2 5 2 2" xfId="9522"/>
    <cellStyle name="Normal 2 5 4 2 5 2 2 2" xfId="21965"/>
    <cellStyle name="Normal 2 5 4 2 5 2 2 2 2" xfId="46839"/>
    <cellStyle name="Normal 2 5 4 2 5 2 2 3" xfId="34406"/>
    <cellStyle name="Normal 2 5 4 2 5 2 3" xfId="4504"/>
    <cellStyle name="Normal 2 5 4 2 5 2 3 2" xfId="16958"/>
    <cellStyle name="Normal 2 5 4 2 5 2 3 2 2" xfId="41832"/>
    <cellStyle name="Normal 2 5 4 2 5 2 3 3" xfId="29399"/>
    <cellStyle name="Normal 2 5 4 2 5 2 4" xfId="14566"/>
    <cellStyle name="Normal 2 5 4 2 5 2 4 2" xfId="39440"/>
    <cellStyle name="Normal 2 5 4 2 5 2 5" xfId="26999"/>
    <cellStyle name="Normal 2 5 4 2 5 3" xfId="5912"/>
    <cellStyle name="Normal 2 5 4 2 5 3 2" xfId="10927"/>
    <cellStyle name="Normal 2 5 4 2 5 3 2 2" xfId="23370"/>
    <cellStyle name="Normal 2 5 4 2 5 3 2 2 2" xfId="48244"/>
    <cellStyle name="Normal 2 5 4 2 5 3 2 3" xfId="35811"/>
    <cellStyle name="Normal 2 5 4 2 5 3 3" xfId="18363"/>
    <cellStyle name="Normal 2 5 4 2 5 3 3 2" xfId="43237"/>
    <cellStyle name="Normal 2 5 4 2 5 3 4" xfId="30804"/>
    <cellStyle name="Normal 2 5 4 2 5 4" xfId="8638"/>
    <cellStyle name="Normal 2 5 4 2 5 4 2" xfId="21082"/>
    <cellStyle name="Normal 2 5 4 2 5 4 2 2" xfId="45956"/>
    <cellStyle name="Normal 2 5 4 2 5 4 3" xfId="33523"/>
    <cellStyle name="Normal 2 5 4 2 5 5" xfId="12381"/>
    <cellStyle name="Normal 2 5 4 2 5 5 2" xfId="24815"/>
    <cellStyle name="Normal 2 5 4 2 5 5 2 2" xfId="49689"/>
    <cellStyle name="Normal 2 5 4 2 5 5 3" xfId="37256"/>
    <cellStyle name="Normal 2 5 4 2 5 6" xfId="7115"/>
    <cellStyle name="Normal 2 5 4 2 5 6 2" xfId="19564"/>
    <cellStyle name="Normal 2 5 4 2 5 6 2 2" xfId="44438"/>
    <cellStyle name="Normal 2 5 4 2 5 6 3" xfId="32005"/>
    <cellStyle name="Normal 2 5 4 2 5 7" xfId="3569"/>
    <cellStyle name="Normal 2 5 4 2 5 7 2" xfId="16075"/>
    <cellStyle name="Normal 2 5 4 2 5 7 2 2" xfId="40949"/>
    <cellStyle name="Normal 2 5 4 2 5 7 3" xfId="28508"/>
    <cellStyle name="Normal 2 5 4 2 5 8" xfId="13470"/>
    <cellStyle name="Normal 2 5 4 2 5 8 2" xfId="38344"/>
    <cellStyle name="Normal 2 5 4 2 5 9" xfId="25903"/>
    <cellStyle name="Normal 2 5 4 2 6" xfId="2223"/>
    <cellStyle name="Normal 2 5 4 2 6 2" xfId="4852"/>
    <cellStyle name="Normal 2 5 4 2 6 2 2" xfId="9869"/>
    <cellStyle name="Normal 2 5 4 2 6 2 2 2" xfId="22312"/>
    <cellStyle name="Normal 2 5 4 2 6 2 2 2 2" xfId="47186"/>
    <cellStyle name="Normal 2 5 4 2 6 2 2 3" xfId="34753"/>
    <cellStyle name="Normal 2 5 4 2 6 2 3" xfId="17305"/>
    <cellStyle name="Normal 2 5 4 2 6 2 3 2" xfId="42179"/>
    <cellStyle name="Normal 2 5 4 2 6 2 4" xfId="29746"/>
    <cellStyle name="Normal 2 5 4 2 6 3" xfId="6250"/>
    <cellStyle name="Normal 2 5 4 2 6 3 2" xfId="11265"/>
    <cellStyle name="Normal 2 5 4 2 6 3 2 2" xfId="23708"/>
    <cellStyle name="Normal 2 5 4 2 6 3 2 2 2" xfId="48582"/>
    <cellStyle name="Normal 2 5 4 2 6 3 2 3" xfId="36149"/>
    <cellStyle name="Normal 2 5 4 2 6 3 3" xfId="18701"/>
    <cellStyle name="Normal 2 5 4 2 6 3 3 2" xfId="43575"/>
    <cellStyle name="Normal 2 5 4 2 6 3 4" xfId="31142"/>
    <cellStyle name="Normal 2 5 4 2 6 4" xfId="8057"/>
    <cellStyle name="Normal 2 5 4 2 6 4 2" xfId="20503"/>
    <cellStyle name="Normal 2 5 4 2 6 4 2 2" xfId="45377"/>
    <cellStyle name="Normal 2 5 4 2 6 4 3" xfId="32944"/>
    <cellStyle name="Normal 2 5 4 2 6 5" xfId="12719"/>
    <cellStyle name="Normal 2 5 4 2 6 5 2" xfId="25153"/>
    <cellStyle name="Normal 2 5 4 2 6 5 2 2" xfId="50027"/>
    <cellStyle name="Normal 2 5 4 2 6 5 3" xfId="37594"/>
    <cellStyle name="Normal 2 5 4 2 6 6" xfId="7463"/>
    <cellStyle name="Normal 2 5 4 2 6 6 2" xfId="19911"/>
    <cellStyle name="Normal 2 5 4 2 6 6 2 2" xfId="44785"/>
    <cellStyle name="Normal 2 5 4 2 6 6 3" xfId="32352"/>
    <cellStyle name="Normal 2 5 4 2 6 7" xfId="2984"/>
    <cellStyle name="Normal 2 5 4 2 6 7 2" xfId="15496"/>
    <cellStyle name="Normal 2 5 4 2 6 7 2 2" xfId="40370"/>
    <cellStyle name="Normal 2 5 4 2 6 7 3" xfId="27929"/>
    <cellStyle name="Normal 2 5 4 2 6 8" xfId="14904"/>
    <cellStyle name="Normal 2 5 4 2 6 8 2" xfId="39778"/>
    <cellStyle name="Normal 2 5 4 2 6 9" xfId="27337"/>
    <cellStyle name="Normal 2 5 4 2 7" xfId="1061"/>
    <cellStyle name="Normal 2 5 4 2 7 2" xfId="8943"/>
    <cellStyle name="Normal 2 5 4 2 7 2 2" xfId="21386"/>
    <cellStyle name="Normal 2 5 4 2 7 2 2 2" xfId="46260"/>
    <cellStyle name="Normal 2 5 4 2 7 2 3" xfId="33827"/>
    <cellStyle name="Normal 2 5 4 2 7 3" xfId="3925"/>
    <cellStyle name="Normal 2 5 4 2 7 3 2" xfId="16379"/>
    <cellStyle name="Normal 2 5 4 2 7 3 2 2" xfId="41253"/>
    <cellStyle name="Normal 2 5 4 2 7 3 3" xfId="28820"/>
    <cellStyle name="Normal 2 5 4 2 7 4" xfId="13861"/>
    <cellStyle name="Normal 2 5 4 2 7 4 2" xfId="38735"/>
    <cellStyle name="Normal 2 5 4 2 7 5" xfId="26294"/>
    <cellStyle name="Normal 2 5 4 2 8" xfId="5206"/>
    <cellStyle name="Normal 2 5 4 2 8 2" xfId="10222"/>
    <cellStyle name="Normal 2 5 4 2 8 2 2" xfId="22665"/>
    <cellStyle name="Normal 2 5 4 2 8 2 2 2" xfId="47539"/>
    <cellStyle name="Normal 2 5 4 2 8 2 3" xfId="35106"/>
    <cellStyle name="Normal 2 5 4 2 8 3" xfId="17658"/>
    <cellStyle name="Normal 2 5 4 2 8 3 2" xfId="42532"/>
    <cellStyle name="Normal 2 5 4 2 8 4" xfId="30099"/>
    <cellStyle name="Normal 2 5 4 2 9" xfId="7783"/>
    <cellStyle name="Normal 2 5 4 2 9 2" xfId="20229"/>
    <cellStyle name="Normal 2 5 4 2 9 2 2" xfId="45103"/>
    <cellStyle name="Normal 2 5 4 2 9 3" xfId="32670"/>
    <cellStyle name="Normal 2 5 4 2_Degree data" xfId="1996"/>
    <cellStyle name="Normal 2 5 4 3" xfId="191"/>
    <cellStyle name="Normal 2 5 4 3 10" xfId="6579"/>
    <cellStyle name="Normal 2 5 4 3 10 2" xfId="19028"/>
    <cellStyle name="Normal 2 5 4 3 10 2 2" xfId="43902"/>
    <cellStyle name="Normal 2 5 4 3 10 3" xfId="31469"/>
    <cellStyle name="Normal 2 5 4 3 11" xfId="2747"/>
    <cellStyle name="Normal 2 5 4 3 11 2" xfId="15265"/>
    <cellStyle name="Normal 2 5 4 3 11 2 2" xfId="40139"/>
    <cellStyle name="Normal 2 5 4 3 11 3" xfId="27698"/>
    <cellStyle name="Normal 2 5 4 3 12" xfId="13021"/>
    <cellStyle name="Normal 2 5 4 3 12 2" xfId="37895"/>
    <cellStyle name="Normal 2 5 4 3 13" xfId="25454"/>
    <cellStyle name="Normal 2 5 4 3 2" xfId="452"/>
    <cellStyle name="Normal 2 5 4 3 2 10" xfId="13266"/>
    <cellStyle name="Normal 2 5 4 3 2 10 2" xfId="38140"/>
    <cellStyle name="Normal 2 5 4 3 2 11" xfId="25699"/>
    <cellStyle name="Normal 2 5 4 3 2 2" xfId="812"/>
    <cellStyle name="Normal 2 5 4 3 2 2 2" xfId="1422"/>
    <cellStyle name="Normal 2 5 4 3 2 2 2 2" xfId="9526"/>
    <cellStyle name="Normal 2 5 4 3 2 2 2 2 2" xfId="21969"/>
    <cellStyle name="Normal 2 5 4 3 2 2 2 2 2 2" xfId="46843"/>
    <cellStyle name="Normal 2 5 4 3 2 2 2 2 3" xfId="34410"/>
    <cellStyle name="Normal 2 5 4 3 2 2 2 3" xfId="4508"/>
    <cellStyle name="Normal 2 5 4 3 2 2 2 3 2" xfId="16962"/>
    <cellStyle name="Normal 2 5 4 3 2 2 2 3 2 2" xfId="41836"/>
    <cellStyle name="Normal 2 5 4 3 2 2 2 3 3" xfId="29403"/>
    <cellStyle name="Normal 2 5 4 3 2 2 2 4" xfId="14222"/>
    <cellStyle name="Normal 2 5 4 3 2 2 2 4 2" xfId="39096"/>
    <cellStyle name="Normal 2 5 4 3 2 2 2 5" xfId="26655"/>
    <cellStyle name="Normal 2 5 4 3 2 2 3" xfId="5567"/>
    <cellStyle name="Normal 2 5 4 3 2 2 3 2" xfId="10583"/>
    <cellStyle name="Normal 2 5 4 3 2 2 3 2 2" xfId="23026"/>
    <cellStyle name="Normal 2 5 4 3 2 2 3 2 2 2" xfId="47900"/>
    <cellStyle name="Normal 2 5 4 3 2 2 3 2 3" xfId="35467"/>
    <cellStyle name="Normal 2 5 4 3 2 2 3 3" xfId="18019"/>
    <cellStyle name="Normal 2 5 4 3 2 2 3 3 2" xfId="42893"/>
    <cellStyle name="Normal 2 5 4 3 2 2 3 4" xfId="30460"/>
    <cellStyle name="Normal 2 5 4 3 2 2 4" xfId="8642"/>
    <cellStyle name="Normal 2 5 4 3 2 2 4 2" xfId="21086"/>
    <cellStyle name="Normal 2 5 4 3 2 2 4 2 2" xfId="45960"/>
    <cellStyle name="Normal 2 5 4 3 2 2 4 3" xfId="33527"/>
    <cellStyle name="Normal 2 5 4 3 2 2 5" xfId="12037"/>
    <cellStyle name="Normal 2 5 4 3 2 2 5 2" xfId="24471"/>
    <cellStyle name="Normal 2 5 4 3 2 2 5 2 2" xfId="49345"/>
    <cellStyle name="Normal 2 5 4 3 2 2 5 3" xfId="36912"/>
    <cellStyle name="Normal 2 5 4 3 2 2 6" xfId="7119"/>
    <cellStyle name="Normal 2 5 4 3 2 2 6 2" xfId="19568"/>
    <cellStyle name="Normal 2 5 4 3 2 2 6 2 2" xfId="44442"/>
    <cellStyle name="Normal 2 5 4 3 2 2 6 3" xfId="32009"/>
    <cellStyle name="Normal 2 5 4 3 2 2 7" xfId="3573"/>
    <cellStyle name="Normal 2 5 4 3 2 2 7 2" xfId="16079"/>
    <cellStyle name="Normal 2 5 4 3 2 2 7 2 2" xfId="40953"/>
    <cellStyle name="Normal 2 5 4 3 2 2 7 3" xfId="28512"/>
    <cellStyle name="Normal 2 5 4 3 2 2 8" xfId="13613"/>
    <cellStyle name="Normal 2 5 4 3 2 2 8 2" xfId="38487"/>
    <cellStyle name="Normal 2 5 4 3 2 2 9" xfId="26046"/>
    <cellStyle name="Normal 2 5 4 3 2 3" xfId="1770"/>
    <cellStyle name="Normal 2 5 4 3 2 3 2" xfId="4995"/>
    <cellStyle name="Normal 2 5 4 3 2 3 2 2" xfId="10012"/>
    <cellStyle name="Normal 2 5 4 3 2 3 2 2 2" xfId="22455"/>
    <cellStyle name="Normal 2 5 4 3 2 3 2 2 2 2" xfId="47329"/>
    <cellStyle name="Normal 2 5 4 3 2 3 2 2 3" xfId="34896"/>
    <cellStyle name="Normal 2 5 4 3 2 3 2 3" xfId="17448"/>
    <cellStyle name="Normal 2 5 4 3 2 3 2 3 2" xfId="42322"/>
    <cellStyle name="Normal 2 5 4 3 2 3 2 4" xfId="29889"/>
    <cellStyle name="Normal 2 5 4 3 2 3 3" xfId="5916"/>
    <cellStyle name="Normal 2 5 4 3 2 3 3 2" xfId="10931"/>
    <cellStyle name="Normal 2 5 4 3 2 3 3 2 2" xfId="23374"/>
    <cellStyle name="Normal 2 5 4 3 2 3 3 2 2 2" xfId="48248"/>
    <cellStyle name="Normal 2 5 4 3 2 3 3 2 3" xfId="35815"/>
    <cellStyle name="Normal 2 5 4 3 2 3 3 3" xfId="18367"/>
    <cellStyle name="Normal 2 5 4 3 2 3 3 3 2" xfId="43241"/>
    <cellStyle name="Normal 2 5 4 3 2 3 3 4" xfId="30808"/>
    <cellStyle name="Normal 2 5 4 3 2 3 4" xfId="8419"/>
    <cellStyle name="Normal 2 5 4 3 2 3 4 2" xfId="20863"/>
    <cellStyle name="Normal 2 5 4 3 2 3 4 2 2" xfId="45737"/>
    <cellStyle name="Normal 2 5 4 3 2 3 4 3" xfId="33304"/>
    <cellStyle name="Normal 2 5 4 3 2 3 5" xfId="12385"/>
    <cellStyle name="Normal 2 5 4 3 2 3 5 2" xfId="24819"/>
    <cellStyle name="Normal 2 5 4 3 2 3 5 2 2" xfId="49693"/>
    <cellStyle name="Normal 2 5 4 3 2 3 5 3" xfId="37260"/>
    <cellStyle name="Normal 2 5 4 3 2 3 6" xfId="7606"/>
    <cellStyle name="Normal 2 5 4 3 2 3 6 2" xfId="20054"/>
    <cellStyle name="Normal 2 5 4 3 2 3 6 2 2" xfId="44928"/>
    <cellStyle name="Normal 2 5 4 3 2 3 6 3" xfId="32495"/>
    <cellStyle name="Normal 2 5 4 3 2 3 7" xfId="3350"/>
    <cellStyle name="Normal 2 5 4 3 2 3 7 2" xfId="15856"/>
    <cellStyle name="Normal 2 5 4 3 2 3 7 2 2" xfId="40730"/>
    <cellStyle name="Normal 2 5 4 3 2 3 7 3" xfId="28289"/>
    <cellStyle name="Normal 2 5 4 3 2 3 8" xfId="14570"/>
    <cellStyle name="Normal 2 5 4 3 2 3 8 2" xfId="39444"/>
    <cellStyle name="Normal 2 5 4 3 2 3 9" xfId="27003"/>
    <cellStyle name="Normal 2 5 4 3 2 4" xfId="2370"/>
    <cellStyle name="Normal 2 5 4 3 2 4 2" xfId="6393"/>
    <cellStyle name="Normal 2 5 4 3 2 4 2 2" xfId="11408"/>
    <cellStyle name="Normal 2 5 4 3 2 4 2 2 2" xfId="23851"/>
    <cellStyle name="Normal 2 5 4 3 2 4 2 2 2 2" xfId="48725"/>
    <cellStyle name="Normal 2 5 4 3 2 4 2 2 3" xfId="36292"/>
    <cellStyle name="Normal 2 5 4 3 2 4 2 3" xfId="18844"/>
    <cellStyle name="Normal 2 5 4 3 2 4 2 3 2" xfId="43718"/>
    <cellStyle name="Normal 2 5 4 3 2 4 2 4" xfId="31285"/>
    <cellStyle name="Normal 2 5 4 3 2 4 3" xfId="12862"/>
    <cellStyle name="Normal 2 5 4 3 2 4 3 2" xfId="25296"/>
    <cellStyle name="Normal 2 5 4 3 2 4 3 2 2" xfId="50170"/>
    <cellStyle name="Normal 2 5 4 3 2 4 3 3" xfId="37737"/>
    <cellStyle name="Normal 2 5 4 3 2 4 4" xfId="9303"/>
    <cellStyle name="Normal 2 5 4 3 2 4 4 2" xfId="21746"/>
    <cellStyle name="Normal 2 5 4 3 2 4 4 2 2" xfId="46620"/>
    <cellStyle name="Normal 2 5 4 3 2 4 4 3" xfId="34187"/>
    <cellStyle name="Normal 2 5 4 3 2 4 5" xfId="4285"/>
    <cellStyle name="Normal 2 5 4 3 2 4 5 2" xfId="16739"/>
    <cellStyle name="Normal 2 5 4 3 2 4 5 2 2" xfId="41613"/>
    <cellStyle name="Normal 2 5 4 3 2 4 5 3" xfId="29180"/>
    <cellStyle name="Normal 2 5 4 3 2 4 6" xfId="15047"/>
    <cellStyle name="Normal 2 5 4 3 2 4 6 2" xfId="39921"/>
    <cellStyle name="Normal 2 5 4 3 2 4 7" xfId="27480"/>
    <cellStyle name="Normal 2 5 4 3 2 5" xfId="1204"/>
    <cellStyle name="Normal 2 5 4 3 2 5 2" xfId="10365"/>
    <cellStyle name="Normal 2 5 4 3 2 5 2 2" xfId="22808"/>
    <cellStyle name="Normal 2 5 4 3 2 5 2 2 2" xfId="47682"/>
    <cellStyle name="Normal 2 5 4 3 2 5 2 3" xfId="35249"/>
    <cellStyle name="Normal 2 5 4 3 2 5 3" xfId="5349"/>
    <cellStyle name="Normal 2 5 4 3 2 5 3 2" xfId="17801"/>
    <cellStyle name="Normal 2 5 4 3 2 5 3 2 2" xfId="42675"/>
    <cellStyle name="Normal 2 5 4 3 2 5 3 3" xfId="30242"/>
    <cellStyle name="Normal 2 5 4 3 2 5 4" xfId="14004"/>
    <cellStyle name="Normal 2 5 4 3 2 5 4 2" xfId="38878"/>
    <cellStyle name="Normal 2 5 4 3 2 5 5" xfId="26437"/>
    <cellStyle name="Normal 2 5 4 3 2 6" xfId="7926"/>
    <cellStyle name="Normal 2 5 4 3 2 6 2" xfId="20372"/>
    <cellStyle name="Normal 2 5 4 3 2 6 2 2" xfId="45246"/>
    <cellStyle name="Normal 2 5 4 3 2 6 3" xfId="32813"/>
    <cellStyle name="Normal 2 5 4 3 2 7" xfId="11819"/>
    <cellStyle name="Normal 2 5 4 3 2 7 2" xfId="24253"/>
    <cellStyle name="Normal 2 5 4 3 2 7 2 2" xfId="49127"/>
    <cellStyle name="Normal 2 5 4 3 2 7 3" xfId="36694"/>
    <cellStyle name="Normal 2 5 4 3 2 8" xfId="6896"/>
    <cellStyle name="Normal 2 5 4 3 2 8 2" xfId="19345"/>
    <cellStyle name="Normal 2 5 4 3 2 8 2 2" xfId="44219"/>
    <cellStyle name="Normal 2 5 4 3 2 8 3" xfId="31786"/>
    <cellStyle name="Normal 2 5 4 3 2 9" xfId="2847"/>
    <cellStyle name="Normal 2 5 4 3 2 9 2" xfId="15365"/>
    <cellStyle name="Normal 2 5 4 3 2 9 2 2" xfId="40239"/>
    <cellStyle name="Normal 2 5 4 3 2 9 3" xfId="27798"/>
    <cellStyle name="Normal 2 5 4 3 2_Degree data" xfId="2100"/>
    <cellStyle name="Normal 2 5 4 3 3" xfId="350"/>
    <cellStyle name="Normal 2 5 4 3 3 2" xfId="1421"/>
    <cellStyle name="Normal 2 5 4 3 3 2 2" xfId="9203"/>
    <cellStyle name="Normal 2 5 4 3 3 2 2 2" xfId="21646"/>
    <cellStyle name="Normal 2 5 4 3 3 2 2 2 2" xfId="46520"/>
    <cellStyle name="Normal 2 5 4 3 3 2 2 3" xfId="34087"/>
    <cellStyle name="Normal 2 5 4 3 3 2 3" xfId="4185"/>
    <cellStyle name="Normal 2 5 4 3 3 2 3 2" xfId="16639"/>
    <cellStyle name="Normal 2 5 4 3 3 2 3 2 2" xfId="41513"/>
    <cellStyle name="Normal 2 5 4 3 3 2 3 3" xfId="29080"/>
    <cellStyle name="Normal 2 5 4 3 3 2 4" xfId="14221"/>
    <cellStyle name="Normal 2 5 4 3 3 2 4 2" xfId="39095"/>
    <cellStyle name="Normal 2 5 4 3 3 2 5" xfId="26654"/>
    <cellStyle name="Normal 2 5 4 3 3 3" xfId="5566"/>
    <cellStyle name="Normal 2 5 4 3 3 3 2" xfId="10582"/>
    <cellStyle name="Normal 2 5 4 3 3 3 2 2" xfId="23025"/>
    <cellStyle name="Normal 2 5 4 3 3 3 2 2 2" xfId="47899"/>
    <cellStyle name="Normal 2 5 4 3 3 3 2 3" xfId="35466"/>
    <cellStyle name="Normal 2 5 4 3 3 3 3" xfId="18018"/>
    <cellStyle name="Normal 2 5 4 3 3 3 3 2" xfId="42892"/>
    <cellStyle name="Normal 2 5 4 3 3 3 4" xfId="30459"/>
    <cellStyle name="Normal 2 5 4 3 3 4" xfId="8319"/>
    <cellStyle name="Normal 2 5 4 3 3 4 2" xfId="20763"/>
    <cellStyle name="Normal 2 5 4 3 3 4 2 2" xfId="45637"/>
    <cellStyle name="Normal 2 5 4 3 3 4 3" xfId="33204"/>
    <cellStyle name="Normal 2 5 4 3 3 5" xfId="12036"/>
    <cellStyle name="Normal 2 5 4 3 3 5 2" xfId="24470"/>
    <cellStyle name="Normal 2 5 4 3 3 5 2 2" xfId="49344"/>
    <cellStyle name="Normal 2 5 4 3 3 5 3" xfId="36911"/>
    <cellStyle name="Normal 2 5 4 3 3 6" xfId="6796"/>
    <cellStyle name="Normal 2 5 4 3 3 6 2" xfId="19245"/>
    <cellStyle name="Normal 2 5 4 3 3 6 2 2" xfId="44119"/>
    <cellStyle name="Normal 2 5 4 3 3 6 3" xfId="31686"/>
    <cellStyle name="Normal 2 5 4 3 3 7" xfId="3250"/>
    <cellStyle name="Normal 2 5 4 3 3 7 2" xfId="15756"/>
    <cellStyle name="Normal 2 5 4 3 3 7 2 2" xfId="40630"/>
    <cellStyle name="Normal 2 5 4 3 3 7 3" xfId="28189"/>
    <cellStyle name="Normal 2 5 4 3 3 8" xfId="13166"/>
    <cellStyle name="Normal 2 5 4 3 3 8 2" xfId="38040"/>
    <cellStyle name="Normal 2 5 4 3 3 9" xfId="25599"/>
    <cellStyle name="Normal 2 5 4 3 4" xfId="710"/>
    <cellStyle name="Normal 2 5 4 3 4 2" xfId="1769"/>
    <cellStyle name="Normal 2 5 4 3 4 2 2" xfId="9525"/>
    <cellStyle name="Normal 2 5 4 3 4 2 2 2" xfId="21968"/>
    <cellStyle name="Normal 2 5 4 3 4 2 2 2 2" xfId="46842"/>
    <cellStyle name="Normal 2 5 4 3 4 2 2 3" xfId="34409"/>
    <cellStyle name="Normal 2 5 4 3 4 2 3" xfId="4507"/>
    <cellStyle name="Normal 2 5 4 3 4 2 3 2" xfId="16961"/>
    <cellStyle name="Normal 2 5 4 3 4 2 3 2 2" xfId="41835"/>
    <cellStyle name="Normal 2 5 4 3 4 2 3 3" xfId="29402"/>
    <cellStyle name="Normal 2 5 4 3 4 2 4" xfId="14569"/>
    <cellStyle name="Normal 2 5 4 3 4 2 4 2" xfId="39443"/>
    <cellStyle name="Normal 2 5 4 3 4 2 5" xfId="27002"/>
    <cellStyle name="Normal 2 5 4 3 4 3" xfId="5915"/>
    <cellStyle name="Normal 2 5 4 3 4 3 2" xfId="10930"/>
    <cellStyle name="Normal 2 5 4 3 4 3 2 2" xfId="23373"/>
    <cellStyle name="Normal 2 5 4 3 4 3 2 2 2" xfId="48247"/>
    <cellStyle name="Normal 2 5 4 3 4 3 2 3" xfId="35814"/>
    <cellStyle name="Normal 2 5 4 3 4 3 3" xfId="18366"/>
    <cellStyle name="Normal 2 5 4 3 4 3 3 2" xfId="43240"/>
    <cellStyle name="Normal 2 5 4 3 4 3 4" xfId="30807"/>
    <cellStyle name="Normal 2 5 4 3 4 4" xfId="8641"/>
    <cellStyle name="Normal 2 5 4 3 4 4 2" xfId="21085"/>
    <cellStyle name="Normal 2 5 4 3 4 4 2 2" xfId="45959"/>
    <cellStyle name="Normal 2 5 4 3 4 4 3" xfId="33526"/>
    <cellStyle name="Normal 2 5 4 3 4 5" xfId="12384"/>
    <cellStyle name="Normal 2 5 4 3 4 5 2" xfId="24818"/>
    <cellStyle name="Normal 2 5 4 3 4 5 2 2" xfId="49692"/>
    <cellStyle name="Normal 2 5 4 3 4 5 3" xfId="37259"/>
    <cellStyle name="Normal 2 5 4 3 4 6" xfId="7118"/>
    <cellStyle name="Normal 2 5 4 3 4 6 2" xfId="19567"/>
    <cellStyle name="Normal 2 5 4 3 4 6 2 2" xfId="44441"/>
    <cellStyle name="Normal 2 5 4 3 4 6 3" xfId="32008"/>
    <cellStyle name="Normal 2 5 4 3 4 7" xfId="3572"/>
    <cellStyle name="Normal 2 5 4 3 4 7 2" xfId="16078"/>
    <cellStyle name="Normal 2 5 4 3 4 7 2 2" xfId="40952"/>
    <cellStyle name="Normal 2 5 4 3 4 7 3" xfId="28511"/>
    <cellStyle name="Normal 2 5 4 3 4 8" xfId="13513"/>
    <cellStyle name="Normal 2 5 4 3 4 8 2" xfId="38387"/>
    <cellStyle name="Normal 2 5 4 3 4 9" xfId="25946"/>
    <cellStyle name="Normal 2 5 4 3 5" xfId="2268"/>
    <cellStyle name="Normal 2 5 4 3 5 2" xfId="4895"/>
    <cellStyle name="Normal 2 5 4 3 5 2 2" xfId="9912"/>
    <cellStyle name="Normal 2 5 4 3 5 2 2 2" xfId="22355"/>
    <cellStyle name="Normal 2 5 4 3 5 2 2 2 2" xfId="47229"/>
    <cellStyle name="Normal 2 5 4 3 5 2 2 3" xfId="34796"/>
    <cellStyle name="Normal 2 5 4 3 5 2 3" xfId="17348"/>
    <cellStyle name="Normal 2 5 4 3 5 2 3 2" xfId="42222"/>
    <cellStyle name="Normal 2 5 4 3 5 2 4" xfId="29789"/>
    <cellStyle name="Normal 2 5 4 3 5 3" xfId="6293"/>
    <cellStyle name="Normal 2 5 4 3 5 3 2" xfId="11308"/>
    <cellStyle name="Normal 2 5 4 3 5 3 2 2" xfId="23751"/>
    <cellStyle name="Normal 2 5 4 3 5 3 2 2 2" xfId="48625"/>
    <cellStyle name="Normal 2 5 4 3 5 3 2 3" xfId="36192"/>
    <cellStyle name="Normal 2 5 4 3 5 3 3" xfId="18744"/>
    <cellStyle name="Normal 2 5 4 3 5 3 3 2" xfId="43618"/>
    <cellStyle name="Normal 2 5 4 3 5 3 4" xfId="31185"/>
    <cellStyle name="Normal 2 5 4 3 5 4" xfId="8100"/>
    <cellStyle name="Normal 2 5 4 3 5 4 2" xfId="20546"/>
    <cellStyle name="Normal 2 5 4 3 5 4 2 2" xfId="45420"/>
    <cellStyle name="Normal 2 5 4 3 5 4 3" xfId="32987"/>
    <cellStyle name="Normal 2 5 4 3 5 5" xfId="12762"/>
    <cellStyle name="Normal 2 5 4 3 5 5 2" xfId="25196"/>
    <cellStyle name="Normal 2 5 4 3 5 5 2 2" xfId="50070"/>
    <cellStyle name="Normal 2 5 4 3 5 5 3" xfId="37637"/>
    <cellStyle name="Normal 2 5 4 3 5 6" xfId="7506"/>
    <cellStyle name="Normal 2 5 4 3 5 6 2" xfId="19954"/>
    <cellStyle name="Normal 2 5 4 3 5 6 2 2" xfId="44828"/>
    <cellStyle name="Normal 2 5 4 3 5 6 3" xfId="32395"/>
    <cellStyle name="Normal 2 5 4 3 5 7" xfId="3030"/>
    <cellStyle name="Normal 2 5 4 3 5 7 2" xfId="15539"/>
    <cellStyle name="Normal 2 5 4 3 5 7 2 2" xfId="40413"/>
    <cellStyle name="Normal 2 5 4 3 5 7 3" xfId="27972"/>
    <cellStyle name="Normal 2 5 4 3 5 8" xfId="14947"/>
    <cellStyle name="Normal 2 5 4 3 5 8 2" xfId="39821"/>
    <cellStyle name="Normal 2 5 4 3 5 9" xfId="27380"/>
    <cellStyle name="Normal 2 5 4 3 6" xfId="1104"/>
    <cellStyle name="Normal 2 5 4 3 6 2" xfId="8986"/>
    <cellStyle name="Normal 2 5 4 3 6 2 2" xfId="21429"/>
    <cellStyle name="Normal 2 5 4 3 6 2 2 2" xfId="46303"/>
    <cellStyle name="Normal 2 5 4 3 6 2 3" xfId="33870"/>
    <cellStyle name="Normal 2 5 4 3 6 3" xfId="3968"/>
    <cellStyle name="Normal 2 5 4 3 6 3 2" xfId="16422"/>
    <cellStyle name="Normal 2 5 4 3 6 3 2 2" xfId="41296"/>
    <cellStyle name="Normal 2 5 4 3 6 3 3" xfId="28863"/>
    <cellStyle name="Normal 2 5 4 3 6 4" xfId="13904"/>
    <cellStyle name="Normal 2 5 4 3 6 4 2" xfId="38778"/>
    <cellStyle name="Normal 2 5 4 3 6 5" xfId="26337"/>
    <cellStyle name="Normal 2 5 4 3 7" xfId="5249"/>
    <cellStyle name="Normal 2 5 4 3 7 2" xfId="10265"/>
    <cellStyle name="Normal 2 5 4 3 7 2 2" xfId="22708"/>
    <cellStyle name="Normal 2 5 4 3 7 2 2 2" xfId="47582"/>
    <cellStyle name="Normal 2 5 4 3 7 2 3" xfId="35149"/>
    <cellStyle name="Normal 2 5 4 3 7 3" xfId="17701"/>
    <cellStyle name="Normal 2 5 4 3 7 3 2" xfId="42575"/>
    <cellStyle name="Normal 2 5 4 3 7 4" xfId="30142"/>
    <cellStyle name="Normal 2 5 4 3 8" xfId="7826"/>
    <cellStyle name="Normal 2 5 4 3 8 2" xfId="20272"/>
    <cellStyle name="Normal 2 5 4 3 8 2 2" xfId="45146"/>
    <cellStyle name="Normal 2 5 4 3 8 3" xfId="32713"/>
    <cellStyle name="Normal 2 5 4 3 9" xfId="11719"/>
    <cellStyle name="Normal 2 5 4 3 9 2" xfId="24153"/>
    <cellStyle name="Normal 2 5 4 3 9 2 2" xfId="49027"/>
    <cellStyle name="Normal 2 5 4 3 9 3" xfId="36594"/>
    <cellStyle name="Normal 2 5 4 3_Degree data" xfId="2444"/>
    <cellStyle name="Normal 2 5 4 4" xfId="268"/>
    <cellStyle name="Normal 2 5 4 4 10" xfId="6608"/>
    <cellStyle name="Normal 2 5 4 4 10 2" xfId="19057"/>
    <cellStyle name="Normal 2 5 4 4 10 2 2" xfId="43931"/>
    <cellStyle name="Normal 2 5 4 4 10 3" xfId="31498"/>
    <cellStyle name="Normal 2 5 4 4 11" xfId="2671"/>
    <cellStyle name="Normal 2 5 4 4 11 2" xfId="15189"/>
    <cellStyle name="Normal 2 5 4 4 11 2 2" xfId="40063"/>
    <cellStyle name="Normal 2 5 4 4 11 3" xfId="27622"/>
    <cellStyle name="Normal 2 5 4 4 12" xfId="13090"/>
    <cellStyle name="Normal 2 5 4 4 12 2" xfId="37964"/>
    <cellStyle name="Normal 2 5 4 4 13" xfId="25523"/>
    <cellStyle name="Normal 2 5 4 4 2" xfId="482"/>
    <cellStyle name="Normal 2 5 4 4 2 10" xfId="13295"/>
    <cellStyle name="Normal 2 5 4 4 2 10 2" xfId="38169"/>
    <cellStyle name="Normal 2 5 4 4 2 11" xfId="25728"/>
    <cellStyle name="Normal 2 5 4 4 2 2" xfId="841"/>
    <cellStyle name="Normal 2 5 4 4 2 2 2" xfId="1424"/>
    <cellStyle name="Normal 2 5 4 4 2 2 2 2" xfId="9528"/>
    <cellStyle name="Normal 2 5 4 4 2 2 2 2 2" xfId="21971"/>
    <cellStyle name="Normal 2 5 4 4 2 2 2 2 2 2" xfId="46845"/>
    <cellStyle name="Normal 2 5 4 4 2 2 2 2 3" xfId="34412"/>
    <cellStyle name="Normal 2 5 4 4 2 2 2 3" xfId="4510"/>
    <cellStyle name="Normal 2 5 4 4 2 2 2 3 2" xfId="16964"/>
    <cellStyle name="Normal 2 5 4 4 2 2 2 3 2 2" xfId="41838"/>
    <cellStyle name="Normal 2 5 4 4 2 2 2 3 3" xfId="29405"/>
    <cellStyle name="Normal 2 5 4 4 2 2 2 4" xfId="14224"/>
    <cellStyle name="Normal 2 5 4 4 2 2 2 4 2" xfId="39098"/>
    <cellStyle name="Normal 2 5 4 4 2 2 2 5" xfId="26657"/>
    <cellStyle name="Normal 2 5 4 4 2 2 3" xfId="5569"/>
    <cellStyle name="Normal 2 5 4 4 2 2 3 2" xfId="10585"/>
    <cellStyle name="Normal 2 5 4 4 2 2 3 2 2" xfId="23028"/>
    <cellStyle name="Normal 2 5 4 4 2 2 3 2 2 2" xfId="47902"/>
    <cellStyle name="Normal 2 5 4 4 2 2 3 2 3" xfId="35469"/>
    <cellStyle name="Normal 2 5 4 4 2 2 3 3" xfId="18021"/>
    <cellStyle name="Normal 2 5 4 4 2 2 3 3 2" xfId="42895"/>
    <cellStyle name="Normal 2 5 4 4 2 2 3 4" xfId="30462"/>
    <cellStyle name="Normal 2 5 4 4 2 2 4" xfId="8644"/>
    <cellStyle name="Normal 2 5 4 4 2 2 4 2" xfId="21088"/>
    <cellStyle name="Normal 2 5 4 4 2 2 4 2 2" xfId="45962"/>
    <cellStyle name="Normal 2 5 4 4 2 2 4 3" xfId="33529"/>
    <cellStyle name="Normal 2 5 4 4 2 2 5" xfId="12039"/>
    <cellStyle name="Normal 2 5 4 4 2 2 5 2" xfId="24473"/>
    <cellStyle name="Normal 2 5 4 4 2 2 5 2 2" xfId="49347"/>
    <cellStyle name="Normal 2 5 4 4 2 2 5 3" xfId="36914"/>
    <cellStyle name="Normal 2 5 4 4 2 2 6" xfId="7121"/>
    <cellStyle name="Normal 2 5 4 4 2 2 6 2" xfId="19570"/>
    <cellStyle name="Normal 2 5 4 4 2 2 6 2 2" xfId="44444"/>
    <cellStyle name="Normal 2 5 4 4 2 2 6 3" xfId="32011"/>
    <cellStyle name="Normal 2 5 4 4 2 2 7" xfId="3575"/>
    <cellStyle name="Normal 2 5 4 4 2 2 7 2" xfId="16081"/>
    <cellStyle name="Normal 2 5 4 4 2 2 7 2 2" xfId="40955"/>
    <cellStyle name="Normal 2 5 4 4 2 2 7 3" xfId="28514"/>
    <cellStyle name="Normal 2 5 4 4 2 2 8" xfId="13642"/>
    <cellStyle name="Normal 2 5 4 4 2 2 8 2" xfId="38516"/>
    <cellStyle name="Normal 2 5 4 4 2 2 9" xfId="26075"/>
    <cellStyle name="Normal 2 5 4 4 2 3" xfId="1772"/>
    <cellStyle name="Normal 2 5 4 4 2 3 2" xfId="5024"/>
    <cellStyle name="Normal 2 5 4 4 2 3 2 2" xfId="10041"/>
    <cellStyle name="Normal 2 5 4 4 2 3 2 2 2" xfId="22484"/>
    <cellStyle name="Normal 2 5 4 4 2 3 2 2 2 2" xfId="47358"/>
    <cellStyle name="Normal 2 5 4 4 2 3 2 2 3" xfId="34925"/>
    <cellStyle name="Normal 2 5 4 4 2 3 2 3" xfId="17477"/>
    <cellStyle name="Normal 2 5 4 4 2 3 2 3 2" xfId="42351"/>
    <cellStyle name="Normal 2 5 4 4 2 3 2 4" xfId="29918"/>
    <cellStyle name="Normal 2 5 4 4 2 3 3" xfId="5918"/>
    <cellStyle name="Normal 2 5 4 4 2 3 3 2" xfId="10933"/>
    <cellStyle name="Normal 2 5 4 4 2 3 3 2 2" xfId="23376"/>
    <cellStyle name="Normal 2 5 4 4 2 3 3 2 2 2" xfId="48250"/>
    <cellStyle name="Normal 2 5 4 4 2 3 3 2 3" xfId="35817"/>
    <cellStyle name="Normal 2 5 4 4 2 3 3 3" xfId="18369"/>
    <cellStyle name="Normal 2 5 4 4 2 3 3 3 2" xfId="43243"/>
    <cellStyle name="Normal 2 5 4 4 2 3 3 4" xfId="30810"/>
    <cellStyle name="Normal 2 5 4 4 2 3 4" xfId="8448"/>
    <cellStyle name="Normal 2 5 4 4 2 3 4 2" xfId="20892"/>
    <cellStyle name="Normal 2 5 4 4 2 3 4 2 2" xfId="45766"/>
    <cellStyle name="Normal 2 5 4 4 2 3 4 3" xfId="33333"/>
    <cellStyle name="Normal 2 5 4 4 2 3 5" xfId="12387"/>
    <cellStyle name="Normal 2 5 4 4 2 3 5 2" xfId="24821"/>
    <cellStyle name="Normal 2 5 4 4 2 3 5 2 2" xfId="49695"/>
    <cellStyle name="Normal 2 5 4 4 2 3 5 3" xfId="37262"/>
    <cellStyle name="Normal 2 5 4 4 2 3 6" xfId="7635"/>
    <cellStyle name="Normal 2 5 4 4 2 3 6 2" xfId="20083"/>
    <cellStyle name="Normal 2 5 4 4 2 3 6 2 2" xfId="44957"/>
    <cellStyle name="Normal 2 5 4 4 2 3 6 3" xfId="32524"/>
    <cellStyle name="Normal 2 5 4 4 2 3 7" xfId="3379"/>
    <cellStyle name="Normal 2 5 4 4 2 3 7 2" xfId="15885"/>
    <cellStyle name="Normal 2 5 4 4 2 3 7 2 2" xfId="40759"/>
    <cellStyle name="Normal 2 5 4 4 2 3 7 3" xfId="28318"/>
    <cellStyle name="Normal 2 5 4 4 2 3 8" xfId="14572"/>
    <cellStyle name="Normal 2 5 4 4 2 3 8 2" xfId="39446"/>
    <cellStyle name="Normal 2 5 4 4 2 3 9" xfId="27005"/>
    <cellStyle name="Normal 2 5 4 4 2 4" xfId="2400"/>
    <cellStyle name="Normal 2 5 4 4 2 4 2" xfId="6422"/>
    <cellStyle name="Normal 2 5 4 4 2 4 2 2" xfId="11437"/>
    <cellStyle name="Normal 2 5 4 4 2 4 2 2 2" xfId="23880"/>
    <cellStyle name="Normal 2 5 4 4 2 4 2 2 2 2" xfId="48754"/>
    <cellStyle name="Normal 2 5 4 4 2 4 2 2 3" xfId="36321"/>
    <cellStyle name="Normal 2 5 4 4 2 4 2 3" xfId="18873"/>
    <cellStyle name="Normal 2 5 4 4 2 4 2 3 2" xfId="43747"/>
    <cellStyle name="Normal 2 5 4 4 2 4 2 4" xfId="31314"/>
    <cellStyle name="Normal 2 5 4 4 2 4 3" xfId="12891"/>
    <cellStyle name="Normal 2 5 4 4 2 4 3 2" xfId="25325"/>
    <cellStyle name="Normal 2 5 4 4 2 4 3 2 2" xfId="50199"/>
    <cellStyle name="Normal 2 5 4 4 2 4 3 3" xfId="37766"/>
    <cellStyle name="Normal 2 5 4 4 2 4 4" xfId="9332"/>
    <cellStyle name="Normal 2 5 4 4 2 4 4 2" xfId="21775"/>
    <cellStyle name="Normal 2 5 4 4 2 4 4 2 2" xfId="46649"/>
    <cellStyle name="Normal 2 5 4 4 2 4 4 3" xfId="34216"/>
    <cellStyle name="Normal 2 5 4 4 2 4 5" xfId="4314"/>
    <cellStyle name="Normal 2 5 4 4 2 4 5 2" xfId="16768"/>
    <cellStyle name="Normal 2 5 4 4 2 4 5 2 2" xfId="41642"/>
    <cellStyle name="Normal 2 5 4 4 2 4 5 3" xfId="29209"/>
    <cellStyle name="Normal 2 5 4 4 2 4 6" xfId="15076"/>
    <cellStyle name="Normal 2 5 4 4 2 4 6 2" xfId="39950"/>
    <cellStyle name="Normal 2 5 4 4 2 4 7" xfId="27509"/>
    <cellStyle name="Normal 2 5 4 4 2 5" xfId="1233"/>
    <cellStyle name="Normal 2 5 4 4 2 5 2" xfId="10394"/>
    <cellStyle name="Normal 2 5 4 4 2 5 2 2" xfId="22837"/>
    <cellStyle name="Normal 2 5 4 4 2 5 2 2 2" xfId="47711"/>
    <cellStyle name="Normal 2 5 4 4 2 5 2 3" xfId="35278"/>
    <cellStyle name="Normal 2 5 4 4 2 5 3" xfId="5378"/>
    <cellStyle name="Normal 2 5 4 4 2 5 3 2" xfId="17830"/>
    <cellStyle name="Normal 2 5 4 4 2 5 3 2 2" xfId="42704"/>
    <cellStyle name="Normal 2 5 4 4 2 5 3 3" xfId="30271"/>
    <cellStyle name="Normal 2 5 4 4 2 5 4" xfId="14033"/>
    <cellStyle name="Normal 2 5 4 4 2 5 4 2" xfId="38907"/>
    <cellStyle name="Normal 2 5 4 4 2 5 5" xfId="26466"/>
    <cellStyle name="Normal 2 5 4 4 2 6" xfId="7955"/>
    <cellStyle name="Normal 2 5 4 4 2 6 2" xfId="20401"/>
    <cellStyle name="Normal 2 5 4 4 2 6 2 2" xfId="45275"/>
    <cellStyle name="Normal 2 5 4 4 2 6 3" xfId="32842"/>
    <cellStyle name="Normal 2 5 4 4 2 7" xfId="11848"/>
    <cellStyle name="Normal 2 5 4 4 2 7 2" xfId="24282"/>
    <cellStyle name="Normal 2 5 4 4 2 7 2 2" xfId="49156"/>
    <cellStyle name="Normal 2 5 4 4 2 7 3" xfId="36723"/>
    <cellStyle name="Normal 2 5 4 4 2 8" xfId="6925"/>
    <cellStyle name="Normal 2 5 4 4 2 8 2" xfId="19374"/>
    <cellStyle name="Normal 2 5 4 4 2 8 2 2" xfId="44248"/>
    <cellStyle name="Normal 2 5 4 4 2 8 3" xfId="31815"/>
    <cellStyle name="Normal 2 5 4 4 2 9" xfId="2876"/>
    <cellStyle name="Normal 2 5 4 4 2 9 2" xfId="15394"/>
    <cellStyle name="Normal 2 5 4 4 2 9 2 2" xfId="40268"/>
    <cellStyle name="Normal 2 5 4 4 2 9 3" xfId="27827"/>
    <cellStyle name="Normal 2 5 4 4 2_Degree data" xfId="1994"/>
    <cellStyle name="Normal 2 5 4 4 3" xfId="630"/>
    <cellStyle name="Normal 2 5 4 4 3 2" xfId="1423"/>
    <cellStyle name="Normal 2 5 4 4 3 2 2" xfId="9127"/>
    <cellStyle name="Normal 2 5 4 4 3 2 2 2" xfId="21570"/>
    <cellStyle name="Normal 2 5 4 4 3 2 2 2 2" xfId="46444"/>
    <cellStyle name="Normal 2 5 4 4 3 2 2 3" xfId="34011"/>
    <cellStyle name="Normal 2 5 4 4 3 2 3" xfId="4109"/>
    <cellStyle name="Normal 2 5 4 4 3 2 3 2" xfId="16563"/>
    <cellStyle name="Normal 2 5 4 4 3 2 3 2 2" xfId="41437"/>
    <cellStyle name="Normal 2 5 4 4 3 2 3 3" xfId="29004"/>
    <cellStyle name="Normal 2 5 4 4 3 2 4" xfId="14223"/>
    <cellStyle name="Normal 2 5 4 4 3 2 4 2" xfId="39097"/>
    <cellStyle name="Normal 2 5 4 4 3 2 5" xfId="26656"/>
    <cellStyle name="Normal 2 5 4 4 3 3" xfId="5568"/>
    <cellStyle name="Normal 2 5 4 4 3 3 2" xfId="10584"/>
    <cellStyle name="Normal 2 5 4 4 3 3 2 2" xfId="23027"/>
    <cellStyle name="Normal 2 5 4 4 3 3 2 2 2" xfId="47901"/>
    <cellStyle name="Normal 2 5 4 4 3 3 2 3" xfId="35468"/>
    <cellStyle name="Normal 2 5 4 4 3 3 3" xfId="18020"/>
    <cellStyle name="Normal 2 5 4 4 3 3 3 2" xfId="42894"/>
    <cellStyle name="Normal 2 5 4 4 3 3 4" xfId="30461"/>
    <cellStyle name="Normal 2 5 4 4 3 4" xfId="8243"/>
    <cellStyle name="Normal 2 5 4 4 3 4 2" xfId="20687"/>
    <cellStyle name="Normal 2 5 4 4 3 4 2 2" xfId="45561"/>
    <cellStyle name="Normal 2 5 4 4 3 4 3" xfId="33128"/>
    <cellStyle name="Normal 2 5 4 4 3 5" xfId="12038"/>
    <cellStyle name="Normal 2 5 4 4 3 5 2" xfId="24472"/>
    <cellStyle name="Normal 2 5 4 4 3 5 2 2" xfId="49346"/>
    <cellStyle name="Normal 2 5 4 4 3 5 3" xfId="36913"/>
    <cellStyle name="Normal 2 5 4 4 3 6" xfId="6720"/>
    <cellStyle name="Normal 2 5 4 4 3 6 2" xfId="19169"/>
    <cellStyle name="Normal 2 5 4 4 3 6 2 2" xfId="44043"/>
    <cellStyle name="Normal 2 5 4 4 3 6 3" xfId="31610"/>
    <cellStyle name="Normal 2 5 4 4 3 7" xfId="3174"/>
    <cellStyle name="Normal 2 5 4 4 3 7 2" xfId="15680"/>
    <cellStyle name="Normal 2 5 4 4 3 7 2 2" xfId="40554"/>
    <cellStyle name="Normal 2 5 4 4 3 7 3" xfId="28113"/>
    <cellStyle name="Normal 2 5 4 4 3 8" xfId="13437"/>
    <cellStyle name="Normal 2 5 4 4 3 8 2" xfId="38311"/>
    <cellStyle name="Normal 2 5 4 4 3 9" xfId="25870"/>
    <cellStyle name="Normal 2 5 4 4 4" xfId="1771"/>
    <cellStyle name="Normal 2 5 4 4 4 2" xfId="4509"/>
    <cellStyle name="Normal 2 5 4 4 4 2 2" xfId="9527"/>
    <cellStyle name="Normal 2 5 4 4 4 2 2 2" xfId="21970"/>
    <cellStyle name="Normal 2 5 4 4 4 2 2 2 2" xfId="46844"/>
    <cellStyle name="Normal 2 5 4 4 4 2 2 3" xfId="34411"/>
    <cellStyle name="Normal 2 5 4 4 4 2 3" xfId="16963"/>
    <cellStyle name="Normal 2 5 4 4 4 2 3 2" xfId="41837"/>
    <cellStyle name="Normal 2 5 4 4 4 2 4" xfId="29404"/>
    <cellStyle name="Normal 2 5 4 4 4 3" xfId="5917"/>
    <cellStyle name="Normal 2 5 4 4 4 3 2" xfId="10932"/>
    <cellStyle name="Normal 2 5 4 4 4 3 2 2" xfId="23375"/>
    <cellStyle name="Normal 2 5 4 4 4 3 2 2 2" xfId="48249"/>
    <cellStyle name="Normal 2 5 4 4 4 3 2 3" xfId="35816"/>
    <cellStyle name="Normal 2 5 4 4 4 3 3" xfId="18368"/>
    <cellStyle name="Normal 2 5 4 4 4 3 3 2" xfId="43242"/>
    <cellStyle name="Normal 2 5 4 4 4 3 4" xfId="30809"/>
    <cellStyle name="Normal 2 5 4 4 4 4" xfId="8643"/>
    <cellStyle name="Normal 2 5 4 4 4 4 2" xfId="21087"/>
    <cellStyle name="Normal 2 5 4 4 4 4 2 2" xfId="45961"/>
    <cellStyle name="Normal 2 5 4 4 4 4 3" xfId="33528"/>
    <cellStyle name="Normal 2 5 4 4 4 5" xfId="12386"/>
    <cellStyle name="Normal 2 5 4 4 4 5 2" xfId="24820"/>
    <cellStyle name="Normal 2 5 4 4 4 5 2 2" xfId="49694"/>
    <cellStyle name="Normal 2 5 4 4 4 5 3" xfId="37261"/>
    <cellStyle name="Normal 2 5 4 4 4 6" xfId="7120"/>
    <cellStyle name="Normal 2 5 4 4 4 6 2" xfId="19569"/>
    <cellStyle name="Normal 2 5 4 4 4 6 2 2" xfId="44443"/>
    <cellStyle name="Normal 2 5 4 4 4 6 3" xfId="32010"/>
    <cellStyle name="Normal 2 5 4 4 4 7" xfId="3574"/>
    <cellStyle name="Normal 2 5 4 4 4 7 2" xfId="16080"/>
    <cellStyle name="Normal 2 5 4 4 4 7 2 2" xfId="40954"/>
    <cellStyle name="Normal 2 5 4 4 4 7 3" xfId="28513"/>
    <cellStyle name="Normal 2 5 4 4 4 8" xfId="14571"/>
    <cellStyle name="Normal 2 5 4 4 4 8 2" xfId="39445"/>
    <cellStyle name="Normal 2 5 4 4 4 9" xfId="27004"/>
    <cellStyle name="Normal 2 5 4 4 5" xfId="2186"/>
    <cellStyle name="Normal 2 5 4 4 5 2" xfId="4819"/>
    <cellStyle name="Normal 2 5 4 4 5 2 2" xfId="9836"/>
    <cellStyle name="Normal 2 5 4 4 5 2 2 2" xfId="22279"/>
    <cellStyle name="Normal 2 5 4 4 5 2 2 2 2" xfId="47153"/>
    <cellStyle name="Normal 2 5 4 4 5 2 2 3" xfId="34720"/>
    <cellStyle name="Normal 2 5 4 4 5 2 3" xfId="17272"/>
    <cellStyle name="Normal 2 5 4 4 5 2 3 2" xfId="42146"/>
    <cellStyle name="Normal 2 5 4 4 5 2 4" xfId="29713"/>
    <cellStyle name="Normal 2 5 4 4 5 3" xfId="6217"/>
    <cellStyle name="Normal 2 5 4 4 5 3 2" xfId="11232"/>
    <cellStyle name="Normal 2 5 4 4 5 3 2 2" xfId="23675"/>
    <cellStyle name="Normal 2 5 4 4 5 3 2 2 2" xfId="48549"/>
    <cellStyle name="Normal 2 5 4 4 5 3 2 3" xfId="36116"/>
    <cellStyle name="Normal 2 5 4 4 5 3 3" xfId="18668"/>
    <cellStyle name="Normal 2 5 4 4 5 3 3 2" xfId="43542"/>
    <cellStyle name="Normal 2 5 4 4 5 3 4" xfId="31109"/>
    <cellStyle name="Normal 2 5 4 4 5 4" xfId="8129"/>
    <cellStyle name="Normal 2 5 4 4 5 4 2" xfId="20575"/>
    <cellStyle name="Normal 2 5 4 4 5 4 2 2" xfId="45449"/>
    <cellStyle name="Normal 2 5 4 4 5 4 3" xfId="33016"/>
    <cellStyle name="Normal 2 5 4 4 5 5" xfId="12686"/>
    <cellStyle name="Normal 2 5 4 4 5 5 2" xfId="25120"/>
    <cellStyle name="Normal 2 5 4 4 5 5 2 2" xfId="49994"/>
    <cellStyle name="Normal 2 5 4 4 5 5 3" xfId="37561"/>
    <cellStyle name="Normal 2 5 4 4 5 6" xfId="7430"/>
    <cellStyle name="Normal 2 5 4 4 5 6 2" xfId="19878"/>
    <cellStyle name="Normal 2 5 4 4 5 6 2 2" xfId="44752"/>
    <cellStyle name="Normal 2 5 4 4 5 6 3" xfId="32319"/>
    <cellStyle name="Normal 2 5 4 4 5 7" xfId="3059"/>
    <cellStyle name="Normal 2 5 4 4 5 7 2" xfId="15568"/>
    <cellStyle name="Normal 2 5 4 4 5 7 2 2" xfId="40442"/>
    <cellStyle name="Normal 2 5 4 4 5 7 3" xfId="28001"/>
    <cellStyle name="Normal 2 5 4 4 5 8" xfId="14871"/>
    <cellStyle name="Normal 2 5 4 4 5 8 2" xfId="39745"/>
    <cellStyle name="Normal 2 5 4 4 5 9" xfId="27304"/>
    <cellStyle name="Normal 2 5 4 4 6" xfId="1028"/>
    <cellStyle name="Normal 2 5 4 4 6 2" xfId="9015"/>
    <cellStyle name="Normal 2 5 4 4 6 2 2" xfId="21458"/>
    <cellStyle name="Normal 2 5 4 4 6 2 2 2" xfId="46332"/>
    <cellStyle name="Normal 2 5 4 4 6 2 3" xfId="33899"/>
    <cellStyle name="Normal 2 5 4 4 6 3" xfId="3997"/>
    <cellStyle name="Normal 2 5 4 4 6 3 2" xfId="16451"/>
    <cellStyle name="Normal 2 5 4 4 6 3 2 2" xfId="41325"/>
    <cellStyle name="Normal 2 5 4 4 6 3 3" xfId="28892"/>
    <cellStyle name="Normal 2 5 4 4 6 4" xfId="13828"/>
    <cellStyle name="Normal 2 5 4 4 6 4 2" xfId="38702"/>
    <cellStyle name="Normal 2 5 4 4 6 5" xfId="26261"/>
    <cellStyle name="Normal 2 5 4 4 7" xfId="5173"/>
    <cellStyle name="Normal 2 5 4 4 7 2" xfId="10189"/>
    <cellStyle name="Normal 2 5 4 4 7 2 2" xfId="22632"/>
    <cellStyle name="Normal 2 5 4 4 7 2 2 2" xfId="47506"/>
    <cellStyle name="Normal 2 5 4 4 7 2 3" xfId="35073"/>
    <cellStyle name="Normal 2 5 4 4 7 3" xfId="17625"/>
    <cellStyle name="Normal 2 5 4 4 7 3 2" xfId="42499"/>
    <cellStyle name="Normal 2 5 4 4 7 4" xfId="30066"/>
    <cellStyle name="Normal 2 5 4 4 8" xfId="7750"/>
    <cellStyle name="Normal 2 5 4 4 8 2" xfId="20196"/>
    <cellStyle name="Normal 2 5 4 4 8 2 2" xfId="45070"/>
    <cellStyle name="Normal 2 5 4 4 8 3" xfId="32637"/>
    <cellStyle name="Normal 2 5 4 4 9" xfId="11643"/>
    <cellStyle name="Normal 2 5 4 4 9 2" xfId="24077"/>
    <cellStyle name="Normal 2 5 4 4 9 2 2" xfId="48951"/>
    <cellStyle name="Normal 2 5 4 4 9 3" xfId="36518"/>
    <cellStyle name="Normal 2 5 4 4_Degree data" xfId="2030"/>
    <cellStyle name="Normal 2 5 4 5" xfId="374"/>
    <cellStyle name="Normal 2 5 4 5 10" xfId="13190"/>
    <cellStyle name="Normal 2 5 4 5 10 2" xfId="38064"/>
    <cellStyle name="Normal 2 5 4 5 11" xfId="25623"/>
    <cellStyle name="Normal 2 5 4 5 2" xfId="734"/>
    <cellStyle name="Normal 2 5 4 5 2 2" xfId="1425"/>
    <cellStyle name="Normal 2 5 4 5 2 2 2" xfId="9529"/>
    <cellStyle name="Normal 2 5 4 5 2 2 2 2" xfId="21972"/>
    <cellStyle name="Normal 2 5 4 5 2 2 2 2 2" xfId="46846"/>
    <cellStyle name="Normal 2 5 4 5 2 2 2 3" xfId="34413"/>
    <cellStyle name="Normal 2 5 4 5 2 2 3" xfId="4511"/>
    <cellStyle name="Normal 2 5 4 5 2 2 3 2" xfId="16965"/>
    <cellStyle name="Normal 2 5 4 5 2 2 3 2 2" xfId="41839"/>
    <cellStyle name="Normal 2 5 4 5 2 2 3 3" xfId="29406"/>
    <cellStyle name="Normal 2 5 4 5 2 2 4" xfId="14225"/>
    <cellStyle name="Normal 2 5 4 5 2 2 4 2" xfId="39099"/>
    <cellStyle name="Normal 2 5 4 5 2 2 5" xfId="26658"/>
    <cellStyle name="Normal 2 5 4 5 2 3" xfId="5570"/>
    <cellStyle name="Normal 2 5 4 5 2 3 2" xfId="10586"/>
    <cellStyle name="Normal 2 5 4 5 2 3 2 2" xfId="23029"/>
    <cellStyle name="Normal 2 5 4 5 2 3 2 2 2" xfId="47903"/>
    <cellStyle name="Normal 2 5 4 5 2 3 2 3" xfId="35470"/>
    <cellStyle name="Normal 2 5 4 5 2 3 3" xfId="18022"/>
    <cellStyle name="Normal 2 5 4 5 2 3 3 2" xfId="42896"/>
    <cellStyle name="Normal 2 5 4 5 2 3 4" xfId="30463"/>
    <cellStyle name="Normal 2 5 4 5 2 4" xfId="8645"/>
    <cellStyle name="Normal 2 5 4 5 2 4 2" xfId="21089"/>
    <cellStyle name="Normal 2 5 4 5 2 4 2 2" xfId="45963"/>
    <cellStyle name="Normal 2 5 4 5 2 4 3" xfId="33530"/>
    <cellStyle name="Normal 2 5 4 5 2 5" xfId="12040"/>
    <cellStyle name="Normal 2 5 4 5 2 5 2" xfId="24474"/>
    <cellStyle name="Normal 2 5 4 5 2 5 2 2" xfId="49348"/>
    <cellStyle name="Normal 2 5 4 5 2 5 3" xfId="36915"/>
    <cellStyle name="Normal 2 5 4 5 2 6" xfId="7122"/>
    <cellStyle name="Normal 2 5 4 5 2 6 2" xfId="19571"/>
    <cellStyle name="Normal 2 5 4 5 2 6 2 2" xfId="44445"/>
    <cellStyle name="Normal 2 5 4 5 2 6 3" xfId="32012"/>
    <cellStyle name="Normal 2 5 4 5 2 7" xfId="3576"/>
    <cellStyle name="Normal 2 5 4 5 2 7 2" xfId="16082"/>
    <cellStyle name="Normal 2 5 4 5 2 7 2 2" xfId="40956"/>
    <cellStyle name="Normal 2 5 4 5 2 7 3" xfId="28515"/>
    <cellStyle name="Normal 2 5 4 5 2 8" xfId="13537"/>
    <cellStyle name="Normal 2 5 4 5 2 8 2" xfId="38411"/>
    <cellStyle name="Normal 2 5 4 5 2 9" xfId="25970"/>
    <cellStyle name="Normal 2 5 4 5 3" xfId="1773"/>
    <cellStyle name="Normal 2 5 4 5 3 2" xfId="4919"/>
    <cellStyle name="Normal 2 5 4 5 3 2 2" xfId="9936"/>
    <cellStyle name="Normal 2 5 4 5 3 2 2 2" xfId="22379"/>
    <cellStyle name="Normal 2 5 4 5 3 2 2 2 2" xfId="47253"/>
    <cellStyle name="Normal 2 5 4 5 3 2 2 3" xfId="34820"/>
    <cellStyle name="Normal 2 5 4 5 3 2 3" xfId="17372"/>
    <cellStyle name="Normal 2 5 4 5 3 2 3 2" xfId="42246"/>
    <cellStyle name="Normal 2 5 4 5 3 2 4" xfId="29813"/>
    <cellStyle name="Normal 2 5 4 5 3 3" xfId="5919"/>
    <cellStyle name="Normal 2 5 4 5 3 3 2" xfId="10934"/>
    <cellStyle name="Normal 2 5 4 5 3 3 2 2" xfId="23377"/>
    <cellStyle name="Normal 2 5 4 5 3 3 2 2 2" xfId="48251"/>
    <cellStyle name="Normal 2 5 4 5 3 3 2 3" xfId="35818"/>
    <cellStyle name="Normal 2 5 4 5 3 3 3" xfId="18370"/>
    <cellStyle name="Normal 2 5 4 5 3 3 3 2" xfId="43244"/>
    <cellStyle name="Normal 2 5 4 5 3 3 4" xfId="30811"/>
    <cellStyle name="Normal 2 5 4 5 3 4" xfId="8343"/>
    <cellStyle name="Normal 2 5 4 5 3 4 2" xfId="20787"/>
    <cellStyle name="Normal 2 5 4 5 3 4 2 2" xfId="45661"/>
    <cellStyle name="Normal 2 5 4 5 3 4 3" xfId="33228"/>
    <cellStyle name="Normal 2 5 4 5 3 5" xfId="12388"/>
    <cellStyle name="Normal 2 5 4 5 3 5 2" xfId="24822"/>
    <cellStyle name="Normal 2 5 4 5 3 5 2 2" xfId="49696"/>
    <cellStyle name="Normal 2 5 4 5 3 5 3" xfId="37263"/>
    <cellStyle name="Normal 2 5 4 5 3 6" xfId="7530"/>
    <cellStyle name="Normal 2 5 4 5 3 6 2" xfId="19978"/>
    <cellStyle name="Normal 2 5 4 5 3 6 2 2" xfId="44852"/>
    <cellStyle name="Normal 2 5 4 5 3 6 3" xfId="32419"/>
    <cellStyle name="Normal 2 5 4 5 3 7" xfId="3274"/>
    <cellStyle name="Normal 2 5 4 5 3 7 2" xfId="15780"/>
    <cellStyle name="Normal 2 5 4 5 3 7 2 2" xfId="40654"/>
    <cellStyle name="Normal 2 5 4 5 3 7 3" xfId="28213"/>
    <cellStyle name="Normal 2 5 4 5 3 8" xfId="14573"/>
    <cellStyle name="Normal 2 5 4 5 3 8 2" xfId="39447"/>
    <cellStyle name="Normal 2 5 4 5 3 9" xfId="27006"/>
    <cellStyle name="Normal 2 5 4 5 4" xfId="2292"/>
    <cellStyle name="Normal 2 5 4 5 4 2" xfId="6317"/>
    <cellStyle name="Normal 2 5 4 5 4 2 2" xfId="11332"/>
    <cellStyle name="Normal 2 5 4 5 4 2 2 2" xfId="23775"/>
    <cellStyle name="Normal 2 5 4 5 4 2 2 2 2" xfId="48649"/>
    <cellStyle name="Normal 2 5 4 5 4 2 2 3" xfId="36216"/>
    <cellStyle name="Normal 2 5 4 5 4 2 3" xfId="18768"/>
    <cellStyle name="Normal 2 5 4 5 4 2 3 2" xfId="43642"/>
    <cellStyle name="Normal 2 5 4 5 4 2 4" xfId="31209"/>
    <cellStyle name="Normal 2 5 4 5 4 3" xfId="12786"/>
    <cellStyle name="Normal 2 5 4 5 4 3 2" xfId="25220"/>
    <cellStyle name="Normal 2 5 4 5 4 3 2 2" xfId="50094"/>
    <cellStyle name="Normal 2 5 4 5 4 3 3" xfId="37661"/>
    <cellStyle name="Normal 2 5 4 5 4 4" xfId="9227"/>
    <cellStyle name="Normal 2 5 4 5 4 4 2" xfId="21670"/>
    <cellStyle name="Normal 2 5 4 5 4 4 2 2" xfId="46544"/>
    <cellStyle name="Normal 2 5 4 5 4 4 3" xfId="34111"/>
    <cellStyle name="Normal 2 5 4 5 4 5" xfId="4209"/>
    <cellStyle name="Normal 2 5 4 5 4 5 2" xfId="16663"/>
    <cellStyle name="Normal 2 5 4 5 4 5 2 2" xfId="41537"/>
    <cellStyle name="Normal 2 5 4 5 4 5 3" xfId="29104"/>
    <cellStyle name="Normal 2 5 4 5 4 6" xfId="14971"/>
    <cellStyle name="Normal 2 5 4 5 4 6 2" xfId="39845"/>
    <cellStyle name="Normal 2 5 4 5 4 7" xfId="27404"/>
    <cellStyle name="Normal 2 5 4 5 5" xfId="1128"/>
    <cellStyle name="Normal 2 5 4 5 5 2" xfId="10289"/>
    <cellStyle name="Normal 2 5 4 5 5 2 2" xfId="22732"/>
    <cellStyle name="Normal 2 5 4 5 5 2 2 2" xfId="47606"/>
    <cellStyle name="Normal 2 5 4 5 5 2 3" xfId="35173"/>
    <cellStyle name="Normal 2 5 4 5 5 3" xfId="5273"/>
    <cellStyle name="Normal 2 5 4 5 5 3 2" xfId="17725"/>
    <cellStyle name="Normal 2 5 4 5 5 3 2 2" xfId="42599"/>
    <cellStyle name="Normal 2 5 4 5 5 3 3" xfId="30166"/>
    <cellStyle name="Normal 2 5 4 5 5 4" xfId="13928"/>
    <cellStyle name="Normal 2 5 4 5 5 4 2" xfId="38802"/>
    <cellStyle name="Normal 2 5 4 5 5 5" xfId="26361"/>
    <cellStyle name="Normal 2 5 4 5 6" xfId="7850"/>
    <cellStyle name="Normal 2 5 4 5 6 2" xfId="20296"/>
    <cellStyle name="Normal 2 5 4 5 6 2 2" xfId="45170"/>
    <cellStyle name="Normal 2 5 4 5 6 3" xfId="32737"/>
    <cellStyle name="Normal 2 5 4 5 7" xfId="11743"/>
    <cellStyle name="Normal 2 5 4 5 7 2" xfId="24177"/>
    <cellStyle name="Normal 2 5 4 5 7 2 2" xfId="49051"/>
    <cellStyle name="Normal 2 5 4 5 7 3" xfId="36618"/>
    <cellStyle name="Normal 2 5 4 5 8" xfId="6820"/>
    <cellStyle name="Normal 2 5 4 5 8 2" xfId="19269"/>
    <cellStyle name="Normal 2 5 4 5 8 2 2" xfId="44143"/>
    <cellStyle name="Normal 2 5 4 5 8 3" xfId="31710"/>
    <cellStyle name="Normal 2 5 4 5 9" xfId="2771"/>
    <cellStyle name="Normal 2 5 4 5 9 2" xfId="15289"/>
    <cellStyle name="Normal 2 5 4 5 9 2 2" xfId="40163"/>
    <cellStyle name="Normal 2 5 4 5 9 3" xfId="27722"/>
    <cellStyle name="Normal 2 5 4 5_Degree data" xfId="2081"/>
    <cellStyle name="Normal 2 5 4 6" xfId="240"/>
    <cellStyle name="Normal 2 5 4 6 10" xfId="13066"/>
    <cellStyle name="Normal 2 5 4 6 10 2" xfId="37940"/>
    <cellStyle name="Normal 2 5 4 6 11" xfId="25499"/>
    <cellStyle name="Normal 2 5 4 6 2" xfId="604"/>
    <cellStyle name="Normal 2 5 4 6 2 2" xfId="1426"/>
    <cellStyle name="Normal 2 5 4 6 2 2 2" xfId="9530"/>
    <cellStyle name="Normal 2 5 4 6 2 2 2 2" xfId="21973"/>
    <cellStyle name="Normal 2 5 4 6 2 2 2 2 2" xfId="46847"/>
    <cellStyle name="Normal 2 5 4 6 2 2 2 3" xfId="34414"/>
    <cellStyle name="Normal 2 5 4 6 2 2 3" xfId="4512"/>
    <cellStyle name="Normal 2 5 4 6 2 2 3 2" xfId="16966"/>
    <cellStyle name="Normal 2 5 4 6 2 2 3 2 2" xfId="41840"/>
    <cellStyle name="Normal 2 5 4 6 2 2 3 3" xfId="29407"/>
    <cellStyle name="Normal 2 5 4 6 2 2 4" xfId="14226"/>
    <cellStyle name="Normal 2 5 4 6 2 2 4 2" xfId="39100"/>
    <cellStyle name="Normal 2 5 4 6 2 2 5" xfId="26659"/>
    <cellStyle name="Normal 2 5 4 6 2 3" xfId="5571"/>
    <cellStyle name="Normal 2 5 4 6 2 3 2" xfId="10587"/>
    <cellStyle name="Normal 2 5 4 6 2 3 2 2" xfId="23030"/>
    <cellStyle name="Normal 2 5 4 6 2 3 2 2 2" xfId="47904"/>
    <cellStyle name="Normal 2 5 4 6 2 3 2 3" xfId="35471"/>
    <cellStyle name="Normal 2 5 4 6 2 3 3" xfId="18023"/>
    <cellStyle name="Normal 2 5 4 6 2 3 3 2" xfId="42897"/>
    <cellStyle name="Normal 2 5 4 6 2 3 4" xfId="30464"/>
    <cellStyle name="Normal 2 5 4 6 2 4" xfId="8646"/>
    <cellStyle name="Normal 2 5 4 6 2 4 2" xfId="21090"/>
    <cellStyle name="Normal 2 5 4 6 2 4 2 2" xfId="45964"/>
    <cellStyle name="Normal 2 5 4 6 2 4 3" xfId="33531"/>
    <cellStyle name="Normal 2 5 4 6 2 5" xfId="12041"/>
    <cellStyle name="Normal 2 5 4 6 2 5 2" xfId="24475"/>
    <cellStyle name="Normal 2 5 4 6 2 5 2 2" xfId="49349"/>
    <cellStyle name="Normal 2 5 4 6 2 5 3" xfId="36916"/>
    <cellStyle name="Normal 2 5 4 6 2 6" xfId="7123"/>
    <cellStyle name="Normal 2 5 4 6 2 6 2" xfId="19572"/>
    <cellStyle name="Normal 2 5 4 6 2 6 2 2" xfId="44446"/>
    <cellStyle name="Normal 2 5 4 6 2 6 3" xfId="32013"/>
    <cellStyle name="Normal 2 5 4 6 2 7" xfId="3577"/>
    <cellStyle name="Normal 2 5 4 6 2 7 2" xfId="16083"/>
    <cellStyle name="Normal 2 5 4 6 2 7 2 2" xfId="40957"/>
    <cellStyle name="Normal 2 5 4 6 2 7 3" xfId="28516"/>
    <cellStyle name="Normal 2 5 4 6 2 8" xfId="13413"/>
    <cellStyle name="Normal 2 5 4 6 2 8 2" xfId="38287"/>
    <cellStyle name="Normal 2 5 4 6 2 9" xfId="25846"/>
    <cellStyle name="Normal 2 5 4 6 3" xfId="1774"/>
    <cellStyle name="Normal 2 5 4 6 3 2" xfId="4795"/>
    <cellStyle name="Normal 2 5 4 6 3 2 2" xfId="9812"/>
    <cellStyle name="Normal 2 5 4 6 3 2 2 2" xfId="22255"/>
    <cellStyle name="Normal 2 5 4 6 3 2 2 2 2" xfId="47129"/>
    <cellStyle name="Normal 2 5 4 6 3 2 2 3" xfId="34696"/>
    <cellStyle name="Normal 2 5 4 6 3 2 3" xfId="17248"/>
    <cellStyle name="Normal 2 5 4 6 3 2 3 2" xfId="42122"/>
    <cellStyle name="Normal 2 5 4 6 3 2 4" xfId="29689"/>
    <cellStyle name="Normal 2 5 4 6 3 3" xfId="5920"/>
    <cellStyle name="Normal 2 5 4 6 3 3 2" xfId="10935"/>
    <cellStyle name="Normal 2 5 4 6 3 3 2 2" xfId="23378"/>
    <cellStyle name="Normal 2 5 4 6 3 3 2 2 2" xfId="48252"/>
    <cellStyle name="Normal 2 5 4 6 3 3 2 3" xfId="35819"/>
    <cellStyle name="Normal 2 5 4 6 3 3 3" xfId="18371"/>
    <cellStyle name="Normal 2 5 4 6 3 3 3 2" xfId="43245"/>
    <cellStyle name="Normal 2 5 4 6 3 3 4" xfId="30812"/>
    <cellStyle name="Normal 2 5 4 6 3 4" xfId="8873"/>
    <cellStyle name="Normal 2 5 4 6 3 4 2" xfId="21316"/>
    <cellStyle name="Normal 2 5 4 6 3 4 2 2" xfId="46190"/>
    <cellStyle name="Normal 2 5 4 6 3 4 3" xfId="33757"/>
    <cellStyle name="Normal 2 5 4 6 3 5" xfId="12389"/>
    <cellStyle name="Normal 2 5 4 6 3 5 2" xfId="24823"/>
    <cellStyle name="Normal 2 5 4 6 3 5 2 2" xfId="49697"/>
    <cellStyle name="Normal 2 5 4 6 3 5 3" xfId="37264"/>
    <cellStyle name="Normal 2 5 4 6 3 6" xfId="7406"/>
    <cellStyle name="Normal 2 5 4 6 3 6 2" xfId="19854"/>
    <cellStyle name="Normal 2 5 4 6 3 6 2 2" xfId="44728"/>
    <cellStyle name="Normal 2 5 4 6 3 6 3" xfId="32295"/>
    <cellStyle name="Normal 2 5 4 6 3 7" xfId="3855"/>
    <cellStyle name="Normal 2 5 4 6 3 7 2" xfId="16309"/>
    <cellStyle name="Normal 2 5 4 6 3 7 2 2" xfId="41183"/>
    <cellStyle name="Normal 2 5 4 6 3 7 3" xfId="28750"/>
    <cellStyle name="Normal 2 5 4 6 3 8" xfId="14574"/>
    <cellStyle name="Normal 2 5 4 6 3 8 2" xfId="39448"/>
    <cellStyle name="Normal 2 5 4 6 3 9" xfId="27007"/>
    <cellStyle name="Normal 2 5 4 6 4" xfId="2158"/>
    <cellStyle name="Normal 2 5 4 6 4 2" xfId="6193"/>
    <cellStyle name="Normal 2 5 4 6 4 2 2" xfId="11208"/>
    <cellStyle name="Normal 2 5 4 6 4 2 2 2" xfId="23651"/>
    <cellStyle name="Normal 2 5 4 6 4 2 2 2 2" xfId="48525"/>
    <cellStyle name="Normal 2 5 4 6 4 2 2 3" xfId="36092"/>
    <cellStyle name="Normal 2 5 4 6 4 2 3" xfId="18644"/>
    <cellStyle name="Normal 2 5 4 6 4 2 3 2" xfId="43518"/>
    <cellStyle name="Normal 2 5 4 6 4 2 4" xfId="31085"/>
    <cellStyle name="Normal 2 5 4 6 4 3" xfId="12662"/>
    <cellStyle name="Normal 2 5 4 6 4 3 2" xfId="25096"/>
    <cellStyle name="Normal 2 5 4 6 4 3 2 2" xfId="49970"/>
    <cellStyle name="Normal 2 5 4 6 4 3 3" xfId="37537"/>
    <cellStyle name="Normal 2 5 4 6 4 4" xfId="9103"/>
    <cellStyle name="Normal 2 5 4 6 4 4 2" xfId="21546"/>
    <cellStyle name="Normal 2 5 4 6 4 4 2 2" xfId="46420"/>
    <cellStyle name="Normal 2 5 4 6 4 4 3" xfId="33987"/>
    <cellStyle name="Normal 2 5 4 6 4 5" xfId="4085"/>
    <cellStyle name="Normal 2 5 4 6 4 5 2" xfId="16539"/>
    <cellStyle name="Normal 2 5 4 6 4 5 2 2" xfId="41413"/>
    <cellStyle name="Normal 2 5 4 6 4 5 3" xfId="28980"/>
    <cellStyle name="Normal 2 5 4 6 4 6" xfId="14847"/>
    <cellStyle name="Normal 2 5 4 6 4 6 2" xfId="39721"/>
    <cellStyle name="Normal 2 5 4 6 4 7" xfId="27280"/>
    <cellStyle name="Normal 2 5 4 6 5" xfId="1004"/>
    <cellStyle name="Normal 2 5 4 6 5 2" xfId="10163"/>
    <cellStyle name="Normal 2 5 4 6 5 2 2" xfId="22606"/>
    <cellStyle name="Normal 2 5 4 6 5 2 2 2" xfId="47480"/>
    <cellStyle name="Normal 2 5 4 6 5 2 3" xfId="35047"/>
    <cellStyle name="Normal 2 5 4 6 5 3" xfId="5147"/>
    <cellStyle name="Normal 2 5 4 6 5 3 2" xfId="17599"/>
    <cellStyle name="Normal 2 5 4 6 5 3 2 2" xfId="42473"/>
    <cellStyle name="Normal 2 5 4 6 5 3 3" xfId="30040"/>
    <cellStyle name="Normal 2 5 4 6 5 4" xfId="13804"/>
    <cellStyle name="Normal 2 5 4 6 5 4 2" xfId="38678"/>
    <cellStyle name="Normal 2 5 4 6 5 5" xfId="26237"/>
    <cellStyle name="Normal 2 5 4 6 6" xfId="8219"/>
    <cellStyle name="Normal 2 5 4 6 6 2" xfId="20663"/>
    <cellStyle name="Normal 2 5 4 6 6 2 2" xfId="45537"/>
    <cellStyle name="Normal 2 5 4 6 6 3" xfId="33104"/>
    <cellStyle name="Normal 2 5 4 6 7" xfId="11619"/>
    <cellStyle name="Normal 2 5 4 6 7 2" xfId="24053"/>
    <cellStyle name="Normal 2 5 4 6 7 2 2" xfId="48927"/>
    <cellStyle name="Normal 2 5 4 6 7 3" xfId="36494"/>
    <cellStyle name="Normal 2 5 4 6 8" xfId="6696"/>
    <cellStyle name="Normal 2 5 4 6 8 2" xfId="19145"/>
    <cellStyle name="Normal 2 5 4 6 8 2 2" xfId="44019"/>
    <cellStyle name="Normal 2 5 4 6 8 3" xfId="31586"/>
    <cellStyle name="Normal 2 5 4 6 9" xfId="3150"/>
    <cellStyle name="Normal 2 5 4 6 9 2" xfId="15656"/>
    <cellStyle name="Normal 2 5 4 6 9 2 2" xfId="40530"/>
    <cellStyle name="Normal 2 5 4 6 9 3" xfId="28089"/>
    <cellStyle name="Normal 2 5 4 6_Degree data" xfId="1993"/>
    <cellStyle name="Normal 2 5 4 7" xfId="558"/>
    <cellStyle name="Normal 2 5 4 7 2" xfId="1417"/>
    <cellStyle name="Normal 2 5 4 7 2 2" xfId="9521"/>
    <cellStyle name="Normal 2 5 4 7 2 2 2" xfId="21964"/>
    <cellStyle name="Normal 2 5 4 7 2 2 2 2" xfId="46838"/>
    <cellStyle name="Normal 2 5 4 7 2 2 3" xfId="34405"/>
    <cellStyle name="Normal 2 5 4 7 2 3" xfId="4503"/>
    <cellStyle name="Normal 2 5 4 7 2 3 2" xfId="16957"/>
    <cellStyle name="Normal 2 5 4 7 2 3 2 2" xfId="41831"/>
    <cellStyle name="Normal 2 5 4 7 2 3 3" xfId="29398"/>
    <cellStyle name="Normal 2 5 4 7 2 4" xfId="14217"/>
    <cellStyle name="Normal 2 5 4 7 2 4 2" xfId="39091"/>
    <cellStyle name="Normal 2 5 4 7 2 5" xfId="26650"/>
    <cellStyle name="Normal 2 5 4 7 3" xfId="5562"/>
    <cellStyle name="Normal 2 5 4 7 3 2" xfId="10578"/>
    <cellStyle name="Normal 2 5 4 7 3 2 2" xfId="23021"/>
    <cellStyle name="Normal 2 5 4 7 3 2 2 2" xfId="47895"/>
    <cellStyle name="Normal 2 5 4 7 3 2 3" xfId="35462"/>
    <cellStyle name="Normal 2 5 4 7 3 3" xfId="18014"/>
    <cellStyle name="Normal 2 5 4 7 3 3 2" xfId="42888"/>
    <cellStyle name="Normal 2 5 4 7 3 4" xfId="30455"/>
    <cellStyle name="Normal 2 5 4 7 4" xfId="8637"/>
    <cellStyle name="Normal 2 5 4 7 4 2" xfId="21081"/>
    <cellStyle name="Normal 2 5 4 7 4 2 2" xfId="45955"/>
    <cellStyle name="Normal 2 5 4 7 4 3" xfId="33522"/>
    <cellStyle name="Normal 2 5 4 7 5" xfId="12032"/>
    <cellStyle name="Normal 2 5 4 7 5 2" xfId="24466"/>
    <cellStyle name="Normal 2 5 4 7 5 2 2" xfId="49340"/>
    <cellStyle name="Normal 2 5 4 7 5 3" xfId="36907"/>
    <cellStyle name="Normal 2 5 4 7 6" xfId="7114"/>
    <cellStyle name="Normal 2 5 4 7 6 2" xfId="19563"/>
    <cellStyle name="Normal 2 5 4 7 6 2 2" xfId="44437"/>
    <cellStyle name="Normal 2 5 4 7 6 3" xfId="32004"/>
    <cellStyle name="Normal 2 5 4 7 7" xfId="3568"/>
    <cellStyle name="Normal 2 5 4 7 7 2" xfId="16074"/>
    <cellStyle name="Normal 2 5 4 7 7 2 2" xfId="40948"/>
    <cellStyle name="Normal 2 5 4 7 7 3" xfId="28507"/>
    <cellStyle name="Normal 2 5 4 7 8" xfId="13368"/>
    <cellStyle name="Normal 2 5 4 7 8 2" xfId="38242"/>
    <cellStyle name="Normal 2 5 4 7 9" xfId="25801"/>
    <cellStyle name="Normal 2 5 4 8" xfId="1765"/>
    <cellStyle name="Normal 2 5 4 8 2" xfId="4750"/>
    <cellStyle name="Normal 2 5 4 8 2 2" xfId="9767"/>
    <cellStyle name="Normal 2 5 4 8 2 2 2" xfId="22210"/>
    <cellStyle name="Normal 2 5 4 8 2 2 2 2" xfId="47084"/>
    <cellStyle name="Normal 2 5 4 8 2 2 3" xfId="34651"/>
    <cellStyle name="Normal 2 5 4 8 2 3" xfId="17203"/>
    <cellStyle name="Normal 2 5 4 8 2 3 2" xfId="42077"/>
    <cellStyle name="Normal 2 5 4 8 2 4" xfId="29644"/>
    <cellStyle name="Normal 2 5 4 8 3" xfId="5911"/>
    <cellStyle name="Normal 2 5 4 8 3 2" xfId="10926"/>
    <cellStyle name="Normal 2 5 4 8 3 2 2" xfId="23369"/>
    <cellStyle name="Normal 2 5 4 8 3 2 2 2" xfId="48243"/>
    <cellStyle name="Normal 2 5 4 8 3 2 3" xfId="35810"/>
    <cellStyle name="Normal 2 5 4 8 3 3" xfId="18362"/>
    <cellStyle name="Normal 2 5 4 8 3 3 2" xfId="43236"/>
    <cellStyle name="Normal 2 5 4 8 3 4" xfId="30803"/>
    <cellStyle name="Normal 2 5 4 8 4" xfId="8023"/>
    <cellStyle name="Normal 2 5 4 8 4 2" xfId="20469"/>
    <cellStyle name="Normal 2 5 4 8 4 2 2" xfId="45343"/>
    <cellStyle name="Normal 2 5 4 8 4 3" xfId="32910"/>
    <cellStyle name="Normal 2 5 4 8 5" xfId="12380"/>
    <cellStyle name="Normal 2 5 4 8 5 2" xfId="24814"/>
    <cellStyle name="Normal 2 5 4 8 5 2 2" xfId="49688"/>
    <cellStyle name="Normal 2 5 4 8 5 3" xfId="37255"/>
    <cellStyle name="Normal 2 5 4 8 6" xfId="7361"/>
    <cellStyle name="Normal 2 5 4 8 6 2" xfId="19809"/>
    <cellStyle name="Normal 2 5 4 8 6 2 2" xfId="44683"/>
    <cellStyle name="Normal 2 5 4 8 6 3" xfId="32250"/>
    <cellStyle name="Normal 2 5 4 8 7" xfId="2947"/>
    <cellStyle name="Normal 2 5 4 8 7 2" xfId="15462"/>
    <cellStyle name="Normal 2 5 4 8 7 2 2" xfId="40336"/>
    <cellStyle name="Normal 2 5 4 8 7 3" xfId="27895"/>
    <cellStyle name="Normal 2 5 4 8 8" xfId="14565"/>
    <cellStyle name="Normal 2 5 4 8 8 2" xfId="39439"/>
    <cellStyle name="Normal 2 5 4 8 9" xfId="26998"/>
    <cellStyle name="Normal 2 5 4 9" xfId="2109"/>
    <cellStyle name="Normal 2 5 4 9 2" xfId="6148"/>
    <cellStyle name="Normal 2 5 4 9 2 2" xfId="11163"/>
    <cellStyle name="Normal 2 5 4 9 2 2 2" xfId="23606"/>
    <cellStyle name="Normal 2 5 4 9 2 2 2 2" xfId="48480"/>
    <cellStyle name="Normal 2 5 4 9 2 2 3" xfId="36047"/>
    <cellStyle name="Normal 2 5 4 9 2 3" xfId="18599"/>
    <cellStyle name="Normal 2 5 4 9 2 3 2" xfId="43473"/>
    <cellStyle name="Normal 2 5 4 9 2 4" xfId="31040"/>
    <cellStyle name="Normal 2 5 4 9 3" xfId="12617"/>
    <cellStyle name="Normal 2 5 4 9 3 2" xfId="25051"/>
    <cellStyle name="Normal 2 5 4 9 3 2 2" xfId="49925"/>
    <cellStyle name="Normal 2 5 4 9 3 3" xfId="37492"/>
    <cellStyle name="Normal 2 5 4 9 4" xfId="8910"/>
    <cellStyle name="Normal 2 5 4 9 4 2" xfId="21353"/>
    <cellStyle name="Normal 2 5 4 9 4 2 2" xfId="46227"/>
    <cellStyle name="Normal 2 5 4 9 4 3" xfId="33794"/>
    <cellStyle name="Normal 2 5 4 9 5" xfId="3892"/>
    <cellStyle name="Normal 2 5 4 9 5 2" xfId="16346"/>
    <cellStyle name="Normal 2 5 4 9 5 2 2" xfId="41220"/>
    <cellStyle name="Normal 2 5 4 9 5 3" xfId="28787"/>
    <cellStyle name="Normal 2 5 4 9 6" xfId="14802"/>
    <cellStyle name="Normal 2 5 4 9 6 2" xfId="39676"/>
    <cellStyle name="Normal 2 5 4 9 7" xfId="27235"/>
    <cellStyle name="Normal 2 5 4_Degree data" xfId="1997"/>
    <cellStyle name="Normal 2 5 5" xfId="133"/>
    <cellStyle name="Normal 2 5 5 10" xfId="7696"/>
    <cellStyle name="Normal 2 5 5 10 2" xfId="20142"/>
    <cellStyle name="Normal 2 5 5 10 2 2" xfId="45016"/>
    <cellStyle name="Normal 2 5 5 10 3" xfId="32583"/>
    <cellStyle name="Normal 2 5 5 11" xfId="11516"/>
    <cellStyle name="Normal 2 5 5 11 2" xfId="23950"/>
    <cellStyle name="Normal 2 5 5 11 2 2" xfId="48824"/>
    <cellStyle name="Normal 2 5 5 11 3" xfId="36391"/>
    <cellStyle name="Normal 2 5 5 12" xfId="6508"/>
    <cellStyle name="Normal 2 5 5 12 2" xfId="18957"/>
    <cellStyle name="Normal 2 5 5 12 2 2" xfId="43831"/>
    <cellStyle name="Normal 2 5 5 12 3" xfId="31398"/>
    <cellStyle name="Normal 2 5 5 13" xfId="2616"/>
    <cellStyle name="Normal 2 5 5 13 2" xfId="15135"/>
    <cellStyle name="Normal 2 5 5 13 2 2" xfId="40009"/>
    <cellStyle name="Normal 2 5 5 13 3" xfId="27568"/>
    <cellStyle name="Normal 2 5 5 14" xfId="12963"/>
    <cellStyle name="Normal 2 5 5 14 2" xfId="37837"/>
    <cellStyle name="Normal 2 5 5 15" xfId="25396"/>
    <cellStyle name="Normal 2 5 5 2" xfId="321"/>
    <cellStyle name="Normal 2 5 5 2 10" xfId="6551"/>
    <cellStyle name="Normal 2 5 5 2 10 2" xfId="19000"/>
    <cellStyle name="Normal 2 5 5 2 10 2 2" xfId="43874"/>
    <cellStyle name="Normal 2 5 5 2 10 3" xfId="31441"/>
    <cellStyle name="Normal 2 5 5 2 11" xfId="2719"/>
    <cellStyle name="Normal 2 5 5 2 11 2" xfId="15237"/>
    <cellStyle name="Normal 2 5 5 2 11 2 2" xfId="40111"/>
    <cellStyle name="Normal 2 5 5 2 11 3" xfId="27670"/>
    <cellStyle name="Normal 2 5 5 2 12" xfId="13138"/>
    <cellStyle name="Normal 2 5 5 2 12 2" xfId="38012"/>
    <cellStyle name="Normal 2 5 5 2 13" xfId="25571"/>
    <cellStyle name="Normal 2 5 5 2 2" xfId="423"/>
    <cellStyle name="Normal 2 5 5 2 2 10" xfId="13238"/>
    <cellStyle name="Normal 2 5 5 2 2 10 2" xfId="38112"/>
    <cellStyle name="Normal 2 5 5 2 2 11" xfId="25671"/>
    <cellStyle name="Normal 2 5 5 2 2 2" xfId="783"/>
    <cellStyle name="Normal 2 5 5 2 2 2 2" xfId="1429"/>
    <cellStyle name="Normal 2 5 5 2 2 2 2 2" xfId="9533"/>
    <cellStyle name="Normal 2 5 5 2 2 2 2 2 2" xfId="21976"/>
    <cellStyle name="Normal 2 5 5 2 2 2 2 2 2 2" xfId="46850"/>
    <cellStyle name="Normal 2 5 5 2 2 2 2 2 3" xfId="34417"/>
    <cellStyle name="Normal 2 5 5 2 2 2 2 3" xfId="4515"/>
    <cellStyle name="Normal 2 5 5 2 2 2 2 3 2" xfId="16969"/>
    <cellStyle name="Normal 2 5 5 2 2 2 2 3 2 2" xfId="41843"/>
    <cellStyle name="Normal 2 5 5 2 2 2 2 3 3" xfId="29410"/>
    <cellStyle name="Normal 2 5 5 2 2 2 2 4" xfId="14229"/>
    <cellStyle name="Normal 2 5 5 2 2 2 2 4 2" xfId="39103"/>
    <cellStyle name="Normal 2 5 5 2 2 2 2 5" xfId="26662"/>
    <cellStyle name="Normal 2 5 5 2 2 2 3" xfId="5574"/>
    <cellStyle name="Normal 2 5 5 2 2 2 3 2" xfId="10590"/>
    <cellStyle name="Normal 2 5 5 2 2 2 3 2 2" xfId="23033"/>
    <cellStyle name="Normal 2 5 5 2 2 2 3 2 2 2" xfId="47907"/>
    <cellStyle name="Normal 2 5 5 2 2 2 3 2 3" xfId="35474"/>
    <cellStyle name="Normal 2 5 5 2 2 2 3 3" xfId="18026"/>
    <cellStyle name="Normal 2 5 5 2 2 2 3 3 2" xfId="42900"/>
    <cellStyle name="Normal 2 5 5 2 2 2 3 4" xfId="30467"/>
    <cellStyle name="Normal 2 5 5 2 2 2 4" xfId="8649"/>
    <cellStyle name="Normal 2 5 5 2 2 2 4 2" xfId="21093"/>
    <cellStyle name="Normal 2 5 5 2 2 2 4 2 2" xfId="45967"/>
    <cellStyle name="Normal 2 5 5 2 2 2 4 3" xfId="33534"/>
    <cellStyle name="Normal 2 5 5 2 2 2 5" xfId="12044"/>
    <cellStyle name="Normal 2 5 5 2 2 2 5 2" xfId="24478"/>
    <cellStyle name="Normal 2 5 5 2 2 2 5 2 2" xfId="49352"/>
    <cellStyle name="Normal 2 5 5 2 2 2 5 3" xfId="36919"/>
    <cellStyle name="Normal 2 5 5 2 2 2 6" xfId="7126"/>
    <cellStyle name="Normal 2 5 5 2 2 2 6 2" xfId="19575"/>
    <cellStyle name="Normal 2 5 5 2 2 2 6 2 2" xfId="44449"/>
    <cellStyle name="Normal 2 5 5 2 2 2 6 3" xfId="32016"/>
    <cellStyle name="Normal 2 5 5 2 2 2 7" xfId="3580"/>
    <cellStyle name="Normal 2 5 5 2 2 2 7 2" xfId="16086"/>
    <cellStyle name="Normal 2 5 5 2 2 2 7 2 2" xfId="40960"/>
    <cellStyle name="Normal 2 5 5 2 2 2 7 3" xfId="28519"/>
    <cellStyle name="Normal 2 5 5 2 2 2 8" xfId="13585"/>
    <cellStyle name="Normal 2 5 5 2 2 2 8 2" xfId="38459"/>
    <cellStyle name="Normal 2 5 5 2 2 2 9" xfId="26018"/>
    <cellStyle name="Normal 2 5 5 2 2 3" xfId="1777"/>
    <cellStyle name="Normal 2 5 5 2 2 3 2" xfId="4967"/>
    <cellStyle name="Normal 2 5 5 2 2 3 2 2" xfId="9984"/>
    <cellStyle name="Normal 2 5 5 2 2 3 2 2 2" xfId="22427"/>
    <cellStyle name="Normal 2 5 5 2 2 3 2 2 2 2" xfId="47301"/>
    <cellStyle name="Normal 2 5 5 2 2 3 2 2 3" xfId="34868"/>
    <cellStyle name="Normal 2 5 5 2 2 3 2 3" xfId="17420"/>
    <cellStyle name="Normal 2 5 5 2 2 3 2 3 2" xfId="42294"/>
    <cellStyle name="Normal 2 5 5 2 2 3 2 4" xfId="29861"/>
    <cellStyle name="Normal 2 5 5 2 2 3 3" xfId="5923"/>
    <cellStyle name="Normal 2 5 5 2 2 3 3 2" xfId="10938"/>
    <cellStyle name="Normal 2 5 5 2 2 3 3 2 2" xfId="23381"/>
    <cellStyle name="Normal 2 5 5 2 2 3 3 2 2 2" xfId="48255"/>
    <cellStyle name="Normal 2 5 5 2 2 3 3 2 3" xfId="35822"/>
    <cellStyle name="Normal 2 5 5 2 2 3 3 3" xfId="18374"/>
    <cellStyle name="Normal 2 5 5 2 2 3 3 3 2" xfId="43248"/>
    <cellStyle name="Normal 2 5 5 2 2 3 3 4" xfId="30815"/>
    <cellStyle name="Normal 2 5 5 2 2 3 4" xfId="8391"/>
    <cellStyle name="Normal 2 5 5 2 2 3 4 2" xfId="20835"/>
    <cellStyle name="Normal 2 5 5 2 2 3 4 2 2" xfId="45709"/>
    <cellStyle name="Normal 2 5 5 2 2 3 4 3" xfId="33276"/>
    <cellStyle name="Normal 2 5 5 2 2 3 5" xfId="12392"/>
    <cellStyle name="Normal 2 5 5 2 2 3 5 2" xfId="24826"/>
    <cellStyle name="Normal 2 5 5 2 2 3 5 2 2" xfId="49700"/>
    <cellStyle name="Normal 2 5 5 2 2 3 5 3" xfId="37267"/>
    <cellStyle name="Normal 2 5 5 2 2 3 6" xfId="7578"/>
    <cellStyle name="Normal 2 5 5 2 2 3 6 2" xfId="20026"/>
    <cellStyle name="Normal 2 5 5 2 2 3 6 2 2" xfId="44900"/>
    <cellStyle name="Normal 2 5 5 2 2 3 6 3" xfId="32467"/>
    <cellStyle name="Normal 2 5 5 2 2 3 7" xfId="3322"/>
    <cellStyle name="Normal 2 5 5 2 2 3 7 2" xfId="15828"/>
    <cellStyle name="Normal 2 5 5 2 2 3 7 2 2" xfId="40702"/>
    <cellStyle name="Normal 2 5 5 2 2 3 7 3" xfId="28261"/>
    <cellStyle name="Normal 2 5 5 2 2 3 8" xfId="14577"/>
    <cellStyle name="Normal 2 5 5 2 2 3 8 2" xfId="39451"/>
    <cellStyle name="Normal 2 5 5 2 2 3 9" xfId="27010"/>
    <cellStyle name="Normal 2 5 5 2 2 4" xfId="2341"/>
    <cellStyle name="Normal 2 5 5 2 2 4 2" xfId="6365"/>
    <cellStyle name="Normal 2 5 5 2 2 4 2 2" xfId="11380"/>
    <cellStyle name="Normal 2 5 5 2 2 4 2 2 2" xfId="23823"/>
    <cellStyle name="Normal 2 5 5 2 2 4 2 2 2 2" xfId="48697"/>
    <cellStyle name="Normal 2 5 5 2 2 4 2 2 3" xfId="36264"/>
    <cellStyle name="Normal 2 5 5 2 2 4 2 3" xfId="18816"/>
    <cellStyle name="Normal 2 5 5 2 2 4 2 3 2" xfId="43690"/>
    <cellStyle name="Normal 2 5 5 2 2 4 2 4" xfId="31257"/>
    <cellStyle name="Normal 2 5 5 2 2 4 3" xfId="12834"/>
    <cellStyle name="Normal 2 5 5 2 2 4 3 2" xfId="25268"/>
    <cellStyle name="Normal 2 5 5 2 2 4 3 2 2" xfId="50142"/>
    <cellStyle name="Normal 2 5 5 2 2 4 3 3" xfId="37709"/>
    <cellStyle name="Normal 2 5 5 2 2 4 4" xfId="9275"/>
    <cellStyle name="Normal 2 5 5 2 2 4 4 2" xfId="21718"/>
    <cellStyle name="Normal 2 5 5 2 2 4 4 2 2" xfId="46592"/>
    <cellStyle name="Normal 2 5 5 2 2 4 4 3" xfId="34159"/>
    <cellStyle name="Normal 2 5 5 2 2 4 5" xfId="4257"/>
    <cellStyle name="Normal 2 5 5 2 2 4 5 2" xfId="16711"/>
    <cellStyle name="Normal 2 5 5 2 2 4 5 2 2" xfId="41585"/>
    <cellStyle name="Normal 2 5 5 2 2 4 5 3" xfId="29152"/>
    <cellStyle name="Normal 2 5 5 2 2 4 6" xfId="15019"/>
    <cellStyle name="Normal 2 5 5 2 2 4 6 2" xfId="39893"/>
    <cellStyle name="Normal 2 5 5 2 2 4 7" xfId="27452"/>
    <cellStyle name="Normal 2 5 5 2 2 5" xfId="1176"/>
    <cellStyle name="Normal 2 5 5 2 2 5 2" xfId="10337"/>
    <cellStyle name="Normal 2 5 5 2 2 5 2 2" xfId="22780"/>
    <cellStyle name="Normal 2 5 5 2 2 5 2 2 2" xfId="47654"/>
    <cellStyle name="Normal 2 5 5 2 2 5 2 3" xfId="35221"/>
    <cellStyle name="Normal 2 5 5 2 2 5 3" xfId="5321"/>
    <cellStyle name="Normal 2 5 5 2 2 5 3 2" xfId="17773"/>
    <cellStyle name="Normal 2 5 5 2 2 5 3 2 2" xfId="42647"/>
    <cellStyle name="Normal 2 5 5 2 2 5 3 3" xfId="30214"/>
    <cellStyle name="Normal 2 5 5 2 2 5 4" xfId="13976"/>
    <cellStyle name="Normal 2 5 5 2 2 5 4 2" xfId="38850"/>
    <cellStyle name="Normal 2 5 5 2 2 5 5" xfId="26409"/>
    <cellStyle name="Normal 2 5 5 2 2 6" xfId="7898"/>
    <cellStyle name="Normal 2 5 5 2 2 6 2" xfId="20344"/>
    <cellStyle name="Normal 2 5 5 2 2 6 2 2" xfId="45218"/>
    <cellStyle name="Normal 2 5 5 2 2 6 3" xfId="32785"/>
    <cellStyle name="Normal 2 5 5 2 2 7" xfId="11791"/>
    <cellStyle name="Normal 2 5 5 2 2 7 2" xfId="24225"/>
    <cellStyle name="Normal 2 5 5 2 2 7 2 2" xfId="49099"/>
    <cellStyle name="Normal 2 5 5 2 2 7 3" xfId="36666"/>
    <cellStyle name="Normal 2 5 5 2 2 8" xfId="6868"/>
    <cellStyle name="Normal 2 5 5 2 2 8 2" xfId="19317"/>
    <cellStyle name="Normal 2 5 5 2 2 8 2 2" xfId="44191"/>
    <cellStyle name="Normal 2 5 5 2 2 8 3" xfId="31758"/>
    <cellStyle name="Normal 2 5 5 2 2 9" xfId="2819"/>
    <cellStyle name="Normal 2 5 5 2 2 9 2" xfId="15337"/>
    <cellStyle name="Normal 2 5 5 2 2 9 2 2" xfId="40211"/>
    <cellStyle name="Normal 2 5 5 2 2 9 3" xfId="27770"/>
    <cellStyle name="Normal 2 5 5 2 2_Degree data" xfId="1990"/>
    <cellStyle name="Normal 2 5 5 2 3" xfId="682"/>
    <cellStyle name="Normal 2 5 5 2 3 2" xfId="1428"/>
    <cellStyle name="Normal 2 5 5 2 3 2 2" xfId="9175"/>
    <cellStyle name="Normal 2 5 5 2 3 2 2 2" xfId="21618"/>
    <cellStyle name="Normal 2 5 5 2 3 2 2 2 2" xfId="46492"/>
    <cellStyle name="Normal 2 5 5 2 3 2 2 3" xfId="34059"/>
    <cellStyle name="Normal 2 5 5 2 3 2 3" xfId="4157"/>
    <cellStyle name="Normal 2 5 5 2 3 2 3 2" xfId="16611"/>
    <cellStyle name="Normal 2 5 5 2 3 2 3 2 2" xfId="41485"/>
    <cellStyle name="Normal 2 5 5 2 3 2 3 3" xfId="29052"/>
    <cellStyle name="Normal 2 5 5 2 3 2 4" xfId="14228"/>
    <cellStyle name="Normal 2 5 5 2 3 2 4 2" xfId="39102"/>
    <cellStyle name="Normal 2 5 5 2 3 2 5" xfId="26661"/>
    <cellStyle name="Normal 2 5 5 2 3 3" xfId="5573"/>
    <cellStyle name="Normal 2 5 5 2 3 3 2" xfId="10589"/>
    <cellStyle name="Normal 2 5 5 2 3 3 2 2" xfId="23032"/>
    <cellStyle name="Normal 2 5 5 2 3 3 2 2 2" xfId="47906"/>
    <cellStyle name="Normal 2 5 5 2 3 3 2 3" xfId="35473"/>
    <cellStyle name="Normal 2 5 5 2 3 3 3" xfId="18025"/>
    <cellStyle name="Normal 2 5 5 2 3 3 3 2" xfId="42899"/>
    <cellStyle name="Normal 2 5 5 2 3 3 4" xfId="30466"/>
    <cellStyle name="Normal 2 5 5 2 3 4" xfId="8291"/>
    <cellStyle name="Normal 2 5 5 2 3 4 2" xfId="20735"/>
    <cellStyle name="Normal 2 5 5 2 3 4 2 2" xfId="45609"/>
    <cellStyle name="Normal 2 5 5 2 3 4 3" xfId="33176"/>
    <cellStyle name="Normal 2 5 5 2 3 5" xfId="12043"/>
    <cellStyle name="Normal 2 5 5 2 3 5 2" xfId="24477"/>
    <cellStyle name="Normal 2 5 5 2 3 5 2 2" xfId="49351"/>
    <cellStyle name="Normal 2 5 5 2 3 5 3" xfId="36918"/>
    <cellStyle name="Normal 2 5 5 2 3 6" xfId="6768"/>
    <cellStyle name="Normal 2 5 5 2 3 6 2" xfId="19217"/>
    <cellStyle name="Normal 2 5 5 2 3 6 2 2" xfId="44091"/>
    <cellStyle name="Normal 2 5 5 2 3 6 3" xfId="31658"/>
    <cellStyle name="Normal 2 5 5 2 3 7" xfId="3222"/>
    <cellStyle name="Normal 2 5 5 2 3 7 2" xfId="15728"/>
    <cellStyle name="Normal 2 5 5 2 3 7 2 2" xfId="40602"/>
    <cellStyle name="Normal 2 5 5 2 3 7 3" xfId="28161"/>
    <cellStyle name="Normal 2 5 5 2 3 8" xfId="13485"/>
    <cellStyle name="Normal 2 5 5 2 3 8 2" xfId="38359"/>
    <cellStyle name="Normal 2 5 5 2 3 9" xfId="25918"/>
    <cellStyle name="Normal 2 5 5 2 4" xfId="1776"/>
    <cellStyle name="Normal 2 5 5 2 4 2" xfId="4514"/>
    <cellStyle name="Normal 2 5 5 2 4 2 2" xfId="9532"/>
    <cellStyle name="Normal 2 5 5 2 4 2 2 2" xfId="21975"/>
    <cellStyle name="Normal 2 5 5 2 4 2 2 2 2" xfId="46849"/>
    <cellStyle name="Normal 2 5 5 2 4 2 2 3" xfId="34416"/>
    <cellStyle name="Normal 2 5 5 2 4 2 3" xfId="16968"/>
    <cellStyle name="Normal 2 5 5 2 4 2 3 2" xfId="41842"/>
    <cellStyle name="Normal 2 5 5 2 4 2 4" xfId="29409"/>
    <cellStyle name="Normal 2 5 5 2 4 3" xfId="5922"/>
    <cellStyle name="Normal 2 5 5 2 4 3 2" xfId="10937"/>
    <cellStyle name="Normal 2 5 5 2 4 3 2 2" xfId="23380"/>
    <cellStyle name="Normal 2 5 5 2 4 3 2 2 2" xfId="48254"/>
    <cellStyle name="Normal 2 5 5 2 4 3 2 3" xfId="35821"/>
    <cellStyle name="Normal 2 5 5 2 4 3 3" xfId="18373"/>
    <cellStyle name="Normal 2 5 5 2 4 3 3 2" xfId="43247"/>
    <cellStyle name="Normal 2 5 5 2 4 3 4" xfId="30814"/>
    <cellStyle name="Normal 2 5 5 2 4 4" xfId="8648"/>
    <cellStyle name="Normal 2 5 5 2 4 4 2" xfId="21092"/>
    <cellStyle name="Normal 2 5 5 2 4 4 2 2" xfId="45966"/>
    <cellStyle name="Normal 2 5 5 2 4 4 3" xfId="33533"/>
    <cellStyle name="Normal 2 5 5 2 4 5" xfId="12391"/>
    <cellStyle name="Normal 2 5 5 2 4 5 2" xfId="24825"/>
    <cellStyle name="Normal 2 5 5 2 4 5 2 2" xfId="49699"/>
    <cellStyle name="Normal 2 5 5 2 4 5 3" xfId="37266"/>
    <cellStyle name="Normal 2 5 5 2 4 6" xfId="7125"/>
    <cellStyle name="Normal 2 5 5 2 4 6 2" xfId="19574"/>
    <cellStyle name="Normal 2 5 5 2 4 6 2 2" xfId="44448"/>
    <cellStyle name="Normal 2 5 5 2 4 6 3" xfId="32015"/>
    <cellStyle name="Normal 2 5 5 2 4 7" xfId="3579"/>
    <cellStyle name="Normal 2 5 5 2 4 7 2" xfId="16085"/>
    <cellStyle name="Normal 2 5 5 2 4 7 2 2" xfId="40959"/>
    <cellStyle name="Normal 2 5 5 2 4 7 3" xfId="28518"/>
    <cellStyle name="Normal 2 5 5 2 4 8" xfId="14576"/>
    <cellStyle name="Normal 2 5 5 2 4 8 2" xfId="39450"/>
    <cellStyle name="Normal 2 5 5 2 4 9" xfId="27009"/>
    <cellStyle name="Normal 2 5 5 2 5" xfId="2239"/>
    <cellStyle name="Normal 2 5 5 2 5 2" xfId="4867"/>
    <cellStyle name="Normal 2 5 5 2 5 2 2" xfId="9884"/>
    <cellStyle name="Normal 2 5 5 2 5 2 2 2" xfId="22327"/>
    <cellStyle name="Normal 2 5 5 2 5 2 2 2 2" xfId="47201"/>
    <cellStyle name="Normal 2 5 5 2 5 2 2 3" xfId="34768"/>
    <cellStyle name="Normal 2 5 5 2 5 2 3" xfId="17320"/>
    <cellStyle name="Normal 2 5 5 2 5 2 3 2" xfId="42194"/>
    <cellStyle name="Normal 2 5 5 2 5 2 4" xfId="29761"/>
    <cellStyle name="Normal 2 5 5 2 5 3" xfId="6265"/>
    <cellStyle name="Normal 2 5 5 2 5 3 2" xfId="11280"/>
    <cellStyle name="Normal 2 5 5 2 5 3 2 2" xfId="23723"/>
    <cellStyle name="Normal 2 5 5 2 5 3 2 2 2" xfId="48597"/>
    <cellStyle name="Normal 2 5 5 2 5 3 2 3" xfId="36164"/>
    <cellStyle name="Normal 2 5 5 2 5 3 3" xfId="18716"/>
    <cellStyle name="Normal 2 5 5 2 5 3 3 2" xfId="43590"/>
    <cellStyle name="Normal 2 5 5 2 5 3 4" xfId="31157"/>
    <cellStyle name="Normal 2 5 5 2 5 4" xfId="8072"/>
    <cellStyle name="Normal 2 5 5 2 5 4 2" xfId="20518"/>
    <cellStyle name="Normal 2 5 5 2 5 4 2 2" xfId="45392"/>
    <cellStyle name="Normal 2 5 5 2 5 4 3" xfId="32959"/>
    <cellStyle name="Normal 2 5 5 2 5 5" xfId="12734"/>
    <cellStyle name="Normal 2 5 5 2 5 5 2" xfId="25168"/>
    <cellStyle name="Normal 2 5 5 2 5 5 2 2" xfId="50042"/>
    <cellStyle name="Normal 2 5 5 2 5 5 3" xfId="37609"/>
    <cellStyle name="Normal 2 5 5 2 5 6" xfId="7478"/>
    <cellStyle name="Normal 2 5 5 2 5 6 2" xfId="19926"/>
    <cellStyle name="Normal 2 5 5 2 5 6 2 2" xfId="44800"/>
    <cellStyle name="Normal 2 5 5 2 5 6 3" xfId="32367"/>
    <cellStyle name="Normal 2 5 5 2 5 7" xfId="3001"/>
    <cellStyle name="Normal 2 5 5 2 5 7 2" xfId="15511"/>
    <cellStyle name="Normal 2 5 5 2 5 7 2 2" xfId="40385"/>
    <cellStyle name="Normal 2 5 5 2 5 7 3" xfId="27944"/>
    <cellStyle name="Normal 2 5 5 2 5 8" xfId="14919"/>
    <cellStyle name="Normal 2 5 5 2 5 8 2" xfId="39793"/>
    <cellStyle name="Normal 2 5 5 2 5 9" xfId="27352"/>
    <cellStyle name="Normal 2 5 5 2 6" xfId="1076"/>
    <cellStyle name="Normal 2 5 5 2 6 2" xfId="8958"/>
    <cellStyle name="Normal 2 5 5 2 6 2 2" xfId="21401"/>
    <cellStyle name="Normal 2 5 5 2 6 2 2 2" xfId="46275"/>
    <cellStyle name="Normal 2 5 5 2 6 2 3" xfId="33842"/>
    <cellStyle name="Normal 2 5 5 2 6 3" xfId="3940"/>
    <cellStyle name="Normal 2 5 5 2 6 3 2" xfId="16394"/>
    <cellStyle name="Normal 2 5 5 2 6 3 2 2" xfId="41268"/>
    <cellStyle name="Normal 2 5 5 2 6 3 3" xfId="28835"/>
    <cellStyle name="Normal 2 5 5 2 6 4" xfId="13876"/>
    <cellStyle name="Normal 2 5 5 2 6 4 2" xfId="38750"/>
    <cellStyle name="Normal 2 5 5 2 6 5" xfId="26309"/>
    <cellStyle name="Normal 2 5 5 2 7" xfId="5221"/>
    <cellStyle name="Normal 2 5 5 2 7 2" xfId="10237"/>
    <cellStyle name="Normal 2 5 5 2 7 2 2" xfId="22680"/>
    <cellStyle name="Normal 2 5 5 2 7 2 2 2" xfId="47554"/>
    <cellStyle name="Normal 2 5 5 2 7 2 3" xfId="35121"/>
    <cellStyle name="Normal 2 5 5 2 7 3" xfId="17673"/>
    <cellStyle name="Normal 2 5 5 2 7 3 2" xfId="42547"/>
    <cellStyle name="Normal 2 5 5 2 7 4" xfId="30114"/>
    <cellStyle name="Normal 2 5 5 2 8" xfId="7798"/>
    <cellStyle name="Normal 2 5 5 2 8 2" xfId="20244"/>
    <cellStyle name="Normal 2 5 5 2 8 2 2" xfId="45118"/>
    <cellStyle name="Normal 2 5 5 2 8 3" xfId="32685"/>
    <cellStyle name="Normal 2 5 5 2 9" xfId="11691"/>
    <cellStyle name="Normal 2 5 5 2 9 2" xfId="24125"/>
    <cellStyle name="Normal 2 5 5 2 9 2 2" xfId="48999"/>
    <cellStyle name="Normal 2 5 5 2 9 3" xfId="36566"/>
    <cellStyle name="Normal 2 5 5 2_Degree data" xfId="1991"/>
    <cellStyle name="Normal 2 5 5 3" xfId="276"/>
    <cellStyle name="Normal 2 5 5 3 10" xfId="6613"/>
    <cellStyle name="Normal 2 5 5 3 10 2" xfId="19062"/>
    <cellStyle name="Normal 2 5 5 3 10 2 2" xfId="43936"/>
    <cellStyle name="Normal 2 5 5 3 10 3" xfId="31503"/>
    <cellStyle name="Normal 2 5 5 3 11" xfId="2676"/>
    <cellStyle name="Normal 2 5 5 3 11 2" xfId="15194"/>
    <cellStyle name="Normal 2 5 5 3 11 2 2" xfId="40068"/>
    <cellStyle name="Normal 2 5 5 3 11 3" xfId="27627"/>
    <cellStyle name="Normal 2 5 5 3 12" xfId="13095"/>
    <cellStyle name="Normal 2 5 5 3 12 2" xfId="37969"/>
    <cellStyle name="Normal 2 5 5 3 13" xfId="25528"/>
    <cellStyle name="Normal 2 5 5 3 2" xfId="487"/>
    <cellStyle name="Normal 2 5 5 3 2 10" xfId="13300"/>
    <cellStyle name="Normal 2 5 5 3 2 10 2" xfId="38174"/>
    <cellStyle name="Normal 2 5 5 3 2 11" xfId="25733"/>
    <cellStyle name="Normal 2 5 5 3 2 2" xfId="846"/>
    <cellStyle name="Normal 2 5 5 3 2 2 2" xfId="1431"/>
    <cellStyle name="Normal 2 5 5 3 2 2 2 2" xfId="9535"/>
    <cellStyle name="Normal 2 5 5 3 2 2 2 2 2" xfId="21978"/>
    <cellStyle name="Normal 2 5 5 3 2 2 2 2 2 2" xfId="46852"/>
    <cellStyle name="Normal 2 5 5 3 2 2 2 2 3" xfId="34419"/>
    <cellStyle name="Normal 2 5 5 3 2 2 2 3" xfId="4517"/>
    <cellStyle name="Normal 2 5 5 3 2 2 2 3 2" xfId="16971"/>
    <cellStyle name="Normal 2 5 5 3 2 2 2 3 2 2" xfId="41845"/>
    <cellStyle name="Normal 2 5 5 3 2 2 2 3 3" xfId="29412"/>
    <cellStyle name="Normal 2 5 5 3 2 2 2 4" xfId="14231"/>
    <cellStyle name="Normal 2 5 5 3 2 2 2 4 2" xfId="39105"/>
    <cellStyle name="Normal 2 5 5 3 2 2 2 5" xfId="26664"/>
    <cellStyle name="Normal 2 5 5 3 2 2 3" xfId="5576"/>
    <cellStyle name="Normal 2 5 5 3 2 2 3 2" xfId="10592"/>
    <cellStyle name="Normal 2 5 5 3 2 2 3 2 2" xfId="23035"/>
    <cellStyle name="Normal 2 5 5 3 2 2 3 2 2 2" xfId="47909"/>
    <cellStyle name="Normal 2 5 5 3 2 2 3 2 3" xfId="35476"/>
    <cellStyle name="Normal 2 5 5 3 2 2 3 3" xfId="18028"/>
    <cellStyle name="Normal 2 5 5 3 2 2 3 3 2" xfId="42902"/>
    <cellStyle name="Normal 2 5 5 3 2 2 3 4" xfId="30469"/>
    <cellStyle name="Normal 2 5 5 3 2 2 4" xfId="8651"/>
    <cellStyle name="Normal 2 5 5 3 2 2 4 2" xfId="21095"/>
    <cellStyle name="Normal 2 5 5 3 2 2 4 2 2" xfId="45969"/>
    <cellStyle name="Normal 2 5 5 3 2 2 4 3" xfId="33536"/>
    <cellStyle name="Normal 2 5 5 3 2 2 5" xfId="12046"/>
    <cellStyle name="Normal 2 5 5 3 2 2 5 2" xfId="24480"/>
    <cellStyle name="Normal 2 5 5 3 2 2 5 2 2" xfId="49354"/>
    <cellStyle name="Normal 2 5 5 3 2 2 5 3" xfId="36921"/>
    <cellStyle name="Normal 2 5 5 3 2 2 6" xfId="7128"/>
    <cellStyle name="Normal 2 5 5 3 2 2 6 2" xfId="19577"/>
    <cellStyle name="Normal 2 5 5 3 2 2 6 2 2" xfId="44451"/>
    <cellStyle name="Normal 2 5 5 3 2 2 6 3" xfId="32018"/>
    <cellStyle name="Normal 2 5 5 3 2 2 7" xfId="3582"/>
    <cellStyle name="Normal 2 5 5 3 2 2 7 2" xfId="16088"/>
    <cellStyle name="Normal 2 5 5 3 2 2 7 2 2" xfId="40962"/>
    <cellStyle name="Normal 2 5 5 3 2 2 7 3" xfId="28521"/>
    <cellStyle name="Normal 2 5 5 3 2 2 8" xfId="13647"/>
    <cellStyle name="Normal 2 5 5 3 2 2 8 2" xfId="38521"/>
    <cellStyle name="Normal 2 5 5 3 2 2 9" xfId="26080"/>
    <cellStyle name="Normal 2 5 5 3 2 3" xfId="1779"/>
    <cellStyle name="Normal 2 5 5 3 2 3 2" xfId="5029"/>
    <cellStyle name="Normal 2 5 5 3 2 3 2 2" xfId="10046"/>
    <cellStyle name="Normal 2 5 5 3 2 3 2 2 2" xfId="22489"/>
    <cellStyle name="Normal 2 5 5 3 2 3 2 2 2 2" xfId="47363"/>
    <cellStyle name="Normal 2 5 5 3 2 3 2 2 3" xfId="34930"/>
    <cellStyle name="Normal 2 5 5 3 2 3 2 3" xfId="17482"/>
    <cellStyle name="Normal 2 5 5 3 2 3 2 3 2" xfId="42356"/>
    <cellStyle name="Normal 2 5 5 3 2 3 2 4" xfId="29923"/>
    <cellStyle name="Normal 2 5 5 3 2 3 3" xfId="5925"/>
    <cellStyle name="Normal 2 5 5 3 2 3 3 2" xfId="10940"/>
    <cellStyle name="Normal 2 5 5 3 2 3 3 2 2" xfId="23383"/>
    <cellStyle name="Normal 2 5 5 3 2 3 3 2 2 2" xfId="48257"/>
    <cellStyle name="Normal 2 5 5 3 2 3 3 2 3" xfId="35824"/>
    <cellStyle name="Normal 2 5 5 3 2 3 3 3" xfId="18376"/>
    <cellStyle name="Normal 2 5 5 3 2 3 3 3 2" xfId="43250"/>
    <cellStyle name="Normal 2 5 5 3 2 3 3 4" xfId="30817"/>
    <cellStyle name="Normal 2 5 5 3 2 3 4" xfId="8453"/>
    <cellStyle name="Normal 2 5 5 3 2 3 4 2" xfId="20897"/>
    <cellStyle name="Normal 2 5 5 3 2 3 4 2 2" xfId="45771"/>
    <cellStyle name="Normal 2 5 5 3 2 3 4 3" xfId="33338"/>
    <cellStyle name="Normal 2 5 5 3 2 3 5" xfId="12394"/>
    <cellStyle name="Normal 2 5 5 3 2 3 5 2" xfId="24828"/>
    <cellStyle name="Normal 2 5 5 3 2 3 5 2 2" xfId="49702"/>
    <cellStyle name="Normal 2 5 5 3 2 3 5 3" xfId="37269"/>
    <cellStyle name="Normal 2 5 5 3 2 3 6" xfId="7640"/>
    <cellStyle name="Normal 2 5 5 3 2 3 6 2" xfId="20088"/>
    <cellStyle name="Normal 2 5 5 3 2 3 6 2 2" xfId="44962"/>
    <cellStyle name="Normal 2 5 5 3 2 3 6 3" xfId="32529"/>
    <cellStyle name="Normal 2 5 5 3 2 3 7" xfId="3384"/>
    <cellStyle name="Normal 2 5 5 3 2 3 7 2" xfId="15890"/>
    <cellStyle name="Normal 2 5 5 3 2 3 7 2 2" xfId="40764"/>
    <cellStyle name="Normal 2 5 5 3 2 3 7 3" xfId="28323"/>
    <cellStyle name="Normal 2 5 5 3 2 3 8" xfId="14579"/>
    <cellStyle name="Normal 2 5 5 3 2 3 8 2" xfId="39453"/>
    <cellStyle name="Normal 2 5 5 3 2 3 9" xfId="27012"/>
    <cellStyle name="Normal 2 5 5 3 2 4" xfId="2405"/>
    <cellStyle name="Normal 2 5 5 3 2 4 2" xfId="6427"/>
    <cellStyle name="Normal 2 5 5 3 2 4 2 2" xfId="11442"/>
    <cellStyle name="Normal 2 5 5 3 2 4 2 2 2" xfId="23885"/>
    <cellStyle name="Normal 2 5 5 3 2 4 2 2 2 2" xfId="48759"/>
    <cellStyle name="Normal 2 5 5 3 2 4 2 2 3" xfId="36326"/>
    <cellStyle name="Normal 2 5 5 3 2 4 2 3" xfId="18878"/>
    <cellStyle name="Normal 2 5 5 3 2 4 2 3 2" xfId="43752"/>
    <cellStyle name="Normal 2 5 5 3 2 4 2 4" xfId="31319"/>
    <cellStyle name="Normal 2 5 5 3 2 4 3" xfId="12896"/>
    <cellStyle name="Normal 2 5 5 3 2 4 3 2" xfId="25330"/>
    <cellStyle name="Normal 2 5 5 3 2 4 3 2 2" xfId="50204"/>
    <cellStyle name="Normal 2 5 5 3 2 4 3 3" xfId="37771"/>
    <cellStyle name="Normal 2 5 5 3 2 4 4" xfId="9337"/>
    <cellStyle name="Normal 2 5 5 3 2 4 4 2" xfId="21780"/>
    <cellStyle name="Normal 2 5 5 3 2 4 4 2 2" xfId="46654"/>
    <cellStyle name="Normal 2 5 5 3 2 4 4 3" xfId="34221"/>
    <cellStyle name="Normal 2 5 5 3 2 4 5" xfId="4319"/>
    <cellStyle name="Normal 2 5 5 3 2 4 5 2" xfId="16773"/>
    <cellStyle name="Normal 2 5 5 3 2 4 5 2 2" xfId="41647"/>
    <cellStyle name="Normal 2 5 5 3 2 4 5 3" xfId="29214"/>
    <cellStyle name="Normal 2 5 5 3 2 4 6" xfId="15081"/>
    <cellStyle name="Normal 2 5 5 3 2 4 6 2" xfId="39955"/>
    <cellStyle name="Normal 2 5 5 3 2 4 7" xfId="27514"/>
    <cellStyle name="Normal 2 5 5 3 2 5" xfId="1238"/>
    <cellStyle name="Normal 2 5 5 3 2 5 2" xfId="10399"/>
    <cellStyle name="Normal 2 5 5 3 2 5 2 2" xfId="22842"/>
    <cellStyle name="Normal 2 5 5 3 2 5 2 2 2" xfId="47716"/>
    <cellStyle name="Normal 2 5 5 3 2 5 2 3" xfId="35283"/>
    <cellStyle name="Normal 2 5 5 3 2 5 3" xfId="5383"/>
    <cellStyle name="Normal 2 5 5 3 2 5 3 2" xfId="17835"/>
    <cellStyle name="Normal 2 5 5 3 2 5 3 2 2" xfId="42709"/>
    <cellStyle name="Normal 2 5 5 3 2 5 3 3" xfId="30276"/>
    <cellStyle name="Normal 2 5 5 3 2 5 4" xfId="14038"/>
    <cellStyle name="Normal 2 5 5 3 2 5 4 2" xfId="38912"/>
    <cellStyle name="Normal 2 5 5 3 2 5 5" xfId="26471"/>
    <cellStyle name="Normal 2 5 5 3 2 6" xfId="7960"/>
    <cellStyle name="Normal 2 5 5 3 2 6 2" xfId="20406"/>
    <cellStyle name="Normal 2 5 5 3 2 6 2 2" xfId="45280"/>
    <cellStyle name="Normal 2 5 5 3 2 6 3" xfId="32847"/>
    <cellStyle name="Normal 2 5 5 3 2 7" xfId="11853"/>
    <cellStyle name="Normal 2 5 5 3 2 7 2" xfId="24287"/>
    <cellStyle name="Normal 2 5 5 3 2 7 2 2" xfId="49161"/>
    <cellStyle name="Normal 2 5 5 3 2 7 3" xfId="36728"/>
    <cellStyle name="Normal 2 5 5 3 2 8" xfId="6930"/>
    <cellStyle name="Normal 2 5 5 3 2 8 2" xfId="19379"/>
    <cellStyle name="Normal 2 5 5 3 2 8 2 2" xfId="44253"/>
    <cellStyle name="Normal 2 5 5 3 2 8 3" xfId="31820"/>
    <cellStyle name="Normal 2 5 5 3 2 9" xfId="2881"/>
    <cellStyle name="Normal 2 5 5 3 2 9 2" xfId="15399"/>
    <cellStyle name="Normal 2 5 5 3 2 9 2 2" xfId="40273"/>
    <cellStyle name="Normal 2 5 5 3 2 9 3" xfId="27832"/>
    <cellStyle name="Normal 2 5 5 3 2_Degree data" xfId="1988"/>
    <cellStyle name="Normal 2 5 5 3 3" xfId="638"/>
    <cellStyle name="Normal 2 5 5 3 3 2" xfId="1430"/>
    <cellStyle name="Normal 2 5 5 3 3 2 2" xfId="9132"/>
    <cellStyle name="Normal 2 5 5 3 3 2 2 2" xfId="21575"/>
    <cellStyle name="Normal 2 5 5 3 3 2 2 2 2" xfId="46449"/>
    <cellStyle name="Normal 2 5 5 3 3 2 2 3" xfId="34016"/>
    <cellStyle name="Normal 2 5 5 3 3 2 3" xfId="4114"/>
    <cellStyle name="Normal 2 5 5 3 3 2 3 2" xfId="16568"/>
    <cellStyle name="Normal 2 5 5 3 3 2 3 2 2" xfId="41442"/>
    <cellStyle name="Normal 2 5 5 3 3 2 3 3" xfId="29009"/>
    <cellStyle name="Normal 2 5 5 3 3 2 4" xfId="14230"/>
    <cellStyle name="Normal 2 5 5 3 3 2 4 2" xfId="39104"/>
    <cellStyle name="Normal 2 5 5 3 3 2 5" xfId="26663"/>
    <cellStyle name="Normal 2 5 5 3 3 3" xfId="5575"/>
    <cellStyle name="Normal 2 5 5 3 3 3 2" xfId="10591"/>
    <cellStyle name="Normal 2 5 5 3 3 3 2 2" xfId="23034"/>
    <cellStyle name="Normal 2 5 5 3 3 3 2 2 2" xfId="47908"/>
    <cellStyle name="Normal 2 5 5 3 3 3 2 3" xfId="35475"/>
    <cellStyle name="Normal 2 5 5 3 3 3 3" xfId="18027"/>
    <cellStyle name="Normal 2 5 5 3 3 3 3 2" xfId="42901"/>
    <cellStyle name="Normal 2 5 5 3 3 3 4" xfId="30468"/>
    <cellStyle name="Normal 2 5 5 3 3 4" xfId="8248"/>
    <cellStyle name="Normal 2 5 5 3 3 4 2" xfId="20692"/>
    <cellStyle name="Normal 2 5 5 3 3 4 2 2" xfId="45566"/>
    <cellStyle name="Normal 2 5 5 3 3 4 3" xfId="33133"/>
    <cellStyle name="Normal 2 5 5 3 3 5" xfId="12045"/>
    <cellStyle name="Normal 2 5 5 3 3 5 2" xfId="24479"/>
    <cellStyle name="Normal 2 5 5 3 3 5 2 2" xfId="49353"/>
    <cellStyle name="Normal 2 5 5 3 3 5 3" xfId="36920"/>
    <cellStyle name="Normal 2 5 5 3 3 6" xfId="6725"/>
    <cellStyle name="Normal 2 5 5 3 3 6 2" xfId="19174"/>
    <cellStyle name="Normal 2 5 5 3 3 6 2 2" xfId="44048"/>
    <cellStyle name="Normal 2 5 5 3 3 6 3" xfId="31615"/>
    <cellStyle name="Normal 2 5 5 3 3 7" xfId="3179"/>
    <cellStyle name="Normal 2 5 5 3 3 7 2" xfId="15685"/>
    <cellStyle name="Normal 2 5 5 3 3 7 2 2" xfId="40559"/>
    <cellStyle name="Normal 2 5 5 3 3 7 3" xfId="28118"/>
    <cellStyle name="Normal 2 5 5 3 3 8" xfId="13442"/>
    <cellStyle name="Normal 2 5 5 3 3 8 2" xfId="38316"/>
    <cellStyle name="Normal 2 5 5 3 3 9" xfId="25875"/>
    <cellStyle name="Normal 2 5 5 3 4" xfId="1778"/>
    <cellStyle name="Normal 2 5 5 3 4 2" xfId="4516"/>
    <cellStyle name="Normal 2 5 5 3 4 2 2" xfId="9534"/>
    <cellStyle name="Normal 2 5 5 3 4 2 2 2" xfId="21977"/>
    <cellStyle name="Normal 2 5 5 3 4 2 2 2 2" xfId="46851"/>
    <cellStyle name="Normal 2 5 5 3 4 2 2 3" xfId="34418"/>
    <cellStyle name="Normal 2 5 5 3 4 2 3" xfId="16970"/>
    <cellStyle name="Normal 2 5 5 3 4 2 3 2" xfId="41844"/>
    <cellStyle name="Normal 2 5 5 3 4 2 4" xfId="29411"/>
    <cellStyle name="Normal 2 5 5 3 4 3" xfId="5924"/>
    <cellStyle name="Normal 2 5 5 3 4 3 2" xfId="10939"/>
    <cellStyle name="Normal 2 5 5 3 4 3 2 2" xfId="23382"/>
    <cellStyle name="Normal 2 5 5 3 4 3 2 2 2" xfId="48256"/>
    <cellStyle name="Normal 2 5 5 3 4 3 2 3" xfId="35823"/>
    <cellStyle name="Normal 2 5 5 3 4 3 3" xfId="18375"/>
    <cellStyle name="Normal 2 5 5 3 4 3 3 2" xfId="43249"/>
    <cellStyle name="Normal 2 5 5 3 4 3 4" xfId="30816"/>
    <cellStyle name="Normal 2 5 5 3 4 4" xfId="8650"/>
    <cellStyle name="Normal 2 5 5 3 4 4 2" xfId="21094"/>
    <cellStyle name="Normal 2 5 5 3 4 4 2 2" xfId="45968"/>
    <cellStyle name="Normal 2 5 5 3 4 4 3" xfId="33535"/>
    <cellStyle name="Normal 2 5 5 3 4 5" xfId="12393"/>
    <cellStyle name="Normal 2 5 5 3 4 5 2" xfId="24827"/>
    <cellStyle name="Normal 2 5 5 3 4 5 2 2" xfId="49701"/>
    <cellStyle name="Normal 2 5 5 3 4 5 3" xfId="37268"/>
    <cellStyle name="Normal 2 5 5 3 4 6" xfId="7127"/>
    <cellStyle name="Normal 2 5 5 3 4 6 2" xfId="19576"/>
    <cellStyle name="Normal 2 5 5 3 4 6 2 2" xfId="44450"/>
    <cellStyle name="Normal 2 5 5 3 4 6 3" xfId="32017"/>
    <cellStyle name="Normal 2 5 5 3 4 7" xfId="3581"/>
    <cellStyle name="Normal 2 5 5 3 4 7 2" xfId="16087"/>
    <cellStyle name="Normal 2 5 5 3 4 7 2 2" xfId="40961"/>
    <cellStyle name="Normal 2 5 5 3 4 7 3" xfId="28520"/>
    <cellStyle name="Normal 2 5 5 3 4 8" xfId="14578"/>
    <cellStyle name="Normal 2 5 5 3 4 8 2" xfId="39452"/>
    <cellStyle name="Normal 2 5 5 3 4 9" xfId="27011"/>
    <cellStyle name="Normal 2 5 5 3 5" xfId="2194"/>
    <cellStyle name="Normal 2 5 5 3 5 2" xfId="4824"/>
    <cellStyle name="Normal 2 5 5 3 5 2 2" xfId="9841"/>
    <cellStyle name="Normal 2 5 5 3 5 2 2 2" xfId="22284"/>
    <cellStyle name="Normal 2 5 5 3 5 2 2 2 2" xfId="47158"/>
    <cellStyle name="Normal 2 5 5 3 5 2 2 3" xfId="34725"/>
    <cellStyle name="Normal 2 5 5 3 5 2 3" xfId="17277"/>
    <cellStyle name="Normal 2 5 5 3 5 2 3 2" xfId="42151"/>
    <cellStyle name="Normal 2 5 5 3 5 2 4" xfId="29718"/>
    <cellStyle name="Normal 2 5 5 3 5 3" xfId="6222"/>
    <cellStyle name="Normal 2 5 5 3 5 3 2" xfId="11237"/>
    <cellStyle name="Normal 2 5 5 3 5 3 2 2" xfId="23680"/>
    <cellStyle name="Normal 2 5 5 3 5 3 2 2 2" xfId="48554"/>
    <cellStyle name="Normal 2 5 5 3 5 3 2 3" xfId="36121"/>
    <cellStyle name="Normal 2 5 5 3 5 3 3" xfId="18673"/>
    <cellStyle name="Normal 2 5 5 3 5 3 3 2" xfId="43547"/>
    <cellStyle name="Normal 2 5 5 3 5 3 4" xfId="31114"/>
    <cellStyle name="Normal 2 5 5 3 5 4" xfId="8134"/>
    <cellStyle name="Normal 2 5 5 3 5 4 2" xfId="20580"/>
    <cellStyle name="Normal 2 5 5 3 5 4 2 2" xfId="45454"/>
    <cellStyle name="Normal 2 5 5 3 5 4 3" xfId="33021"/>
    <cellStyle name="Normal 2 5 5 3 5 5" xfId="12691"/>
    <cellStyle name="Normal 2 5 5 3 5 5 2" xfId="25125"/>
    <cellStyle name="Normal 2 5 5 3 5 5 2 2" xfId="49999"/>
    <cellStyle name="Normal 2 5 5 3 5 5 3" xfId="37566"/>
    <cellStyle name="Normal 2 5 5 3 5 6" xfId="7435"/>
    <cellStyle name="Normal 2 5 5 3 5 6 2" xfId="19883"/>
    <cellStyle name="Normal 2 5 5 3 5 6 2 2" xfId="44757"/>
    <cellStyle name="Normal 2 5 5 3 5 6 3" xfId="32324"/>
    <cellStyle name="Normal 2 5 5 3 5 7" xfId="3064"/>
    <cellStyle name="Normal 2 5 5 3 5 7 2" xfId="15573"/>
    <cellStyle name="Normal 2 5 5 3 5 7 2 2" xfId="40447"/>
    <cellStyle name="Normal 2 5 5 3 5 7 3" xfId="28006"/>
    <cellStyle name="Normal 2 5 5 3 5 8" xfId="14876"/>
    <cellStyle name="Normal 2 5 5 3 5 8 2" xfId="39750"/>
    <cellStyle name="Normal 2 5 5 3 5 9" xfId="27309"/>
    <cellStyle name="Normal 2 5 5 3 6" xfId="1033"/>
    <cellStyle name="Normal 2 5 5 3 6 2" xfId="9020"/>
    <cellStyle name="Normal 2 5 5 3 6 2 2" xfId="21463"/>
    <cellStyle name="Normal 2 5 5 3 6 2 2 2" xfId="46337"/>
    <cellStyle name="Normal 2 5 5 3 6 2 3" xfId="33904"/>
    <cellStyle name="Normal 2 5 5 3 6 3" xfId="4002"/>
    <cellStyle name="Normal 2 5 5 3 6 3 2" xfId="16456"/>
    <cellStyle name="Normal 2 5 5 3 6 3 2 2" xfId="41330"/>
    <cellStyle name="Normal 2 5 5 3 6 3 3" xfId="28897"/>
    <cellStyle name="Normal 2 5 5 3 6 4" xfId="13833"/>
    <cellStyle name="Normal 2 5 5 3 6 4 2" xfId="38707"/>
    <cellStyle name="Normal 2 5 5 3 6 5" xfId="26266"/>
    <cellStyle name="Normal 2 5 5 3 7" xfId="5178"/>
    <cellStyle name="Normal 2 5 5 3 7 2" xfId="10194"/>
    <cellStyle name="Normal 2 5 5 3 7 2 2" xfId="22637"/>
    <cellStyle name="Normal 2 5 5 3 7 2 2 2" xfId="47511"/>
    <cellStyle name="Normal 2 5 5 3 7 2 3" xfId="35078"/>
    <cellStyle name="Normal 2 5 5 3 7 3" xfId="17630"/>
    <cellStyle name="Normal 2 5 5 3 7 3 2" xfId="42504"/>
    <cellStyle name="Normal 2 5 5 3 7 4" xfId="30071"/>
    <cellStyle name="Normal 2 5 5 3 8" xfId="7755"/>
    <cellStyle name="Normal 2 5 5 3 8 2" xfId="20201"/>
    <cellStyle name="Normal 2 5 5 3 8 2 2" xfId="45075"/>
    <cellStyle name="Normal 2 5 5 3 8 3" xfId="32642"/>
    <cellStyle name="Normal 2 5 5 3 9" xfId="11648"/>
    <cellStyle name="Normal 2 5 5 3 9 2" xfId="24082"/>
    <cellStyle name="Normal 2 5 5 3 9 2 2" xfId="48956"/>
    <cellStyle name="Normal 2 5 5 3 9 3" xfId="36523"/>
    <cellStyle name="Normal 2 5 5 3_Degree data" xfId="1989"/>
    <cellStyle name="Normal 2 5 5 4" xfId="379"/>
    <cellStyle name="Normal 2 5 5 4 10" xfId="13195"/>
    <cellStyle name="Normal 2 5 5 4 10 2" xfId="38069"/>
    <cellStyle name="Normal 2 5 5 4 11" xfId="25628"/>
    <cellStyle name="Normal 2 5 5 4 2" xfId="739"/>
    <cellStyle name="Normal 2 5 5 4 2 2" xfId="1432"/>
    <cellStyle name="Normal 2 5 5 4 2 2 2" xfId="9536"/>
    <cellStyle name="Normal 2 5 5 4 2 2 2 2" xfId="21979"/>
    <cellStyle name="Normal 2 5 5 4 2 2 2 2 2" xfId="46853"/>
    <cellStyle name="Normal 2 5 5 4 2 2 2 3" xfId="34420"/>
    <cellStyle name="Normal 2 5 5 4 2 2 3" xfId="4518"/>
    <cellStyle name="Normal 2 5 5 4 2 2 3 2" xfId="16972"/>
    <cellStyle name="Normal 2 5 5 4 2 2 3 2 2" xfId="41846"/>
    <cellStyle name="Normal 2 5 5 4 2 2 3 3" xfId="29413"/>
    <cellStyle name="Normal 2 5 5 4 2 2 4" xfId="14232"/>
    <cellStyle name="Normal 2 5 5 4 2 2 4 2" xfId="39106"/>
    <cellStyle name="Normal 2 5 5 4 2 2 5" xfId="26665"/>
    <cellStyle name="Normal 2 5 5 4 2 3" xfId="5577"/>
    <cellStyle name="Normal 2 5 5 4 2 3 2" xfId="10593"/>
    <cellStyle name="Normal 2 5 5 4 2 3 2 2" xfId="23036"/>
    <cellStyle name="Normal 2 5 5 4 2 3 2 2 2" xfId="47910"/>
    <cellStyle name="Normal 2 5 5 4 2 3 2 3" xfId="35477"/>
    <cellStyle name="Normal 2 5 5 4 2 3 3" xfId="18029"/>
    <cellStyle name="Normal 2 5 5 4 2 3 3 2" xfId="42903"/>
    <cellStyle name="Normal 2 5 5 4 2 3 4" xfId="30470"/>
    <cellStyle name="Normal 2 5 5 4 2 4" xfId="8652"/>
    <cellStyle name="Normal 2 5 5 4 2 4 2" xfId="21096"/>
    <cellStyle name="Normal 2 5 5 4 2 4 2 2" xfId="45970"/>
    <cellStyle name="Normal 2 5 5 4 2 4 3" xfId="33537"/>
    <cellStyle name="Normal 2 5 5 4 2 5" xfId="12047"/>
    <cellStyle name="Normal 2 5 5 4 2 5 2" xfId="24481"/>
    <cellStyle name="Normal 2 5 5 4 2 5 2 2" xfId="49355"/>
    <cellStyle name="Normal 2 5 5 4 2 5 3" xfId="36922"/>
    <cellStyle name="Normal 2 5 5 4 2 6" xfId="7129"/>
    <cellStyle name="Normal 2 5 5 4 2 6 2" xfId="19578"/>
    <cellStyle name="Normal 2 5 5 4 2 6 2 2" xfId="44452"/>
    <cellStyle name="Normal 2 5 5 4 2 6 3" xfId="32019"/>
    <cellStyle name="Normal 2 5 5 4 2 7" xfId="3583"/>
    <cellStyle name="Normal 2 5 5 4 2 7 2" xfId="16089"/>
    <cellStyle name="Normal 2 5 5 4 2 7 2 2" xfId="40963"/>
    <cellStyle name="Normal 2 5 5 4 2 7 3" xfId="28522"/>
    <cellStyle name="Normal 2 5 5 4 2 8" xfId="13542"/>
    <cellStyle name="Normal 2 5 5 4 2 8 2" xfId="38416"/>
    <cellStyle name="Normal 2 5 5 4 2 9" xfId="25975"/>
    <cellStyle name="Normal 2 5 5 4 3" xfId="1780"/>
    <cellStyle name="Normal 2 5 5 4 3 2" xfId="4924"/>
    <cellStyle name="Normal 2 5 5 4 3 2 2" xfId="9941"/>
    <cellStyle name="Normal 2 5 5 4 3 2 2 2" xfId="22384"/>
    <cellStyle name="Normal 2 5 5 4 3 2 2 2 2" xfId="47258"/>
    <cellStyle name="Normal 2 5 5 4 3 2 2 3" xfId="34825"/>
    <cellStyle name="Normal 2 5 5 4 3 2 3" xfId="17377"/>
    <cellStyle name="Normal 2 5 5 4 3 2 3 2" xfId="42251"/>
    <cellStyle name="Normal 2 5 5 4 3 2 4" xfId="29818"/>
    <cellStyle name="Normal 2 5 5 4 3 3" xfId="5926"/>
    <cellStyle name="Normal 2 5 5 4 3 3 2" xfId="10941"/>
    <cellStyle name="Normal 2 5 5 4 3 3 2 2" xfId="23384"/>
    <cellStyle name="Normal 2 5 5 4 3 3 2 2 2" xfId="48258"/>
    <cellStyle name="Normal 2 5 5 4 3 3 2 3" xfId="35825"/>
    <cellStyle name="Normal 2 5 5 4 3 3 3" xfId="18377"/>
    <cellStyle name="Normal 2 5 5 4 3 3 3 2" xfId="43251"/>
    <cellStyle name="Normal 2 5 5 4 3 3 4" xfId="30818"/>
    <cellStyle name="Normal 2 5 5 4 3 4" xfId="8348"/>
    <cellStyle name="Normal 2 5 5 4 3 4 2" xfId="20792"/>
    <cellStyle name="Normal 2 5 5 4 3 4 2 2" xfId="45666"/>
    <cellStyle name="Normal 2 5 5 4 3 4 3" xfId="33233"/>
    <cellStyle name="Normal 2 5 5 4 3 5" xfId="12395"/>
    <cellStyle name="Normal 2 5 5 4 3 5 2" xfId="24829"/>
    <cellStyle name="Normal 2 5 5 4 3 5 2 2" xfId="49703"/>
    <cellStyle name="Normal 2 5 5 4 3 5 3" xfId="37270"/>
    <cellStyle name="Normal 2 5 5 4 3 6" xfId="7535"/>
    <cellStyle name="Normal 2 5 5 4 3 6 2" xfId="19983"/>
    <cellStyle name="Normal 2 5 5 4 3 6 2 2" xfId="44857"/>
    <cellStyle name="Normal 2 5 5 4 3 6 3" xfId="32424"/>
    <cellStyle name="Normal 2 5 5 4 3 7" xfId="3279"/>
    <cellStyle name="Normal 2 5 5 4 3 7 2" xfId="15785"/>
    <cellStyle name="Normal 2 5 5 4 3 7 2 2" xfId="40659"/>
    <cellStyle name="Normal 2 5 5 4 3 7 3" xfId="28218"/>
    <cellStyle name="Normal 2 5 5 4 3 8" xfId="14580"/>
    <cellStyle name="Normal 2 5 5 4 3 8 2" xfId="39454"/>
    <cellStyle name="Normal 2 5 5 4 3 9" xfId="27013"/>
    <cellStyle name="Normal 2 5 5 4 4" xfId="2297"/>
    <cellStyle name="Normal 2 5 5 4 4 2" xfId="6322"/>
    <cellStyle name="Normal 2 5 5 4 4 2 2" xfId="11337"/>
    <cellStyle name="Normal 2 5 5 4 4 2 2 2" xfId="23780"/>
    <cellStyle name="Normal 2 5 5 4 4 2 2 2 2" xfId="48654"/>
    <cellStyle name="Normal 2 5 5 4 4 2 2 3" xfId="36221"/>
    <cellStyle name="Normal 2 5 5 4 4 2 3" xfId="18773"/>
    <cellStyle name="Normal 2 5 5 4 4 2 3 2" xfId="43647"/>
    <cellStyle name="Normal 2 5 5 4 4 2 4" xfId="31214"/>
    <cellStyle name="Normal 2 5 5 4 4 3" xfId="12791"/>
    <cellStyle name="Normal 2 5 5 4 4 3 2" xfId="25225"/>
    <cellStyle name="Normal 2 5 5 4 4 3 2 2" xfId="50099"/>
    <cellStyle name="Normal 2 5 5 4 4 3 3" xfId="37666"/>
    <cellStyle name="Normal 2 5 5 4 4 4" xfId="9232"/>
    <cellStyle name="Normal 2 5 5 4 4 4 2" xfId="21675"/>
    <cellStyle name="Normal 2 5 5 4 4 4 2 2" xfId="46549"/>
    <cellStyle name="Normal 2 5 5 4 4 4 3" xfId="34116"/>
    <cellStyle name="Normal 2 5 5 4 4 5" xfId="4214"/>
    <cellStyle name="Normal 2 5 5 4 4 5 2" xfId="16668"/>
    <cellStyle name="Normal 2 5 5 4 4 5 2 2" xfId="41542"/>
    <cellStyle name="Normal 2 5 5 4 4 5 3" xfId="29109"/>
    <cellStyle name="Normal 2 5 5 4 4 6" xfId="14976"/>
    <cellStyle name="Normal 2 5 5 4 4 6 2" xfId="39850"/>
    <cellStyle name="Normal 2 5 5 4 4 7" xfId="27409"/>
    <cellStyle name="Normal 2 5 5 4 5" xfId="1133"/>
    <cellStyle name="Normal 2 5 5 4 5 2" xfId="10294"/>
    <cellStyle name="Normal 2 5 5 4 5 2 2" xfId="22737"/>
    <cellStyle name="Normal 2 5 5 4 5 2 2 2" xfId="47611"/>
    <cellStyle name="Normal 2 5 5 4 5 2 3" xfId="35178"/>
    <cellStyle name="Normal 2 5 5 4 5 3" xfId="5278"/>
    <cellStyle name="Normal 2 5 5 4 5 3 2" xfId="17730"/>
    <cellStyle name="Normal 2 5 5 4 5 3 2 2" xfId="42604"/>
    <cellStyle name="Normal 2 5 5 4 5 3 3" xfId="30171"/>
    <cellStyle name="Normal 2 5 5 4 5 4" xfId="13933"/>
    <cellStyle name="Normal 2 5 5 4 5 4 2" xfId="38807"/>
    <cellStyle name="Normal 2 5 5 4 5 5" xfId="26366"/>
    <cellStyle name="Normal 2 5 5 4 6" xfId="7855"/>
    <cellStyle name="Normal 2 5 5 4 6 2" xfId="20301"/>
    <cellStyle name="Normal 2 5 5 4 6 2 2" xfId="45175"/>
    <cellStyle name="Normal 2 5 5 4 6 3" xfId="32742"/>
    <cellStyle name="Normal 2 5 5 4 7" xfId="11748"/>
    <cellStyle name="Normal 2 5 5 4 7 2" xfId="24182"/>
    <cellStyle name="Normal 2 5 5 4 7 2 2" xfId="49056"/>
    <cellStyle name="Normal 2 5 5 4 7 3" xfId="36623"/>
    <cellStyle name="Normal 2 5 5 4 8" xfId="6825"/>
    <cellStyle name="Normal 2 5 5 4 8 2" xfId="19274"/>
    <cellStyle name="Normal 2 5 5 4 8 2 2" xfId="44148"/>
    <cellStyle name="Normal 2 5 5 4 8 3" xfId="31715"/>
    <cellStyle name="Normal 2 5 5 4 9" xfId="2776"/>
    <cellStyle name="Normal 2 5 5 4 9 2" xfId="15294"/>
    <cellStyle name="Normal 2 5 5 4 9 2 2" xfId="40168"/>
    <cellStyle name="Normal 2 5 5 4 9 3" xfId="27727"/>
    <cellStyle name="Normal 2 5 5 4_Degree data" xfId="1987"/>
    <cellStyle name="Normal 2 5 5 5" xfId="208"/>
    <cellStyle name="Normal 2 5 5 5 2" xfId="1427"/>
    <cellStyle name="Normal 2 5 5 5 2 2" xfId="9073"/>
    <cellStyle name="Normal 2 5 5 5 2 2 2" xfId="21516"/>
    <cellStyle name="Normal 2 5 5 5 2 2 2 2" xfId="46390"/>
    <cellStyle name="Normal 2 5 5 5 2 2 3" xfId="33957"/>
    <cellStyle name="Normal 2 5 5 5 2 3" xfId="4055"/>
    <cellStyle name="Normal 2 5 5 5 2 3 2" xfId="16509"/>
    <cellStyle name="Normal 2 5 5 5 2 3 2 2" xfId="41383"/>
    <cellStyle name="Normal 2 5 5 5 2 3 3" xfId="28950"/>
    <cellStyle name="Normal 2 5 5 5 2 4" xfId="14227"/>
    <cellStyle name="Normal 2 5 5 5 2 4 2" xfId="39101"/>
    <cellStyle name="Normal 2 5 5 5 2 5" xfId="26660"/>
    <cellStyle name="Normal 2 5 5 5 3" xfId="5572"/>
    <cellStyle name="Normal 2 5 5 5 3 2" xfId="10588"/>
    <cellStyle name="Normal 2 5 5 5 3 2 2" xfId="23031"/>
    <cellStyle name="Normal 2 5 5 5 3 2 2 2" xfId="47905"/>
    <cellStyle name="Normal 2 5 5 5 3 2 3" xfId="35472"/>
    <cellStyle name="Normal 2 5 5 5 3 3" xfId="18024"/>
    <cellStyle name="Normal 2 5 5 5 3 3 2" xfId="42898"/>
    <cellStyle name="Normal 2 5 5 5 3 4" xfId="30465"/>
    <cellStyle name="Normal 2 5 5 5 4" xfId="8189"/>
    <cellStyle name="Normal 2 5 5 5 4 2" xfId="20633"/>
    <cellStyle name="Normal 2 5 5 5 4 2 2" xfId="45507"/>
    <cellStyle name="Normal 2 5 5 5 4 3" xfId="33074"/>
    <cellStyle name="Normal 2 5 5 5 5" xfId="12042"/>
    <cellStyle name="Normal 2 5 5 5 5 2" xfId="24476"/>
    <cellStyle name="Normal 2 5 5 5 5 2 2" xfId="49350"/>
    <cellStyle name="Normal 2 5 5 5 5 3" xfId="36917"/>
    <cellStyle name="Normal 2 5 5 5 6" xfId="6666"/>
    <cellStyle name="Normal 2 5 5 5 6 2" xfId="19115"/>
    <cellStyle name="Normal 2 5 5 5 6 2 2" xfId="43989"/>
    <cellStyle name="Normal 2 5 5 5 6 3" xfId="31556"/>
    <cellStyle name="Normal 2 5 5 5 7" xfId="3120"/>
    <cellStyle name="Normal 2 5 5 5 7 2" xfId="15626"/>
    <cellStyle name="Normal 2 5 5 5 7 2 2" xfId="40500"/>
    <cellStyle name="Normal 2 5 5 5 7 3" xfId="28059"/>
    <cellStyle name="Normal 2 5 5 5 8" xfId="13036"/>
    <cellStyle name="Normal 2 5 5 5 8 2" xfId="37910"/>
    <cellStyle name="Normal 2 5 5 5 9" xfId="25469"/>
    <cellStyle name="Normal 2 5 5 6" xfId="574"/>
    <cellStyle name="Normal 2 5 5 6 2" xfId="1775"/>
    <cellStyle name="Normal 2 5 5 6 2 2" xfId="9531"/>
    <cellStyle name="Normal 2 5 5 6 2 2 2" xfId="21974"/>
    <cellStyle name="Normal 2 5 5 6 2 2 2 2" xfId="46848"/>
    <cellStyle name="Normal 2 5 5 6 2 2 3" xfId="34415"/>
    <cellStyle name="Normal 2 5 5 6 2 3" xfId="4513"/>
    <cellStyle name="Normal 2 5 5 6 2 3 2" xfId="16967"/>
    <cellStyle name="Normal 2 5 5 6 2 3 2 2" xfId="41841"/>
    <cellStyle name="Normal 2 5 5 6 2 3 3" xfId="29408"/>
    <cellStyle name="Normal 2 5 5 6 2 4" xfId="14575"/>
    <cellStyle name="Normal 2 5 5 6 2 4 2" xfId="39449"/>
    <cellStyle name="Normal 2 5 5 6 2 5" xfId="27008"/>
    <cellStyle name="Normal 2 5 5 6 3" xfId="5921"/>
    <cellStyle name="Normal 2 5 5 6 3 2" xfId="10936"/>
    <cellStyle name="Normal 2 5 5 6 3 2 2" xfId="23379"/>
    <cellStyle name="Normal 2 5 5 6 3 2 2 2" xfId="48253"/>
    <cellStyle name="Normal 2 5 5 6 3 2 3" xfId="35820"/>
    <cellStyle name="Normal 2 5 5 6 3 3" xfId="18372"/>
    <cellStyle name="Normal 2 5 5 6 3 3 2" xfId="43246"/>
    <cellStyle name="Normal 2 5 5 6 3 4" xfId="30813"/>
    <cellStyle name="Normal 2 5 5 6 4" xfId="8647"/>
    <cellStyle name="Normal 2 5 5 6 4 2" xfId="21091"/>
    <cellStyle name="Normal 2 5 5 6 4 2 2" xfId="45965"/>
    <cellStyle name="Normal 2 5 5 6 4 3" xfId="33532"/>
    <cellStyle name="Normal 2 5 5 6 5" xfId="12390"/>
    <cellStyle name="Normal 2 5 5 6 5 2" xfId="24824"/>
    <cellStyle name="Normal 2 5 5 6 5 2 2" xfId="49698"/>
    <cellStyle name="Normal 2 5 5 6 5 3" xfId="37265"/>
    <cellStyle name="Normal 2 5 5 6 6" xfId="7124"/>
    <cellStyle name="Normal 2 5 5 6 6 2" xfId="19573"/>
    <cellStyle name="Normal 2 5 5 6 6 2 2" xfId="44447"/>
    <cellStyle name="Normal 2 5 5 6 6 3" xfId="32014"/>
    <cellStyle name="Normal 2 5 5 6 7" xfId="3578"/>
    <cellStyle name="Normal 2 5 5 6 7 2" xfId="16084"/>
    <cellStyle name="Normal 2 5 5 6 7 2 2" xfId="40958"/>
    <cellStyle name="Normal 2 5 5 6 7 3" xfId="28517"/>
    <cellStyle name="Normal 2 5 5 6 8" xfId="13383"/>
    <cellStyle name="Normal 2 5 5 6 8 2" xfId="38257"/>
    <cellStyle name="Normal 2 5 5 6 9" xfId="25816"/>
    <cellStyle name="Normal 2 5 5 7" xfId="2126"/>
    <cellStyle name="Normal 2 5 5 7 2" xfId="4765"/>
    <cellStyle name="Normal 2 5 5 7 2 2" xfId="9782"/>
    <cellStyle name="Normal 2 5 5 7 2 2 2" xfId="22225"/>
    <cellStyle name="Normal 2 5 5 7 2 2 2 2" xfId="47099"/>
    <cellStyle name="Normal 2 5 5 7 2 2 3" xfId="34666"/>
    <cellStyle name="Normal 2 5 5 7 2 3" xfId="17218"/>
    <cellStyle name="Normal 2 5 5 7 2 3 2" xfId="42092"/>
    <cellStyle name="Normal 2 5 5 7 2 4" xfId="29659"/>
    <cellStyle name="Normal 2 5 5 7 3" xfId="6163"/>
    <cellStyle name="Normal 2 5 5 7 3 2" xfId="11178"/>
    <cellStyle name="Normal 2 5 5 7 3 2 2" xfId="23621"/>
    <cellStyle name="Normal 2 5 5 7 3 2 2 2" xfId="48495"/>
    <cellStyle name="Normal 2 5 5 7 3 2 3" xfId="36062"/>
    <cellStyle name="Normal 2 5 5 7 3 3" xfId="18614"/>
    <cellStyle name="Normal 2 5 5 7 3 3 2" xfId="43488"/>
    <cellStyle name="Normal 2 5 5 7 3 4" xfId="31055"/>
    <cellStyle name="Normal 2 5 5 7 4" xfId="8028"/>
    <cellStyle name="Normal 2 5 5 7 4 2" xfId="20474"/>
    <cellStyle name="Normal 2 5 5 7 4 2 2" xfId="45348"/>
    <cellStyle name="Normal 2 5 5 7 4 3" xfId="32915"/>
    <cellStyle name="Normal 2 5 5 7 5" xfId="12632"/>
    <cellStyle name="Normal 2 5 5 7 5 2" xfId="25066"/>
    <cellStyle name="Normal 2 5 5 7 5 2 2" xfId="49940"/>
    <cellStyle name="Normal 2 5 5 7 5 3" xfId="37507"/>
    <cellStyle name="Normal 2 5 5 7 6" xfId="7376"/>
    <cellStyle name="Normal 2 5 5 7 6 2" xfId="19824"/>
    <cellStyle name="Normal 2 5 5 7 6 2 2" xfId="44698"/>
    <cellStyle name="Normal 2 5 5 7 6 3" xfId="32265"/>
    <cellStyle name="Normal 2 5 5 7 7" xfId="2955"/>
    <cellStyle name="Normal 2 5 5 7 7 2" xfId="15467"/>
    <cellStyle name="Normal 2 5 5 7 7 2 2" xfId="40341"/>
    <cellStyle name="Normal 2 5 5 7 7 3" xfId="27900"/>
    <cellStyle name="Normal 2 5 5 7 8" xfId="14817"/>
    <cellStyle name="Normal 2 5 5 7 8 2" xfId="39691"/>
    <cellStyle name="Normal 2 5 5 7 9" xfId="27250"/>
    <cellStyle name="Normal 2 5 5 8" xfId="974"/>
    <cellStyle name="Normal 2 5 5 8 2" xfId="11589"/>
    <cellStyle name="Normal 2 5 5 8 2 2" xfId="24023"/>
    <cellStyle name="Normal 2 5 5 8 2 2 2" xfId="48897"/>
    <cellStyle name="Normal 2 5 5 8 2 3" xfId="36464"/>
    <cellStyle name="Normal 2 5 5 8 3" xfId="8915"/>
    <cellStyle name="Normal 2 5 5 8 3 2" xfId="21358"/>
    <cellStyle name="Normal 2 5 5 8 3 2 2" xfId="46232"/>
    <cellStyle name="Normal 2 5 5 8 3 3" xfId="33799"/>
    <cellStyle name="Normal 2 5 5 8 4" xfId="3897"/>
    <cellStyle name="Normal 2 5 5 8 4 2" xfId="16351"/>
    <cellStyle name="Normal 2 5 5 8 4 2 2" xfId="41225"/>
    <cellStyle name="Normal 2 5 5 8 4 3" xfId="28792"/>
    <cellStyle name="Normal 2 5 5 8 5" xfId="13774"/>
    <cellStyle name="Normal 2 5 5 8 5 2" xfId="38648"/>
    <cellStyle name="Normal 2 5 5 8 6" xfId="26207"/>
    <cellStyle name="Normal 2 5 5 9" xfId="901"/>
    <cellStyle name="Normal 2 5 5 9 2" xfId="10133"/>
    <cellStyle name="Normal 2 5 5 9 2 2" xfId="22576"/>
    <cellStyle name="Normal 2 5 5 9 2 2 2" xfId="47450"/>
    <cellStyle name="Normal 2 5 5 9 2 3" xfId="35017"/>
    <cellStyle name="Normal 2 5 5 9 3" xfId="5117"/>
    <cellStyle name="Normal 2 5 5 9 3 2" xfId="17569"/>
    <cellStyle name="Normal 2 5 5 9 3 2 2" xfId="42443"/>
    <cellStyle name="Normal 2 5 5 9 3 3" xfId="30010"/>
    <cellStyle name="Normal 2 5 5 9 4" xfId="13701"/>
    <cellStyle name="Normal 2 5 5 9 4 2" xfId="38575"/>
    <cellStyle name="Normal 2 5 5 9 5" xfId="26134"/>
    <cellStyle name="Normal 2 5 5_Degree data" xfId="1992"/>
    <cellStyle name="Normal 2 5 6" xfId="163"/>
    <cellStyle name="Normal 2 5 6 10" xfId="6542"/>
    <cellStyle name="Normal 2 5 6 10 2" xfId="18991"/>
    <cellStyle name="Normal 2 5 6 10 2 2" xfId="43865"/>
    <cellStyle name="Normal 2 5 6 10 3" xfId="31432"/>
    <cellStyle name="Normal 2 5 6 11" xfId="2710"/>
    <cellStyle name="Normal 2 5 6 11 2" xfId="15228"/>
    <cellStyle name="Normal 2 5 6 11 2 2" xfId="40102"/>
    <cellStyle name="Normal 2 5 6 11 3" xfId="27661"/>
    <cellStyle name="Normal 2 5 6 12" xfId="12993"/>
    <cellStyle name="Normal 2 5 6 12 2" xfId="37867"/>
    <cellStyle name="Normal 2 5 6 13" xfId="25426"/>
    <cellStyle name="Normal 2 5 6 2" xfId="414"/>
    <cellStyle name="Normal 2 5 6 2 10" xfId="13229"/>
    <cellStyle name="Normal 2 5 6 2 10 2" xfId="38103"/>
    <cellStyle name="Normal 2 5 6 2 11" xfId="25662"/>
    <cellStyle name="Normal 2 5 6 2 2" xfId="774"/>
    <cellStyle name="Normal 2 5 6 2 2 2" xfId="1434"/>
    <cellStyle name="Normal 2 5 6 2 2 2 2" xfId="9538"/>
    <cellStyle name="Normal 2 5 6 2 2 2 2 2" xfId="21981"/>
    <cellStyle name="Normal 2 5 6 2 2 2 2 2 2" xfId="46855"/>
    <cellStyle name="Normal 2 5 6 2 2 2 2 3" xfId="34422"/>
    <cellStyle name="Normal 2 5 6 2 2 2 3" xfId="4520"/>
    <cellStyle name="Normal 2 5 6 2 2 2 3 2" xfId="16974"/>
    <cellStyle name="Normal 2 5 6 2 2 2 3 2 2" xfId="41848"/>
    <cellStyle name="Normal 2 5 6 2 2 2 3 3" xfId="29415"/>
    <cellStyle name="Normal 2 5 6 2 2 2 4" xfId="14234"/>
    <cellStyle name="Normal 2 5 6 2 2 2 4 2" xfId="39108"/>
    <cellStyle name="Normal 2 5 6 2 2 2 5" xfId="26667"/>
    <cellStyle name="Normal 2 5 6 2 2 3" xfId="5579"/>
    <cellStyle name="Normal 2 5 6 2 2 3 2" xfId="10595"/>
    <cellStyle name="Normal 2 5 6 2 2 3 2 2" xfId="23038"/>
    <cellStyle name="Normal 2 5 6 2 2 3 2 2 2" xfId="47912"/>
    <cellStyle name="Normal 2 5 6 2 2 3 2 3" xfId="35479"/>
    <cellStyle name="Normal 2 5 6 2 2 3 3" xfId="18031"/>
    <cellStyle name="Normal 2 5 6 2 2 3 3 2" xfId="42905"/>
    <cellStyle name="Normal 2 5 6 2 2 3 4" xfId="30472"/>
    <cellStyle name="Normal 2 5 6 2 2 4" xfId="8654"/>
    <cellStyle name="Normal 2 5 6 2 2 4 2" xfId="21098"/>
    <cellStyle name="Normal 2 5 6 2 2 4 2 2" xfId="45972"/>
    <cellStyle name="Normal 2 5 6 2 2 4 3" xfId="33539"/>
    <cellStyle name="Normal 2 5 6 2 2 5" xfId="12049"/>
    <cellStyle name="Normal 2 5 6 2 2 5 2" xfId="24483"/>
    <cellStyle name="Normal 2 5 6 2 2 5 2 2" xfId="49357"/>
    <cellStyle name="Normal 2 5 6 2 2 5 3" xfId="36924"/>
    <cellStyle name="Normal 2 5 6 2 2 6" xfId="7131"/>
    <cellStyle name="Normal 2 5 6 2 2 6 2" xfId="19580"/>
    <cellStyle name="Normal 2 5 6 2 2 6 2 2" xfId="44454"/>
    <cellStyle name="Normal 2 5 6 2 2 6 3" xfId="32021"/>
    <cellStyle name="Normal 2 5 6 2 2 7" xfId="3585"/>
    <cellStyle name="Normal 2 5 6 2 2 7 2" xfId="16091"/>
    <cellStyle name="Normal 2 5 6 2 2 7 2 2" xfId="40965"/>
    <cellStyle name="Normal 2 5 6 2 2 7 3" xfId="28524"/>
    <cellStyle name="Normal 2 5 6 2 2 8" xfId="13576"/>
    <cellStyle name="Normal 2 5 6 2 2 8 2" xfId="38450"/>
    <cellStyle name="Normal 2 5 6 2 2 9" xfId="26009"/>
    <cellStyle name="Normal 2 5 6 2 3" xfId="1782"/>
    <cellStyle name="Normal 2 5 6 2 3 2" xfId="4958"/>
    <cellStyle name="Normal 2 5 6 2 3 2 2" xfId="9975"/>
    <cellStyle name="Normal 2 5 6 2 3 2 2 2" xfId="22418"/>
    <cellStyle name="Normal 2 5 6 2 3 2 2 2 2" xfId="47292"/>
    <cellStyle name="Normal 2 5 6 2 3 2 2 3" xfId="34859"/>
    <cellStyle name="Normal 2 5 6 2 3 2 3" xfId="17411"/>
    <cellStyle name="Normal 2 5 6 2 3 2 3 2" xfId="42285"/>
    <cellStyle name="Normal 2 5 6 2 3 2 4" xfId="29852"/>
    <cellStyle name="Normal 2 5 6 2 3 3" xfId="5928"/>
    <cellStyle name="Normal 2 5 6 2 3 3 2" xfId="10943"/>
    <cellStyle name="Normal 2 5 6 2 3 3 2 2" xfId="23386"/>
    <cellStyle name="Normal 2 5 6 2 3 3 2 2 2" xfId="48260"/>
    <cellStyle name="Normal 2 5 6 2 3 3 2 3" xfId="35827"/>
    <cellStyle name="Normal 2 5 6 2 3 3 3" xfId="18379"/>
    <cellStyle name="Normal 2 5 6 2 3 3 3 2" xfId="43253"/>
    <cellStyle name="Normal 2 5 6 2 3 3 4" xfId="30820"/>
    <cellStyle name="Normal 2 5 6 2 3 4" xfId="8382"/>
    <cellStyle name="Normal 2 5 6 2 3 4 2" xfId="20826"/>
    <cellStyle name="Normal 2 5 6 2 3 4 2 2" xfId="45700"/>
    <cellStyle name="Normal 2 5 6 2 3 4 3" xfId="33267"/>
    <cellStyle name="Normal 2 5 6 2 3 5" xfId="12397"/>
    <cellStyle name="Normal 2 5 6 2 3 5 2" xfId="24831"/>
    <cellStyle name="Normal 2 5 6 2 3 5 2 2" xfId="49705"/>
    <cellStyle name="Normal 2 5 6 2 3 5 3" xfId="37272"/>
    <cellStyle name="Normal 2 5 6 2 3 6" xfId="7569"/>
    <cellStyle name="Normal 2 5 6 2 3 6 2" xfId="20017"/>
    <cellStyle name="Normal 2 5 6 2 3 6 2 2" xfId="44891"/>
    <cellStyle name="Normal 2 5 6 2 3 6 3" xfId="32458"/>
    <cellStyle name="Normal 2 5 6 2 3 7" xfId="3313"/>
    <cellStyle name="Normal 2 5 6 2 3 7 2" xfId="15819"/>
    <cellStyle name="Normal 2 5 6 2 3 7 2 2" xfId="40693"/>
    <cellStyle name="Normal 2 5 6 2 3 7 3" xfId="28252"/>
    <cellStyle name="Normal 2 5 6 2 3 8" xfId="14582"/>
    <cellStyle name="Normal 2 5 6 2 3 8 2" xfId="39456"/>
    <cellStyle name="Normal 2 5 6 2 3 9" xfId="27015"/>
    <cellStyle name="Normal 2 5 6 2 4" xfId="2332"/>
    <cellStyle name="Normal 2 5 6 2 4 2" xfId="6356"/>
    <cellStyle name="Normal 2 5 6 2 4 2 2" xfId="11371"/>
    <cellStyle name="Normal 2 5 6 2 4 2 2 2" xfId="23814"/>
    <cellStyle name="Normal 2 5 6 2 4 2 2 2 2" xfId="48688"/>
    <cellStyle name="Normal 2 5 6 2 4 2 2 3" xfId="36255"/>
    <cellStyle name="Normal 2 5 6 2 4 2 3" xfId="18807"/>
    <cellStyle name="Normal 2 5 6 2 4 2 3 2" xfId="43681"/>
    <cellStyle name="Normal 2 5 6 2 4 2 4" xfId="31248"/>
    <cellStyle name="Normal 2 5 6 2 4 3" xfId="12825"/>
    <cellStyle name="Normal 2 5 6 2 4 3 2" xfId="25259"/>
    <cellStyle name="Normal 2 5 6 2 4 3 2 2" xfId="50133"/>
    <cellStyle name="Normal 2 5 6 2 4 3 3" xfId="37700"/>
    <cellStyle name="Normal 2 5 6 2 4 4" xfId="9266"/>
    <cellStyle name="Normal 2 5 6 2 4 4 2" xfId="21709"/>
    <cellStyle name="Normal 2 5 6 2 4 4 2 2" xfId="46583"/>
    <cellStyle name="Normal 2 5 6 2 4 4 3" xfId="34150"/>
    <cellStyle name="Normal 2 5 6 2 4 5" xfId="4248"/>
    <cellStyle name="Normal 2 5 6 2 4 5 2" xfId="16702"/>
    <cellStyle name="Normal 2 5 6 2 4 5 2 2" xfId="41576"/>
    <cellStyle name="Normal 2 5 6 2 4 5 3" xfId="29143"/>
    <cellStyle name="Normal 2 5 6 2 4 6" xfId="15010"/>
    <cellStyle name="Normal 2 5 6 2 4 6 2" xfId="39884"/>
    <cellStyle name="Normal 2 5 6 2 4 7" xfId="27443"/>
    <cellStyle name="Normal 2 5 6 2 5" xfId="1167"/>
    <cellStyle name="Normal 2 5 6 2 5 2" xfId="10328"/>
    <cellStyle name="Normal 2 5 6 2 5 2 2" xfId="22771"/>
    <cellStyle name="Normal 2 5 6 2 5 2 2 2" xfId="47645"/>
    <cellStyle name="Normal 2 5 6 2 5 2 3" xfId="35212"/>
    <cellStyle name="Normal 2 5 6 2 5 3" xfId="5312"/>
    <cellStyle name="Normal 2 5 6 2 5 3 2" xfId="17764"/>
    <cellStyle name="Normal 2 5 6 2 5 3 2 2" xfId="42638"/>
    <cellStyle name="Normal 2 5 6 2 5 3 3" xfId="30205"/>
    <cellStyle name="Normal 2 5 6 2 5 4" xfId="13967"/>
    <cellStyle name="Normal 2 5 6 2 5 4 2" xfId="38841"/>
    <cellStyle name="Normal 2 5 6 2 5 5" xfId="26400"/>
    <cellStyle name="Normal 2 5 6 2 6" xfId="7889"/>
    <cellStyle name="Normal 2 5 6 2 6 2" xfId="20335"/>
    <cellStyle name="Normal 2 5 6 2 6 2 2" xfId="45209"/>
    <cellStyle name="Normal 2 5 6 2 6 3" xfId="32776"/>
    <cellStyle name="Normal 2 5 6 2 7" xfId="11782"/>
    <cellStyle name="Normal 2 5 6 2 7 2" xfId="24216"/>
    <cellStyle name="Normal 2 5 6 2 7 2 2" xfId="49090"/>
    <cellStyle name="Normal 2 5 6 2 7 3" xfId="36657"/>
    <cellStyle name="Normal 2 5 6 2 8" xfId="6859"/>
    <cellStyle name="Normal 2 5 6 2 8 2" xfId="19308"/>
    <cellStyle name="Normal 2 5 6 2 8 2 2" xfId="44182"/>
    <cellStyle name="Normal 2 5 6 2 8 3" xfId="31749"/>
    <cellStyle name="Normal 2 5 6 2 9" xfId="2810"/>
    <cellStyle name="Normal 2 5 6 2 9 2" xfId="15328"/>
    <cellStyle name="Normal 2 5 6 2 9 2 2" xfId="40202"/>
    <cellStyle name="Normal 2 5 6 2 9 3" xfId="27761"/>
    <cellStyle name="Normal 2 5 6 2_Degree data" xfId="2071"/>
    <cellStyle name="Normal 2 5 6 3" xfId="312"/>
    <cellStyle name="Normal 2 5 6 3 2" xfId="1433"/>
    <cellStyle name="Normal 2 5 6 3 2 2" xfId="9166"/>
    <cellStyle name="Normal 2 5 6 3 2 2 2" xfId="21609"/>
    <cellStyle name="Normal 2 5 6 3 2 2 2 2" xfId="46483"/>
    <cellStyle name="Normal 2 5 6 3 2 2 3" xfId="34050"/>
    <cellStyle name="Normal 2 5 6 3 2 3" xfId="4148"/>
    <cellStyle name="Normal 2 5 6 3 2 3 2" xfId="16602"/>
    <cellStyle name="Normal 2 5 6 3 2 3 2 2" xfId="41476"/>
    <cellStyle name="Normal 2 5 6 3 2 3 3" xfId="29043"/>
    <cellStyle name="Normal 2 5 6 3 2 4" xfId="14233"/>
    <cellStyle name="Normal 2 5 6 3 2 4 2" xfId="39107"/>
    <cellStyle name="Normal 2 5 6 3 2 5" xfId="26666"/>
    <cellStyle name="Normal 2 5 6 3 3" xfId="5578"/>
    <cellStyle name="Normal 2 5 6 3 3 2" xfId="10594"/>
    <cellStyle name="Normal 2 5 6 3 3 2 2" xfId="23037"/>
    <cellStyle name="Normal 2 5 6 3 3 2 2 2" xfId="47911"/>
    <cellStyle name="Normal 2 5 6 3 3 2 3" xfId="35478"/>
    <cellStyle name="Normal 2 5 6 3 3 3" xfId="18030"/>
    <cellStyle name="Normal 2 5 6 3 3 3 2" xfId="42904"/>
    <cellStyle name="Normal 2 5 6 3 3 4" xfId="30471"/>
    <cellStyle name="Normal 2 5 6 3 4" xfId="8282"/>
    <cellStyle name="Normal 2 5 6 3 4 2" xfId="20726"/>
    <cellStyle name="Normal 2 5 6 3 4 2 2" xfId="45600"/>
    <cellStyle name="Normal 2 5 6 3 4 3" xfId="33167"/>
    <cellStyle name="Normal 2 5 6 3 5" xfId="12048"/>
    <cellStyle name="Normal 2 5 6 3 5 2" xfId="24482"/>
    <cellStyle name="Normal 2 5 6 3 5 2 2" xfId="49356"/>
    <cellStyle name="Normal 2 5 6 3 5 3" xfId="36923"/>
    <cellStyle name="Normal 2 5 6 3 6" xfId="6759"/>
    <cellStyle name="Normal 2 5 6 3 6 2" xfId="19208"/>
    <cellStyle name="Normal 2 5 6 3 6 2 2" xfId="44082"/>
    <cellStyle name="Normal 2 5 6 3 6 3" xfId="31649"/>
    <cellStyle name="Normal 2 5 6 3 7" xfId="3213"/>
    <cellStyle name="Normal 2 5 6 3 7 2" xfId="15719"/>
    <cellStyle name="Normal 2 5 6 3 7 2 2" xfId="40593"/>
    <cellStyle name="Normal 2 5 6 3 7 3" xfId="28152"/>
    <cellStyle name="Normal 2 5 6 3 8" xfId="13129"/>
    <cellStyle name="Normal 2 5 6 3 8 2" xfId="38003"/>
    <cellStyle name="Normal 2 5 6 3 9" xfId="25562"/>
    <cellStyle name="Normal 2 5 6 4" xfId="673"/>
    <cellStyle name="Normal 2 5 6 4 2" xfId="1781"/>
    <cellStyle name="Normal 2 5 6 4 2 2" xfId="9537"/>
    <cellStyle name="Normal 2 5 6 4 2 2 2" xfId="21980"/>
    <cellStyle name="Normal 2 5 6 4 2 2 2 2" xfId="46854"/>
    <cellStyle name="Normal 2 5 6 4 2 2 3" xfId="34421"/>
    <cellStyle name="Normal 2 5 6 4 2 3" xfId="4519"/>
    <cellStyle name="Normal 2 5 6 4 2 3 2" xfId="16973"/>
    <cellStyle name="Normal 2 5 6 4 2 3 2 2" xfId="41847"/>
    <cellStyle name="Normal 2 5 6 4 2 3 3" xfId="29414"/>
    <cellStyle name="Normal 2 5 6 4 2 4" xfId="14581"/>
    <cellStyle name="Normal 2 5 6 4 2 4 2" xfId="39455"/>
    <cellStyle name="Normal 2 5 6 4 2 5" xfId="27014"/>
    <cellStyle name="Normal 2 5 6 4 3" xfId="5927"/>
    <cellStyle name="Normal 2 5 6 4 3 2" xfId="10942"/>
    <cellStyle name="Normal 2 5 6 4 3 2 2" xfId="23385"/>
    <cellStyle name="Normal 2 5 6 4 3 2 2 2" xfId="48259"/>
    <cellStyle name="Normal 2 5 6 4 3 2 3" xfId="35826"/>
    <cellStyle name="Normal 2 5 6 4 3 3" xfId="18378"/>
    <cellStyle name="Normal 2 5 6 4 3 3 2" xfId="43252"/>
    <cellStyle name="Normal 2 5 6 4 3 4" xfId="30819"/>
    <cellStyle name="Normal 2 5 6 4 4" xfId="8653"/>
    <cellStyle name="Normal 2 5 6 4 4 2" xfId="21097"/>
    <cellStyle name="Normal 2 5 6 4 4 2 2" xfId="45971"/>
    <cellStyle name="Normal 2 5 6 4 4 3" xfId="33538"/>
    <cellStyle name="Normal 2 5 6 4 5" xfId="12396"/>
    <cellStyle name="Normal 2 5 6 4 5 2" xfId="24830"/>
    <cellStyle name="Normal 2 5 6 4 5 2 2" xfId="49704"/>
    <cellStyle name="Normal 2 5 6 4 5 3" xfId="37271"/>
    <cellStyle name="Normal 2 5 6 4 6" xfId="7130"/>
    <cellStyle name="Normal 2 5 6 4 6 2" xfId="19579"/>
    <cellStyle name="Normal 2 5 6 4 6 2 2" xfId="44453"/>
    <cellStyle name="Normal 2 5 6 4 6 3" xfId="32020"/>
    <cellStyle name="Normal 2 5 6 4 7" xfId="3584"/>
    <cellStyle name="Normal 2 5 6 4 7 2" xfId="16090"/>
    <cellStyle name="Normal 2 5 6 4 7 2 2" xfId="40964"/>
    <cellStyle name="Normal 2 5 6 4 7 3" xfId="28523"/>
    <cellStyle name="Normal 2 5 6 4 8" xfId="13476"/>
    <cellStyle name="Normal 2 5 6 4 8 2" xfId="38350"/>
    <cellStyle name="Normal 2 5 6 4 9" xfId="25909"/>
    <cellStyle name="Normal 2 5 6 5" xfId="2230"/>
    <cellStyle name="Normal 2 5 6 5 2" xfId="4858"/>
    <cellStyle name="Normal 2 5 6 5 2 2" xfId="9875"/>
    <cellStyle name="Normal 2 5 6 5 2 2 2" xfId="22318"/>
    <cellStyle name="Normal 2 5 6 5 2 2 2 2" xfId="47192"/>
    <cellStyle name="Normal 2 5 6 5 2 2 3" xfId="34759"/>
    <cellStyle name="Normal 2 5 6 5 2 3" xfId="17311"/>
    <cellStyle name="Normal 2 5 6 5 2 3 2" xfId="42185"/>
    <cellStyle name="Normal 2 5 6 5 2 4" xfId="29752"/>
    <cellStyle name="Normal 2 5 6 5 3" xfId="6256"/>
    <cellStyle name="Normal 2 5 6 5 3 2" xfId="11271"/>
    <cellStyle name="Normal 2 5 6 5 3 2 2" xfId="23714"/>
    <cellStyle name="Normal 2 5 6 5 3 2 2 2" xfId="48588"/>
    <cellStyle name="Normal 2 5 6 5 3 2 3" xfId="36155"/>
    <cellStyle name="Normal 2 5 6 5 3 3" xfId="18707"/>
    <cellStyle name="Normal 2 5 6 5 3 3 2" xfId="43581"/>
    <cellStyle name="Normal 2 5 6 5 3 4" xfId="31148"/>
    <cellStyle name="Normal 2 5 6 5 4" xfId="8063"/>
    <cellStyle name="Normal 2 5 6 5 4 2" xfId="20509"/>
    <cellStyle name="Normal 2 5 6 5 4 2 2" xfId="45383"/>
    <cellStyle name="Normal 2 5 6 5 4 3" xfId="32950"/>
    <cellStyle name="Normal 2 5 6 5 5" xfId="12725"/>
    <cellStyle name="Normal 2 5 6 5 5 2" xfId="25159"/>
    <cellStyle name="Normal 2 5 6 5 5 2 2" xfId="50033"/>
    <cellStyle name="Normal 2 5 6 5 5 3" xfId="37600"/>
    <cellStyle name="Normal 2 5 6 5 6" xfId="7469"/>
    <cellStyle name="Normal 2 5 6 5 6 2" xfId="19917"/>
    <cellStyle name="Normal 2 5 6 5 6 2 2" xfId="44791"/>
    <cellStyle name="Normal 2 5 6 5 6 3" xfId="32358"/>
    <cellStyle name="Normal 2 5 6 5 7" xfId="2992"/>
    <cellStyle name="Normal 2 5 6 5 7 2" xfId="15502"/>
    <cellStyle name="Normal 2 5 6 5 7 2 2" xfId="40376"/>
    <cellStyle name="Normal 2 5 6 5 7 3" xfId="27935"/>
    <cellStyle name="Normal 2 5 6 5 8" xfId="14910"/>
    <cellStyle name="Normal 2 5 6 5 8 2" xfId="39784"/>
    <cellStyle name="Normal 2 5 6 5 9" xfId="27343"/>
    <cellStyle name="Normal 2 5 6 6" xfId="1067"/>
    <cellStyle name="Normal 2 5 6 6 2" xfId="8949"/>
    <cellStyle name="Normal 2 5 6 6 2 2" xfId="21392"/>
    <cellStyle name="Normal 2 5 6 6 2 2 2" xfId="46266"/>
    <cellStyle name="Normal 2 5 6 6 2 3" xfId="33833"/>
    <cellStyle name="Normal 2 5 6 6 3" xfId="3931"/>
    <cellStyle name="Normal 2 5 6 6 3 2" xfId="16385"/>
    <cellStyle name="Normal 2 5 6 6 3 2 2" xfId="41259"/>
    <cellStyle name="Normal 2 5 6 6 3 3" xfId="28826"/>
    <cellStyle name="Normal 2 5 6 6 4" xfId="13867"/>
    <cellStyle name="Normal 2 5 6 6 4 2" xfId="38741"/>
    <cellStyle name="Normal 2 5 6 6 5" xfId="26300"/>
    <cellStyle name="Normal 2 5 6 7" xfId="5212"/>
    <cellStyle name="Normal 2 5 6 7 2" xfId="10228"/>
    <cellStyle name="Normal 2 5 6 7 2 2" xfId="22671"/>
    <cellStyle name="Normal 2 5 6 7 2 2 2" xfId="47545"/>
    <cellStyle name="Normal 2 5 6 7 2 3" xfId="35112"/>
    <cellStyle name="Normal 2 5 6 7 3" xfId="17664"/>
    <cellStyle name="Normal 2 5 6 7 3 2" xfId="42538"/>
    <cellStyle name="Normal 2 5 6 7 4" xfId="30105"/>
    <cellStyle name="Normal 2 5 6 8" xfId="7789"/>
    <cellStyle name="Normal 2 5 6 8 2" xfId="20235"/>
    <cellStyle name="Normal 2 5 6 8 2 2" xfId="45109"/>
    <cellStyle name="Normal 2 5 6 8 3" xfId="32676"/>
    <cellStyle name="Normal 2 5 6 9" xfId="11682"/>
    <cellStyle name="Normal 2 5 6 9 2" xfId="24116"/>
    <cellStyle name="Normal 2 5 6 9 2 2" xfId="48990"/>
    <cellStyle name="Normal 2 5 6 9 3" xfId="36557"/>
    <cellStyle name="Normal 2 5 6_Degree data" xfId="1986"/>
    <cellStyle name="Normal 2 5 7" xfId="250"/>
    <cellStyle name="Normal 2 5 7 10" xfId="6590"/>
    <cellStyle name="Normal 2 5 7 10 2" xfId="19039"/>
    <cellStyle name="Normal 2 5 7 10 2 2" xfId="43913"/>
    <cellStyle name="Normal 2 5 7 10 3" xfId="31480"/>
    <cellStyle name="Normal 2 5 7 11" xfId="2653"/>
    <cellStyle name="Normal 2 5 7 11 2" xfId="15171"/>
    <cellStyle name="Normal 2 5 7 11 2 2" xfId="40045"/>
    <cellStyle name="Normal 2 5 7 11 3" xfId="27604"/>
    <cellStyle name="Normal 2 5 7 12" xfId="13072"/>
    <cellStyle name="Normal 2 5 7 12 2" xfId="37946"/>
    <cellStyle name="Normal 2 5 7 13" xfId="25505"/>
    <cellStyle name="Normal 2 5 7 2" xfId="464"/>
    <cellStyle name="Normal 2 5 7 2 10" xfId="13277"/>
    <cellStyle name="Normal 2 5 7 2 10 2" xfId="38151"/>
    <cellStyle name="Normal 2 5 7 2 11" xfId="25710"/>
    <cellStyle name="Normal 2 5 7 2 2" xfId="823"/>
    <cellStyle name="Normal 2 5 7 2 2 2" xfId="1436"/>
    <cellStyle name="Normal 2 5 7 2 2 2 2" xfId="9540"/>
    <cellStyle name="Normal 2 5 7 2 2 2 2 2" xfId="21983"/>
    <cellStyle name="Normal 2 5 7 2 2 2 2 2 2" xfId="46857"/>
    <cellStyle name="Normal 2 5 7 2 2 2 2 3" xfId="34424"/>
    <cellStyle name="Normal 2 5 7 2 2 2 3" xfId="4522"/>
    <cellStyle name="Normal 2 5 7 2 2 2 3 2" xfId="16976"/>
    <cellStyle name="Normal 2 5 7 2 2 2 3 2 2" xfId="41850"/>
    <cellStyle name="Normal 2 5 7 2 2 2 3 3" xfId="29417"/>
    <cellStyle name="Normal 2 5 7 2 2 2 4" xfId="14236"/>
    <cellStyle name="Normal 2 5 7 2 2 2 4 2" xfId="39110"/>
    <cellStyle name="Normal 2 5 7 2 2 2 5" xfId="26669"/>
    <cellStyle name="Normal 2 5 7 2 2 3" xfId="5581"/>
    <cellStyle name="Normal 2 5 7 2 2 3 2" xfId="10597"/>
    <cellStyle name="Normal 2 5 7 2 2 3 2 2" xfId="23040"/>
    <cellStyle name="Normal 2 5 7 2 2 3 2 2 2" xfId="47914"/>
    <cellStyle name="Normal 2 5 7 2 2 3 2 3" xfId="35481"/>
    <cellStyle name="Normal 2 5 7 2 2 3 3" xfId="18033"/>
    <cellStyle name="Normal 2 5 7 2 2 3 3 2" xfId="42907"/>
    <cellStyle name="Normal 2 5 7 2 2 3 4" xfId="30474"/>
    <cellStyle name="Normal 2 5 7 2 2 4" xfId="8656"/>
    <cellStyle name="Normal 2 5 7 2 2 4 2" xfId="21100"/>
    <cellStyle name="Normal 2 5 7 2 2 4 2 2" xfId="45974"/>
    <cellStyle name="Normal 2 5 7 2 2 4 3" xfId="33541"/>
    <cellStyle name="Normal 2 5 7 2 2 5" xfId="12051"/>
    <cellStyle name="Normal 2 5 7 2 2 5 2" xfId="24485"/>
    <cellStyle name="Normal 2 5 7 2 2 5 2 2" xfId="49359"/>
    <cellStyle name="Normal 2 5 7 2 2 5 3" xfId="36926"/>
    <cellStyle name="Normal 2 5 7 2 2 6" xfId="7133"/>
    <cellStyle name="Normal 2 5 7 2 2 6 2" xfId="19582"/>
    <cellStyle name="Normal 2 5 7 2 2 6 2 2" xfId="44456"/>
    <cellStyle name="Normal 2 5 7 2 2 6 3" xfId="32023"/>
    <cellStyle name="Normal 2 5 7 2 2 7" xfId="3587"/>
    <cellStyle name="Normal 2 5 7 2 2 7 2" xfId="16093"/>
    <cellStyle name="Normal 2 5 7 2 2 7 2 2" xfId="40967"/>
    <cellStyle name="Normal 2 5 7 2 2 7 3" xfId="28526"/>
    <cellStyle name="Normal 2 5 7 2 2 8" xfId="13624"/>
    <cellStyle name="Normal 2 5 7 2 2 8 2" xfId="38498"/>
    <cellStyle name="Normal 2 5 7 2 2 9" xfId="26057"/>
    <cellStyle name="Normal 2 5 7 2 3" xfId="1784"/>
    <cellStyle name="Normal 2 5 7 2 3 2" xfId="5006"/>
    <cellStyle name="Normal 2 5 7 2 3 2 2" xfId="10023"/>
    <cellStyle name="Normal 2 5 7 2 3 2 2 2" xfId="22466"/>
    <cellStyle name="Normal 2 5 7 2 3 2 2 2 2" xfId="47340"/>
    <cellStyle name="Normal 2 5 7 2 3 2 2 3" xfId="34907"/>
    <cellStyle name="Normal 2 5 7 2 3 2 3" xfId="17459"/>
    <cellStyle name="Normal 2 5 7 2 3 2 3 2" xfId="42333"/>
    <cellStyle name="Normal 2 5 7 2 3 2 4" xfId="29900"/>
    <cellStyle name="Normal 2 5 7 2 3 3" xfId="5930"/>
    <cellStyle name="Normal 2 5 7 2 3 3 2" xfId="10945"/>
    <cellStyle name="Normal 2 5 7 2 3 3 2 2" xfId="23388"/>
    <cellStyle name="Normal 2 5 7 2 3 3 2 2 2" xfId="48262"/>
    <cellStyle name="Normal 2 5 7 2 3 3 2 3" xfId="35829"/>
    <cellStyle name="Normal 2 5 7 2 3 3 3" xfId="18381"/>
    <cellStyle name="Normal 2 5 7 2 3 3 3 2" xfId="43255"/>
    <cellStyle name="Normal 2 5 7 2 3 3 4" xfId="30822"/>
    <cellStyle name="Normal 2 5 7 2 3 4" xfId="8430"/>
    <cellStyle name="Normal 2 5 7 2 3 4 2" xfId="20874"/>
    <cellStyle name="Normal 2 5 7 2 3 4 2 2" xfId="45748"/>
    <cellStyle name="Normal 2 5 7 2 3 4 3" xfId="33315"/>
    <cellStyle name="Normal 2 5 7 2 3 5" xfId="12399"/>
    <cellStyle name="Normal 2 5 7 2 3 5 2" xfId="24833"/>
    <cellStyle name="Normal 2 5 7 2 3 5 2 2" xfId="49707"/>
    <cellStyle name="Normal 2 5 7 2 3 5 3" xfId="37274"/>
    <cellStyle name="Normal 2 5 7 2 3 6" xfId="7617"/>
    <cellStyle name="Normal 2 5 7 2 3 6 2" xfId="20065"/>
    <cellStyle name="Normal 2 5 7 2 3 6 2 2" xfId="44939"/>
    <cellStyle name="Normal 2 5 7 2 3 6 3" xfId="32506"/>
    <cellStyle name="Normal 2 5 7 2 3 7" xfId="3361"/>
    <cellStyle name="Normal 2 5 7 2 3 7 2" xfId="15867"/>
    <cellStyle name="Normal 2 5 7 2 3 7 2 2" xfId="40741"/>
    <cellStyle name="Normal 2 5 7 2 3 7 3" xfId="28300"/>
    <cellStyle name="Normal 2 5 7 2 3 8" xfId="14584"/>
    <cellStyle name="Normal 2 5 7 2 3 8 2" xfId="39458"/>
    <cellStyle name="Normal 2 5 7 2 3 9" xfId="27017"/>
    <cellStyle name="Normal 2 5 7 2 4" xfId="2382"/>
    <cellStyle name="Normal 2 5 7 2 4 2" xfId="6404"/>
    <cellStyle name="Normal 2 5 7 2 4 2 2" xfId="11419"/>
    <cellStyle name="Normal 2 5 7 2 4 2 2 2" xfId="23862"/>
    <cellStyle name="Normal 2 5 7 2 4 2 2 2 2" xfId="48736"/>
    <cellStyle name="Normal 2 5 7 2 4 2 2 3" xfId="36303"/>
    <cellStyle name="Normal 2 5 7 2 4 2 3" xfId="18855"/>
    <cellStyle name="Normal 2 5 7 2 4 2 3 2" xfId="43729"/>
    <cellStyle name="Normal 2 5 7 2 4 2 4" xfId="31296"/>
    <cellStyle name="Normal 2 5 7 2 4 3" xfId="12873"/>
    <cellStyle name="Normal 2 5 7 2 4 3 2" xfId="25307"/>
    <cellStyle name="Normal 2 5 7 2 4 3 2 2" xfId="50181"/>
    <cellStyle name="Normal 2 5 7 2 4 3 3" xfId="37748"/>
    <cellStyle name="Normal 2 5 7 2 4 4" xfId="9314"/>
    <cellStyle name="Normal 2 5 7 2 4 4 2" xfId="21757"/>
    <cellStyle name="Normal 2 5 7 2 4 4 2 2" xfId="46631"/>
    <cellStyle name="Normal 2 5 7 2 4 4 3" xfId="34198"/>
    <cellStyle name="Normal 2 5 7 2 4 5" xfId="4296"/>
    <cellStyle name="Normal 2 5 7 2 4 5 2" xfId="16750"/>
    <cellStyle name="Normal 2 5 7 2 4 5 2 2" xfId="41624"/>
    <cellStyle name="Normal 2 5 7 2 4 5 3" xfId="29191"/>
    <cellStyle name="Normal 2 5 7 2 4 6" xfId="15058"/>
    <cellStyle name="Normal 2 5 7 2 4 6 2" xfId="39932"/>
    <cellStyle name="Normal 2 5 7 2 4 7" xfId="27491"/>
    <cellStyle name="Normal 2 5 7 2 5" xfId="1215"/>
    <cellStyle name="Normal 2 5 7 2 5 2" xfId="10376"/>
    <cellStyle name="Normal 2 5 7 2 5 2 2" xfId="22819"/>
    <cellStyle name="Normal 2 5 7 2 5 2 2 2" xfId="47693"/>
    <cellStyle name="Normal 2 5 7 2 5 2 3" xfId="35260"/>
    <cellStyle name="Normal 2 5 7 2 5 3" xfId="5360"/>
    <cellStyle name="Normal 2 5 7 2 5 3 2" xfId="17812"/>
    <cellStyle name="Normal 2 5 7 2 5 3 2 2" xfId="42686"/>
    <cellStyle name="Normal 2 5 7 2 5 3 3" xfId="30253"/>
    <cellStyle name="Normal 2 5 7 2 5 4" xfId="14015"/>
    <cellStyle name="Normal 2 5 7 2 5 4 2" xfId="38889"/>
    <cellStyle name="Normal 2 5 7 2 5 5" xfId="26448"/>
    <cellStyle name="Normal 2 5 7 2 6" xfId="7937"/>
    <cellStyle name="Normal 2 5 7 2 6 2" xfId="20383"/>
    <cellStyle name="Normal 2 5 7 2 6 2 2" xfId="45257"/>
    <cellStyle name="Normal 2 5 7 2 6 3" xfId="32824"/>
    <cellStyle name="Normal 2 5 7 2 7" xfId="11830"/>
    <cellStyle name="Normal 2 5 7 2 7 2" xfId="24264"/>
    <cellStyle name="Normal 2 5 7 2 7 2 2" xfId="49138"/>
    <cellStyle name="Normal 2 5 7 2 7 3" xfId="36705"/>
    <cellStyle name="Normal 2 5 7 2 8" xfId="6907"/>
    <cellStyle name="Normal 2 5 7 2 8 2" xfId="19356"/>
    <cellStyle name="Normal 2 5 7 2 8 2 2" xfId="44230"/>
    <cellStyle name="Normal 2 5 7 2 8 3" xfId="31797"/>
    <cellStyle name="Normal 2 5 7 2 9" xfId="2858"/>
    <cellStyle name="Normal 2 5 7 2 9 2" xfId="15376"/>
    <cellStyle name="Normal 2 5 7 2 9 2 2" xfId="40250"/>
    <cellStyle name="Normal 2 5 7 2 9 3" xfId="27809"/>
    <cellStyle name="Normal 2 5 7 2_Degree data" xfId="2041"/>
    <cellStyle name="Normal 2 5 7 3" xfId="612"/>
    <cellStyle name="Normal 2 5 7 3 2" xfId="1435"/>
    <cellStyle name="Normal 2 5 7 3 2 2" xfId="9109"/>
    <cellStyle name="Normal 2 5 7 3 2 2 2" xfId="21552"/>
    <cellStyle name="Normal 2 5 7 3 2 2 2 2" xfId="46426"/>
    <cellStyle name="Normal 2 5 7 3 2 2 3" xfId="33993"/>
    <cellStyle name="Normal 2 5 7 3 2 3" xfId="4091"/>
    <cellStyle name="Normal 2 5 7 3 2 3 2" xfId="16545"/>
    <cellStyle name="Normal 2 5 7 3 2 3 2 2" xfId="41419"/>
    <cellStyle name="Normal 2 5 7 3 2 3 3" xfId="28986"/>
    <cellStyle name="Normal 2 5 7 3 2 4" xfId="14235"/>
    <cellStyle name="Normal 2 5 7 3 2 4 2" xfId="39109"/>
    <cellStyle name="Normal 2 5 7 3 2 5" xfId="26668"/>
    <cellStyle name="Normal 2 5 7 3 3" xfId="5580"/>
    <cellStyle name="Normal 2 5 7 3 3 2" xfId="10596"/>
    <cellStyle name="Normal 2 5 7 3 3 2 2" xfId="23039"/>
    <cellStyle name="Normal 2 5 7 3 3 2 2 2" xfId="47913"/>
    <cellStyle name="Normal 2 5 7 3 3 2 3" xfId="35480"/>
    <cellStyle name="Normal 2 5 7 3 3 3" xfId="18032"/>
    <cellStyle name="Normal 2 5 7 3 3 3 2" xfId="42906"/>
    <cellStyle name="Normal 2 5 7 3 3 4" xfId="30473"/>
    <cellStyle name="Normal 2 5 7 3 4" xfId="8225"/>
    <cellStyle name="Normal 2 5 7 3 4 2" xfId="20669"/>
    <cellStyle name="Normal 2 5 7 3 4 2 2" xfId="45543"/>
    <cellStyle name="Normal 2 5 7 3 4 3" xfId="33110"/>
    <cellStyle name="Normal 2 5 7 3 5" xfId="12050"/>
    <cellStyle name="Normal 2 5 7 3 5 2" xfId="24484"/>
    <cellStyle name="Normal 2 5 7 3 5 2 2" xfId="49358"/>
    <cellStyle name="Normal 2 5 7 3 5 3" xfId="36925"/>
    <cellStyle name="Normal 2 5 7 3 6" xfId="6702"/>
    <cellStyle name="Normal 2 5 7 3 6 2" xfId="19151"/>
    <cellStyle name="Normal 2 5 7 3 6 2 2" xfId="44025"/>
    <cellStyle name="Normal 2 5 7 3 6 3" xfId="31592"/>
    <cellStyle name="Normal 2 5 7 3 7" xfId="3156"/>
    <cellStyle name="Normal 2 5 7 3 7 2" xfId="15662"/>
    <cellStyle name="Normal 2 5 7 3 7 2 2" xfId="40536"/>
    <cellStyle name="Normal 2 5 7 3 7 3" xfId="28095"/>
    <cellStyle name="Normal 2 5 7 3 8" xfId="13419"/>
    <cellStyle name="Normal 2 5 7 3 8 2" xfId="38293"/>
    <cellStyle name="Normal 2 5 7 3 9" xfId="25852"/>
    <cellStyle name="Normal 2 5 7 4" xfId="1783"/>
    <cellStyle name="Normal 2 5 7 4 2" xfId="4521"/>
    <cellStyle name="Normal 2 5 7 4 2 2" xfId="9539"/>
    <cellStyle name="Normal 2 5 7 4 2 2 2" xfId="21982"/>
    <cellStyle name="Normal 2 5 7 4 2 2 2 2" xfId="46856"/>
    <cellStyle name="Normal 2 5 7 4 2 2 3" xfId="34423"/>
    <cellStyle name="Normal 2 5 7 4 2 3" xfId="16975"/>
    <cellStyle name="Normal 2 5 7 4 2 3 2" xfId="41849"/>
    <cellStyle name="Normal 2 5 7 4 2 4" xfId="29416"/>
    <cellStyle name="Normal 2 5 7 4 3" xfId="5929"/>
    <cellStyle name="Normal 2 5 7 4 3 2" xfId="10944"/>
    <cellStyle name="Normal 2 5 7 4 3 2 2" xfId="23387"/>
    <cellStyle name="Normal 2 5 7 4 3 2 2 2" xfId="48261"/>
    <cellStyle name="Normal 2 5 7 4 3 2 3" xfId="35828"/>
    <cellStyle name="Normal 2 5 7 4 3 3" xfId="18380"/>
    <cellStyle name="Normal 2 5 7 4 3 3 2" xfId="43254"/>
    <cellStyle name="Normal 2 5 7 4 3 4" xfId="30821"/>
    <cellStyle name="Normal 2 5 7 4 4" xfId="8655"/>
    <cellStyle name="Normal 2 5 7 4 4 2" xfId="21099"/>
    <cellStyle name="Normal 2 5 7 4 4 2 2" xfId="45973"/>
    <cellStyle name="Normal 2 5 7 4 4 3" xfId="33540"/>
    <cellStyle name="Normal 2 5 7 4 5" xfId="12398"/>
    <cellStyle name="Normal 2 5 7 4 5 2" xfId="24832"/>
    <cellStyle name="Normal 2 5 7 4 5 2 2" xfId="49706"/>
    <cellStyle name="Normal 2 5 7 4 5 3" xfId="37273"/>
    <cellStyle name="Normal 2 5 7 4 6" xfId="7132"/>
    <cellStyle name="Normal 2 5 7 4 6 2" xfId="19581"/>
    <cellStyle name="Normal 2 5 7 4 6 2 2" xfId="44455"/>
    <cellStyle name="Normal 2 5 7 4 6 3" xfId="32022"/>
    <cellStyle name="Normal 2 5 7 4 7" xfId="3586"/>
    <cellStyle name="Normal 2 5 7 4 7 2" xfId="16092"/>
    <cellStyle name="Normal 2 5 7 4 7 2 2" xfId="40966"/>
    <cellStyle name="Normal 2 5 7 4 7 3" xfId="28525"/>
    <cellStyle name="Normal 2 5 7 4 8" xfId="14583"/>
    <cellStyle name="Normal 2 5 7 4 8 2" xfId="39457"/>
    <cellStyle name="Normal 2 5 7 4 9" xfId="27016"/>
    <cellStyle name="Normal 2 5 7 5" xfId="2168"/>
    <cellStyle name="Normal 2 5 7 5 2" xfId="4801"/>
    <cellStyle name="Normal 2 5 7 5 2 2" xfId="9818"/>
    <cellStyle name="Normal 2 5 7 5 2 2 2" xfId="22261"/>
    <cellStyle name="Normal 2 5 7 5 2 2 2 2" xfId="47135"/>
    <cellStyle name="Normal 2 5 7 5 2 2 3" xfId="34702"/>
    <cellStyle name="Normal 2 5 7 5 2 3" xfId="17254"/>
    <cellStyle name="Normal 2 5 7 5 2 3 2" xfId="42128"/>
    <cellStyle name="Normal 2 5 7 5 2 4" xfId="29695"/>
    <cellStyle name="Normal 2 5 7 5 3" xfId="6199"/>
    <cellStyle name="Normal 2 5 7 5 3 2" xfId="11214"/>
    <cellStyle name="Normal 2 5 7 5 3 2 2" xfId="23657"/>
    <cellStyle name="Normal 2 5 7 5 3 2 2 2" xfId="48531"/>
    <cellStyle name="Normal 2 5 7 5 3 2 3" xfId="36098"/>
    <cellStyle name="Normal 2 5 7 5 3 3" xfId="18650"/>
    <cellStyle name="Normal 2 5 7 5 3 3 2" xfId="43524"/>
    <cellStyle name="Normal 2 5 7 5 3 4" xfId="31091"/>
    <cellStyle name="Normal 2 5 7 5 4" xfId="8111"/>
    <cellStyle name="Normal 2 5 7 5 4 2" xfId="20557"/>
    <cellStyle name="Normal 2 5 7 5 4 2 2" xfId="45431"/>
    <cellStyle name="Normal 2 5 7 5 4 3" xfId="32998"/>
    <cellStyle name="Normal 2 5 7 5 5" xfId="12668"/>
    <cellStyle name="Normal 2 5 7 5 5 2" xfId="25102"/>
    <cellStyle name="Normal 2 5 7 5 5 2 2" xfId="49976"/>
    <cellStyle name="Normal 2 5 7 5 5 3" xfId="37543"/>
    <cellStyle name="Normal 2 5 7 5 6" xfId="7412"/>
    <cellStyle name="Normal 2 5 7 5 6 2" xfId="19860"/>
    <cellStyle name="Normal 2 5 7 5 6 2 2" xfId="44734"/>
    <cellStyle name="Normal 2 5 7 5 6 3" xfId="32301"/>
    <cellStyle name="Normal 2 5 7 5 7" xfId="3041"/>
    <cellStyle name="Normal 2 5 7 5 7 2" xfId="15550"/>
    <cellStyle name="Normal 2 5 7 5 7 2 2" xfId="40424"/>
    <cellStyle name="Normal 2 5 7 5 7 3" xfId="27983"/>
    <cellStyle name="Normal 2 5 7 5 8" xfId="14853"/>
    <cellStyle name="Normal 2 5 7 5 8 2" xfId="39727"/>
    <cellStyle name="Normal 2 5 7 5 9" xfId="27286"/>
    <cellStyle name="Normal 2 5 7 6" xfId="1010"/>
    <cellStyle name="Normal 2 5 7 6 2" xfId="8997"/>
    <cellStyle name="Normal 2 5 7 6 2 2" xfId="21440"/>
    <cellStyle name="Normal 2 5 7 6 2 2 2" xfId="46314"/>
    <cellStyle name="Normal 2 5 7 6 2 3" xfId="33881"/>
    <cellStyle name="Normal 2 5 7 6 3" xfId="3979"/>
    <cellStyle name="Normal 2 5 7 6 3 2" xfId="16433"/>
    <cellStyle name="Normal 2 5 7 6 3 2 2" xfId="41307"/>
    <cellStyle name="Normal 2 5 7 6 3 3" xfId="28874"/>
    <cellStyle name="Normal 2 5 7 6 4" xfId="13810"/>
    <cellStyle name="Normal 2 5 7 6 4 2" xfId="38684"/>
    <cellStyle name="Normal 2 5 7 6 5" xfId="26243"/>
    <cellStyle name="Normal 2 5 7 7" xfId="5155"/>
    <cellStyle name="Normal 2 5 7 7 2" xfId="10171"/>
    <cellStyle name="Normal 2 5 7 7 2 2" xfId="22614"/>
    <cellStyle name="Normal 2 5 7 7 2 2 2" xfId="47488"/>
    <cellStyle name="Normal 2 5 7 7 2 3" xfId="35055"/>
    <cellStyle name="Normal 2 5 7 7 3" xfId="17607"/>
    <cellStyle name="Normal 2 5 7 7 3 2" xfId="42481"/>
    <cellStyle name="Normal 2 5 7 7 4" xfId="30048"/>
    <cellStyle name="Normal 2 5 7 8" xfId="7732"/>
    <cellStyle name="Normal 2 5 7 8 2" xfId="20178"/>
    <cellStyle name="Normal 2 5 7 8 2 2" xfId="45052"/>
    <cellStyle name="Normal 2 5 7 8 3" xfId="32619"/>
    <cellStyle name="Normal 2 5 7 9" xfId="11625"/>
    <cellStyle name="Normal 2 5 7 9 2" xfId="24059"/>
    <cellStyle name="Normal 2 5 7 9 2 2" xfId="48933"/>
    <cellStyle name="Normal 2 5 7 9 3" xfId="36500"/>
    <cellStyle name="Normal 2 5 7_Degree data" xfId="2094"/>
    <cellStyle name="Normal 2 5 8" xfId="520"/>
    <cellStyle name="Normal 2 5 8 10" xfId="2914"/>
    <cellStyle name="Normal 2 5 8 10 2" xfId="15432"/>
    <cellStyle name="Normal 2 5 8 10 2 2" xfId="40306"/>
    <cellStyle name="Normal 2 5 8 10 3" xfId="27865"/>
    <cellStyle name="Normal 2 5 8 11" xfId="13333"/>
    <cellStyle name="Normal 2 5 8 11 2" xfId="38207"/>
    <cellStyle name="Normal 2 5 8 12" xfId="25766"/>
    <cellStyle name="Normal 2 5 8 2" xfId="879"/>
    <cellStyle name="Normal 2 5 8 2 2" xfId="1437"/>
    <cellStyle name="Normal 2 5 8 2 2 2" xfId="9370"/>
    <cellStyle name="Normal 2 5 8 2 2 2 2" xfId="21813"/>
    <cellStyle name="Normal 2 5 8 2 2 2 2 2" xfId="46687"/>
    <cellStyle name="Normal 2 5 8 2 2 2 3" xfId="34254"/>
    <cellStyle name="Normal 2 5 8 2 2 3" xfId="4352"/>
    <cellStyle name="Normal 2 5 8 2 2 3 2" xfId="16806"/>
    <cellStyle name="Normal 2 5 8 2 2 3 2 2" xfId="41680"/>
    <cellStyle name="Normal 2 5 8 2 2 3 3" xfId="29247"/>
    <cellStyle name="Normal 2 5 8 2 2 4" xfId="14237"/>
    <cellStyle name="Normal 2 5 8 2 2 4 2" xfId="39111"/>
    <cellStyle name="Normal 2 5 8 2 2 5" xfId="26670"/>
    <cellStyle name="Normal 2 5 8 2 3" xfId="5582"/>
    <cellStyle name="Normal 2 5 8 2 3 2" xfId="10598"/>
    <cellStyle name="Normal 2 5 8 2 3 2 2" xfId="23041"/>
    <cellStyle name="Normal 2 5 8 2 3 2 2 2" xfId="47915"/>
    <cellStyle name="Normal 2 5 8 2 3 2 3" xfId="35482"/>
    <cellStyle name="Normal 2 5 8 2 3 3" xfId="18034"/>
    <cellStyle name="Normal 2 5 8 2 3 3 2" xfId="42908"/>
    <cellStyle name="Normal 2 5 8 2 3 4" xfId="30475"/>
    <cellStyle name="Normal 2 5 8 2 4" xfId="8486"/>
    <cellStyle name="Normal 2 5 8 2 4 2" xfId="20930"/>
    <cellStyle name="Normal 2 5 8 2 4 2 2" xfId="45804"/>
    <cellStyle name="Normal 2 5 8 2 4 3" xfId="33371"/>
    <cellStyle name="Normal 2 5 8 2 5" xfId="12052"/>
    <cellStyle name="Normal 2 5 8 2 5 2" xfId="24486"/>
    <cellStyle name="Normal 2 5 8 2 5 2 2" xfId="49360"/>
    <cellStyle name="Normal 2 5 8 2 5 3" xfId="36927"/>
    <cellStyle name="Normal 2 5 8 2 6" xfId="6963"/>
    <cellStyle name="Normal 2 5 8 2 6 2" xfId="19412"/>
    <cellStyle name="Normal 2 5 8 2 6 2 2" xfId="44286"/>
    <cellStyle name="Normal 2 5 8 2 6 3" xfId="31853"/>
    <cellStyle name="Normal 2 5 8 2 7" xfId="3417"/>
    <cellStyle name="Normal 2 5 8 2 7 2" xfId="15923"/>
    <cellStyle name="Normal 2 5 8 2 7 2 2" xfId="40797"/>
    <cellStyle name="Normal 2 5 8 2 7 3" xfId="28356"/>
    <cellStyle name="Normal 2 5 8 2 8" xfId="13680"/>
    <cellStyle name="Normal 2 5 8 2 8 2" xfId="38554"/>
    <cellStyle name="Normal 2 5 8 2 9" xfId="26113"/>
    <cellStyle name="Normal 2 5 8 3" xfId="1785"/>
    <cellStyle name="Normal 2 5 8 3 2" xfId="4523"/>
    <cellStyle name="Normal 2 5 8 3 2 2" xfId="9541"/>
    <cellStyle name="Normal 2 5 8 3 2 2 2" xfId="21984"/>
    <cellStyle name="Normal 2 5 8 3 2 2 2 2" xfId="46858"/>
    <cellStyle name="Normal 2 5 8 3 2 2 3" xfId="34425"/>
    <cellStyle name="Normal 2 5 8 3 2 3" xfId="16977"/>
    <cellStyle name="Normal 2 5 8 3 2 3 2" xfId="41851"/>
    <cellStyle name="Normal 2 5 8 3 2 4" xfId="29418"/>
    <cellStyle name="Normal 2 5 8 3 3" xfId="5931"/>
    <cellStyle name="Normal 2 5 8 3 3 2" xfId="10946"/>
    <cellStyle name="Normal 2 5 8 3 3 2 2" xfId="23389"/>
    <cellStyle name="Normal 2 5 8 3 3 2 2 2" xfId="48263"/>
    <cellStyle name="Normal 2 5 8 3 3 2 3" xfId="35830"/>
    <cellStyle name="Normal 2 5 8 3 3 3" xfId="18382"/>
    <cellStyle name="Normal 2 5 8 3 3 3 2" xfId="43256"/>
    <cellStyle name="Normal 2 5 8 3 3 4" xfId="30823"/>
    <cellStyle name="Normal 2 5 8 3 4" xfId="8657"/>
    <cellStyle name="Normal 2 5 8 3 4 2" xfId="21101"/>
    <cellStyle name="Normal 2 5 8 3 4 2 2" xfId="45975"/>
    <cellStyle name="Normal 2 5 8 3 4 3" xfId="33542"/>
    <cellStyle name="Normal 2 5 8 3 5" xfId="12400"/>
    <cellStyle name="Normal 2 5 8 3 5 2" xfId="24834"/>
    <cellStyle name="Normal 2 5 8 3 5 2 2" xfId="49708"/>
    <cellStyle name="Normal 2 5 8 3 5 3" xfId="37275"/>
    <cellStyle name="Normal 2 5 8 3 6" xfId="7134"/>
    <cellStyle name="Normal 2 5 8 3 6 2" xfId="19583"/>
    <cellStyle name="Normal 2 5 8 3 6 2 2" xfId="44457"/>
    <cellStyle name="Normal 2 5 8 3 6 3" xfId="32024"/>
    <cellStyle name="Normal 2 5 8 3 7" xfId="3588"/>
    <cellStyle name="Normal 2 5 8 3 7 2" xfId="16094"/>
    <cellStyle name="Normal 2 5 8 3 7 2 2" xfId="40968"/>
    <cellStyle name="Normal 2 5 8 3 7 3" xfId="28527"/>
    <cellStyle name="Normal 2 5 8 3 8" xfId="14585"/>
    <cellStyle name="Normal 2 5 8 3 8 2" xfId="39459"/>
    <cellStyle name="Normal 2 5 8 3 9" xfId="27018"/>
    <cellStyle name="Normal 2 5 8 4" xfId="2438"/>
    <cellStyle name="Normal 2 5 8 4 2" xfId="5062"/>
    <cellStyle name="Normal 2 5 8 4 2 2" xfId="10079"/>
    <cellStyle name="Normal 2 5 8 4 2 2 2" xfId="22522"/>
    <cellStyle name="Normal 2 5 8 4 2 2 2 2" xfId="47396"/>
    <cellStyle name="Normal 2 5 8 4 2 2 3" xfId="34963"/>
    <cellStyle name="Normal 2 5 8 4 2 3" xfId="17515"/>
    <cellStyle name="Normal 2 5 8 4 2 3 2" xfId="42389"/>
    <cellStyle name="Normal 2 5 8 4 2 4" xfId="29956"/>
    <cellStyle name="Normal 2 5 8 4 3" xfId="6460"/>
    <cellStyle name="Normal 2 5 8 4 3 2" xfId="11475"/>
    <cellStyle name="Normal 2 5 8 4 3 2 2" xfId="23918"/>
    <cellStyle name="Normal 2 5 8 4 3 2 2 2" xfId="48792"/>
    <cellStyle name="Normal 2 5 8 4 3 2 3" xfId="36359"/>
    <cellStyle name="Normal 2 5 8 4 3 3" xfId="18911"/>
    <cellStyle name="Normal 2 5 8 4 3 3 2" xfId="43785"/>
    <cellStyle name="Normal 2 5 8 4 3 4" xfId="31352"/>
    <cellStyle name="Normal 2 5 8 4 4" xfId="8167"/>
    <cellStyle name="Normal 2 5 8 4 4 2" xfId="20613"/>
    <cellStyle name="Normal 2 5 8 4 4 2 2" xfId="45487"/>
    <cellStyle name="Normal 2 5 8 4 4 3" xfId="33054"/>
    <cellStyle name="Normal 2 5 8 4 5" xfId="12929"/>
    <cellStyle name="Normal 2 5 8 4 5 2" xfId="25363"/>
    <cellStyle name="Normal 2 5 8 4 5 2 2" xfId="50237"/>
    <cellStyle name="Normal 2 5 8 4 5 3" xfId="37804"/>
    <cellStyle name="Normal 2 5 8 4 6" xfId="7673"/>
    <cellStyle name="Normal 2 5 8 4 6 2" xfId="20121"/>
    <cellStyle name="Normal 2 5 8 4 6 2 2" xfId="44995"/>
    <cellStyle name="Normal 2 5 8 4 6 3" xfId="32562"/>
    <cellStyle name="Normal 2 5 8 4 7" xfId="3097"/>
    <cellStyle name="Normal 2 5 8 4 7 2" xfId="15606"/>
    <cellStyle name="Normal 2 5 8 4 7 2 2" xfId="40480"/>
    <cellStyle name="Normal 2 5 8 4 7 3" xfId="28039"/>
    <cellStyle name="Normal 2 5 8 4 8" xfId="15114"/>
    <cellStyle name="Normal 2 5 8 4 8 2" xfId="39988"/>
    <cellStyle name="Normal 2 5 8 4 9" xfId="27547"/>
    <cellStyle name="Normal 2 5 8 5" xfId="1271"/>
    <cellStyle name="Normal 2 5 8 5 2" xfId="9053"/>
    <cellStyle name="Normal 2 5 8 5 2 2" xfId="21496"/>
    <cellStyle name="Normal 2 5 8 5 2 2 2" xfId="46370"/>
    <cellStyle name="Normal 2 5 8 5 2 3" xfId="33937"/>
    <cellStyle name="Normal 2 5 8 5 3" xfId="4035"/>
    <cellStyle name="Normal 2 5 8 5 3 2" xfId="16489"/>
    <cellStyle name="Normal 2 5 8 5 3 2 2" xfId="41363"/>
    <cellStyle name="Normal 2 5 8 5 3 3" xfId="28930"/>
    <cellStyle name="Normal 2 5 8 5 4" xfId="14071"/>
    <cellStyle name="Normal 2 5 8 5 4 2" xfId="38945"/>
    <cellStyle name="Normal 2 5 8 5 5" xfId="26504"/>
    <cellStyle name="Normal 2 5 8 6" xfId="5416"/>
    <cellStyle name="Normal 2 5 8 6 2" xfId="10432"/>
    <cellStyle name="Normal 2 5 8 6 2 2" xfId="22875"/>
    <cellStyle name="Normal 2 5 8 6 2 2 2" xfId="47749"/>
    <cellStyle name="Normal 2 5 8 6 2 3" xfId="35316"/>
    <cellStyle name="Normal 2 5 8 6 3" xfId="17868"/>
    <cellStyle name="Normal 2 5 8 6 3 2" xfId="42742"/>
    <cellStyle name="Normal 2 5 8 6 4" xfId="30309"/>
    <cellStyle name="Normal 2 5 8 7" xfId="7993"/>
    <cellStyle name="Normal 2 5 8 7 2" xfId="20439"/>
    <cellStyle name="Normal 2 5 8 7 2 2" xfId="45313"/>
    <cellStyle name="Normal 2 5 8 7 3" xfId="32880"/>
    <cellStyle name="Normal 2 5 8 8" xfId="11886"/>
    <cellStyle name="Normal 2 5 8 8 2" xfId="24320"/>
    <cellStyle name="Normal 2 5 8 8 2 2" xfId="49194"/>
    <cellStyle name="Normal 2 5 8 8 3" xfId="36761"/>
    <cellStyle name="Normal 2 5 8 9" xfId="6646"/>
    <cellStyle name="Normal 2 5 8 9 2" xfId="19095"/>
    <cellStyle name="Normal 2 5 8 9 2 2" xfId="43969"/>
    <cellStyle name="Normal 2 5 8 9 3" xfId="31536"/>
    <cellStyle name="Normal 2 5 8_Degree data" xfId="1985"/>
    <cellStyle name="Normal 2 5 9" xfId="356"/>
    <cellStyle name="Normal 2 5 9 10" xfId="13172"/>
    <cellStyle name="Normal 2 5 9 10 2" xfId="38046"/>
    <cellStyle name="Normal 2 5 9 11" xfId="25605"/>
    <cellStyle name="Normal 2 5 9 2" xfId="716"/>
    <cellStyle name="Normal 2 5 9 2 2" xfId="1438"/>
    <cellStyle name="Normal 2 5 9 2 2 2" xfId="9542"/>
    <cellStyle name="Normal 2 5 9 2 2 2 2" xfId="21985"/>
    <cellStyle name="Normal 2 5 9 2 2 2 2 2" xfId="46859"/>
    <cellStyle name="Normal 2 5 9 2 2 2 3" xfId="34426"/>
    <cellStyle name="Normal 2 5 9 2 2 3" xfId="4524"/>
    <cellStyle name="Normal 2 5 9 2 2 3 2" xfId="16978"/>
    <cellStyle name="Normal 2 5 9 2 2 3 2 2" xfId="41852"/>
    <cellStyle name="Normal 2 5 9 2 2 3 3" xfId="29419"/>
    <cellStyle name="Normal 2 5 9 2 2 4" xfId="14238"/>
    <cellStyle name="Normal 2 5 9 2 2 4 2" xfId="39112"/>
    <cellStyle name="Normal 2 5 9 2 2 5" xfId="26671"/>
    <cellStyle name="Normal 2 5 9 2 3" xfId="5583"/>
    <cellStyle name="Normal 2 5 9 2 3 2" xfId="10599"/>
    <cellStyle name="Normal 2 5 9 2 3 2 2" xfId="23042"/>
    <cellStyle name="Normal 2 5 9 2 3 2 2 2" xfId="47916"/>
    <cellStyle name="Normal 2 5 9 2 3 2 3" xfId="35483"/>
    <cellStyle name="Normal 2 5 9 2 3 3" xfId="18035"/>
    <cellStyle name="Normal 2 5 9 2 3 3 2" xfId="42909"/>
    <cellStyle name="Normal 2 5 9 2 3 4" xfId="30476"/>
    <cellStyle name="Normal 2 5 9 2 4" xfId="8658"/>
    <cellStyle name="Normal 2 5 9 2 4 2" xfId="21102"/>
    <cellStyle name="Normal 2 5 9 2 4 2 2" xfId="45976"/>
    <cellStyle name="Normal 2 5 9 2 4 3" xfId="33543"/>
    <cellStyle name="Normal 2 5 9 2 5" xfId="12053"/>
    <cellStyle name="Normal 2 5 9 2 5 2" xfId="24487"/>
    <cellStyle name="Normal 2 5 9 2 5 2 2" xfId="49361"/>
    <cellStyle name="Normal 2 5 9 2 5 3" xfId="36928"/>
    <cellStyle name="Normal 2 5 9 2 6" xfId="7135"/>
    <cellStyle name="Normal 2 5 9 2 6 2" xfId="19584"/>
    <cellStyle name="Normal 2 5 9 2 6 2 2" xfId="44458"/>
    <cellStyle name="Normal 2 5 9 2 6 3" xfId="32025"/>
    <cellStyle name="Normal 2 5 9 2 7" xfId="3589"/>
    <cellStyle name="Normal 2 5 9 2 7 2" xfId="16095"/>
    <cellStyle name="Normal 2 5 9 2 7 2 2" xfId="40969"/>
    <cellStyle name="Normal 2 5 9 2 7 3" xfId="28528"/>
    <cellStyle name="Normal 2 5 9 2 8" xfId="13519"/>
    <cellStyle name="Normal 2 5 9 2 8 2" xfId="38393"/>
    <cellStyle name="Normal 2 5 9 2 9" xfId="25952"/>
    <cellStyle name="Normal 2 5 9 3" xfId="1786"/>
    <cellStyle name="Normal 2 5 9 3 2" xfId="4901"/>
    <cellStyle name="Normal 2 5 9 3 2 2" xfId="9918"/>
    <cellStyle name="Normal 2 5 9 3 2 2 2" xfId="22361"/>
    <cellStyle name="Normal 2 5 9 3 2 2 2 2" xfId="47235"/>
    <cellStyle name="Normal 2 5 9 3 2 2 3" xfId="34802"/>
    <cellStyle name="Normal 2 5 9 3 2 3" xfId="17354"/>
    <cellStyle name="Normal 2 5 9 3 2 3 2" xfId="42228"/>
    <cellStyle name="Normal 2 5 9 3 2 4" xfId="29795"/>
    <cellStyle name="Normal 2 5 9 3 3" xfId="5932"/>
    <cellStyle name="Normal 2 5 9 3 3 2" xfId="10947"/>
    <cellStyle name="Normal 2 5 9 3 3 2 2" xfId="23390"/>
    <cellStyle name="Normal 2 5 9 3 3 2 2 2" xfId="48264"/>
    <cellStyle name="Normal 2 5 9 3 3 2 3" xfId="35831"/>
    <cellStyle name="Normal 2 5 9 3 3 3" xfId="18383"/>
    <cellStyle name="Normal 2 5 9 3 3 3 2" xfId="43257"/>
    <cellStyle name="Normal 2 5 9 3 3 4" xfId="30824"/>
    <cellStyle name="Normal 2 5 9 3 4" xfId="8325"/>
    <cellStyle name="Normal 2 5 9 3 4 2" xfId="20769"/>
    <cellStyle name="Normal 2 5 9 3 4 2 2" xfId="45643"/>
    <cellStyle name="Normal 2 5 9 3 4 3" xfId="33210"/>
    <cellStyle name="Normal 2 5 9 3 5" xfId="12401"/>
    <cellStyle name="Normal 2 5 9 3 5 2" xfId="24835"/>
    <cellStyle name="Normal 2 5 9 3 5 2 2" xfId="49709"/>
    <cellStyle name="Normal 2 5 9 3 5 3" xfId="37276"/>
    <cellStyle name="Normal 2 5 9 3 6" xfId="7512"/>
    <cellStyle name="Normal 2 5 9 3 6 2" xfId="19960"/>
    <cellStyle name="Normal 2 5 9 3 6 2 2" xfId="44834"/>
    <cellStyle name="Normal 2 5 9 3 6 3" xfId="32401"/>
    <cellStyle name="Normal 2 5 9 3 7" xfId="3256"/>
    <cellStyle name="Normal 2 5 9 3 7 2" xfId="15762"/>
    <cellStyle name="Normal 2 5 9 3 7 2 2" xfId="40636"/>
    <cellStyle name="Normal 2 5 9 3 7 3" xfId="28195"/>
    <cellStyle name="Normal 2 5 9 3 8" xfId="14586"/>
    <cellStyle name="Normal 2 5 9 3 8 2" xfId="39460"/>
    <cellStyle name="Normal 2 5 9 3 9" xfId="27019"/>
    <cellStyle name="Normal 2 5 9 4" xfId="2274"/>
    <cellStyle name="Normal 2 5 9 4 2" xfId="6299"/>
    <cellStyle name="Normal 2 5 9 4 2 2" xfId="11314"/>
    <cellStyle name="Normal 2 5 9 4 2 2 2" xfId="23757"/>
    <cellStyle name="Normal 2 5 9 4 2 2 2 2" xfId="48631"/>
    <cellStyle name="Normal 2 5 9 4 2 2 3" xfId="36198"/>
    <cellStyle name="Normal 2 5 9 4 2 3" xfId="18750"/>
    <cellStyle name="Normal 2 5 9 4 2 3 2" xfId="43624"/>
    <cellStyle name="Normal 2 5 9 4 2 4" xfId="31191"/>
    <cellStyle name="Normal 2 5 9 4 3" xfId="12768"/>
    <cellStyle name="Normal 2 5 9 4 3 2" xfId="25202"/>
    <cellStyle name="Normal 2 5 9 4 3 2 2" xfId="50076"/>
    <cellStyle name="Normal 2 5 9 4 3 3" xfId="37643"/>
    <cellStyle name="Normal 2 5 9 4 4" xfId="9209"/>
    <cellStyle name="Normal 2 5 9 4 4 2" xfId="21652"/>
    <cellStyle name="Normal 2 5 9 4 4 2 2" xfId="46526"/>
    <cellStyle name="Normal 2 5 9 4 4 3" xfId="34093"/>
    <cellStyle name="Normal 2 5 9 4 5" xfId="4191"/>
    <cellStyle name="Normal 2 5 9 4 5 2" xfId="16645"/>
    <cellStyle name="Normal 2 5 9 4 5 2 2" xfId="41519"/>
    <cellStyle name="Normal 2 5 9 4 5 3" xfId="29086"/>
    <cellStyle name="Normal 2 5 9 4 6" xfId="14953"/>
    <cellStyle name="Normal 2 5 9 4 6 2" xfId="39827"/>
    <cellStyle name="Normal 2 5 9 4 7" xfId="27386"/>
    <cellStyle name="Normal 2 5 9 5" xfId="1110"/>
    <cellStyle name="Normal 2 5 9 5 2" xfId="10271"/>
    <cellStyle name="Normal 2 5 9 5 2 2" xfId="22714"/>
    <cellStyle name="Normal 2 5 9 5 2 2 2" xfId="47588"/>
    <cellStyle name="Normal 2 5 9 5 2 3" xfId="35155"/>
    <cellStyle name="Normal 2 5 9 5 3" xfId="5255"/>
    <cellStyle name="Normal 2 5 9 5 3 2" xfId="17707"/>
    <cellStyle name="Normal 2 5 9 5 3 2 2" xfId="42581"/>
    <cellStyle name="Normal 2 5 9 5 3 3" xfId="30148"/>
    <cellStyle name="Normal 2 5 9 5 4" xfId="13910"/>
    <cellStyle name="Normal 2 5 9 5 4 2" xfId="38784"/>
    <cellStyle name="Normal 2 5 9 5 5" xfId="26343"/>
    <cellStyle name="Normal 2 5 9 6" xfId="7832"/>
    <cellStyle name="Normal 2 5 9 6 2" xfId="20278"/>
    <cellStyle name="Normal 2 5 9 6 2 2" xfId="45152"/>
    <cellStyle name="Normal 2 5 9 6 3" xfId="32719"/>
    <cellStyle name="Normal 2 5 9 7" xfId="11725"/>
    <cellStyle name="Normal 2 5 9 7 2" xfId="24159"/>
    <cellStyle name="Normal 2 5 9 7 2 2" xfId="49033"/>
    <cellStyle name="Normal 2 5 9 7 3" xfId="36600"/>
    <cellStyle name="Normal 2 5 9 8" xfId="6802"/>
    <cellStyle name="Normal 2 5 9 8 2" xfId="19251"/>
    <cellStyle name="Normal 2 5 9 8 2 2" xfId="44125"/>
    <cellStyle name="Normal 2 5 9 8 3" xfId="31692"/>
    <cellStyle name="Normal 2 5 9 9" xfId="2753"/>
    <cellStyle name="Normal 2 5 9 9 2" xfId="15271"/>
    <cellStyle name="Normal 2 5 9 9 2 2" xfId="40145"/>
    <cellStyle name="Normal 2 5 9 9 3" xfId="27704"/>
    <cellStyle name="Normal 2 5 9_Degree data" xfId="1984"/>
    <cellStyle name="Normal 2 5_Degree data" xfId="2326"/>
    <cellStyle name="Normal 2 6" xfId="53"/>
    <cellStyle name="Normal 2 6 2" xfId="524"/>
    <cellStyle name="Normal 2 6 3" xfId="3100"/>
    <cellStyle name="Normal 2 6_Degree data" xfId="1983"/>
    <cellStyle name="Normal 2 7" xfId="3822"/>
    <cellStyle name="Normal 20" xfId="44"/>
    <cellStyle name="Normal 21" xfId="45"/>
    <cellStyle name="Normal 22" xfId="46"/>
    <cellStyle name="Normal 23" xfId="47"/>
    <cellStyle name="Normal 24" xfId="108"/>
    <cellStyle name="Normal 25" xfId="48"/>
    <cellStyle name="Normal 26" xfId="49"/>
    <cellStyle name="Normal 27" xfId="21"/>
    <cellStyle name="Normal 28" xfId="22"/>
    <cellStyle name="Normal 29" xfId="23"/>
    <cellStyle name="Normal 3" xfId="3"/>
    <cellStyle name="Normal 3 2" xfId="122"/>
    <cellStyle name="Normal 3 2 2" xfId="527"/>
    <cellStyle name="Normal 3 2 2 10" xfId="2918"/>
    <cellStyle name="Normal 3 2 2 10 2" xfId="15436"/>
    <cellStyle name="Normal 3 2 2 10 2 2" xfId="40310"/>
    <cellStyle name="Normal 3 2 2 10 3" xfId="27869"/>
    <cellStyle name="Normal 3 2 2 11" xfId="13337"/>
    <cellStyle name="Normal 3 2 2 11 2" xfId="38211"/>
    <cellStyle name="Normal 3 2 2 12" xfId="25770"/>
    <cellStyle name="Normal 3 2 2 2" xfId="883"/>
    <cellStyle name="Normal 3 2 2 2 2" xfId="1439"/>
    <cellStyle name="Normal 3 2 2 2 2 2" xfId="9374"/>
    <cellStyle name="Normal 3 2 2 2 2 2 2" xfId="21817"/>
    <cellStyle name="Normal 3 2 2 2 2 2 2 2" xfId="46691"/>
    <cellStyle name="Normal 3 2 2 2 2 2 3" xfId="34258"/>
    <cellStyle name="Normal 3 2 2 2 2 3" xfId="4356"/>
    <cellStyle name="Normal 3 2 2 2 2 3 2" xfId="16810"/>
    <cellStyle name="Normal 3 2 2 2 2 3 2 2" xfId="41684"/>
    <cellStyle name="Normal 3 2 2 2 2 3 3" xfId="29251"/>
    <cellStyle name="Normal 3 2 2 2 2 4" xfId="14239"/>
    <cellStyle name="Normal 3 2 2 2 2 4 2" xfId="39113"/>
    <cellStyle name="Normal 3 2 2 2 2 5" xfId="26672"/>
    <cellStyle name="Normal 3 2 2 2 3" xfId="5584"/>
    <cellStyle name="Normal 3 2 2 2 3 2" xfId="10600"/>
    <cellStyle name="Normal 3 2 2 2 3 2 2" xfId="23043"/>
    <cellStyle name="Normal 3 2 2 2 3 2 2 2" xfId="47917"/>
    <cellStyle name="Normal 3 2 2 2 3 2 3" xfId="35484"/>
    <cellStyle name="Normal 3 2 2 2 3 3" xfId="18036"/>
    <cellStyle name="Normal 3 2 2 2 3 3 2" xfId="42910"/>
    <cellStyle name="Normal 3 2 2 2 3 4" xfId="30477"/>
    <cellStyle name="Normal 3 2 2 2 4" xfId="8490"/>
    <cellStyle name="Normal 3 2 2 2 4 2" xfId="20934"/>
    <cellStyle name="Normal 3 2 2 2 4 2 2" xfId="45808"/>
    <cellStyle name="Normal 3 2 2 2 4 3" xfId="33375"/>
    <cellStyle name="Normal 3 2 2 2 5" xfId="12054"/>
    <cellStyle name="Normal 3 2 2 2 5 2" xfId="24488"/>
    <cellStyle name="Normal 3 2 2 2 5 2 2" xfId="49362"/>
    <cellStyle name="Normal 3 2 2 2 5 3" xfId="36929"/>
    <cellStyle name="Normal 3 2 2 2 6" xfId="6967"/>
    <cellStyle name="Normal 3 2 2 2 6 2" xfId="19416"/>
    <cellStyle name="Normal 3 2 2 2 6 2 2" xfId="44290"/>
    <cellStyle name="Normal 3 2 2 2 6 3" xfId="31857"/>
    <cellStyle name="Normal 3 2 2 2 7" xfId="3421"/>
    <cellStyle name="Normal 3 2 2 2 7 2" xfId="15927"/>
    <cellStyle name="Normal 3 2 2 2 7 2 2" xfId="40801"/>
    <cellStyle name="Normal 3 2 2 2 7 3" xfId="28360"/>
    <cellStyle name="Normal 3 2 2 2 8" xfId="13684"/>
    <cellStyle name="Normal 3 2 2 2 8 2" xfId="38558"/>
    <cellStyle name="Normal 3 2 2 2 9" xfId="26117"/>
    <cellStyle name="Normal 3 2 2 3" xfId="1787"/>
    <cellStyle name="Normal 3 2 2 3 2" xfId="4525"/>
    <cellStyle name="Normal 3 2 2 3 2 2" xfId="9543"/>
    <cellStyle name="Normal 3 2 2 3 2 2 2" xfId="21986"/>
    <cellStyle name="Normal 3 2 2 3 2 2 2 2" xfId="46860"/>
    <cellStyle name="Normal 3 2 2 3 2 2 3" xfId="34427"/>
    <cellStyle name="Normal 3 2 2 3 2 3" xfId="16979"/>
    <cellStyle name="Normal 3 2 2 3 2 3 2" xfId="41853"/>
    <cellStyle name="Normal 3 2 2 3 2 4" xfId="29420"/>
    <cellStyle name="Normal 3 2 2 3 3" xfId="5933"/>
    <cellStyle name="Normal 3 2 2 3 3 2" xfId="10948"/>
    <cellStyle name="Normal 3 2 2 3 3 2 2" xfId="23391"/>
    <cellStyle name="Normal 3 2 2 3 3 2 2 2" xfId="48265"/>
    <cellStyle name="Normal 3 2 2 3 3 2 3" xfId="35832"/>
    <cellStyle name="Normal 3 2 2 3 3 3" xfId="18384"/>
    <cellStyle name="Normal 3 2 2 3 3 3 2" xfId="43258"/>
    <cellStyle name="Normal 3 2 2 3 3 4" xfId="30825"/>
    <cellStyle name="Normal 3 2 2 3 4" xfId="8659"/>
    <cellStyle name="Normal 3 2 2 3 4 2" xfId="21103"/>
    <cellStyle name="Normal 3 2 2 3 4 2 2" xfId="45977"/>
    <cellStyle name="Normal 3 2 2 3 4 3" xfId="33544"/>
    <cellStyle name="Normal 3 2 2 3 5" xfId="12402"/>
    <cellStyle name="Normal 3 2 2 3 5 2" xfId="24836"/>
    <cellStyle name="Normal 3 2 2 3 5 2 2" xfId="49710"/>
    <cellStyle name="Normal 3 2 2 3 5 3" xfId="37277"/>
    <cellStyle name="Normal 3 2 2 3 6" xfId="7136"/>
    <cellStyle name="Normal 3 2 2 3 6 2" xfId="19585"/>
    <cellStyle name="Normal 3 2 2 3 6 2 2" xfId="44459"/>
    <cellStyle name="Normal 3 2 2 3 6 3" xfId="32026"/>
    <cellStyle name="Normal 3 2 2 3 7" xfId="3590"/>
    <cellStyle name="Normal 3 2 2 3 7 2" xfId="16096"/>
    <cellStyle name="Normal 3 2 2 3 7 2 2" xfId="40970"/>
    <cellStyle name="Normal 3 2 2 3 7 3" xfId="28529"/>
    <cellStyle name="Normal 3 2 2 3 8" xfId="14587"/>
    <cellStyle name="Normal 3 2 2 3 8 2" xfId="39461"/>
    <cellStyle name="Normal 3 2 2 3 9" xfId="27020"/>
    <cellStyle name="Normal 3 2 2 4" xfId="2445"/>
    <cellStyle name="Normal 3 2 2 4 2" xfId="5066"/>
    <cellStyle name="Normal 3 2 2 4 2 2" xfId="10083"/>
    <cellStyle name="Normal 3 2 2 4 2 2 2" xfId="22526"/>
    <cellStyle name="Normal 3 2 2 4 2 2 2 2" xfId="47400"/>
    <cellStyle name="Normal 3 2 2 4 2 2 3" xfId="34967"/>
    <cellStyle name="Normal 3 2 2 4 2 3" xfId="17519"/>
    <cellStyle name="Normal 3 2 2 4 2 3 2" xfId="42393"/>
    <cellStyle name="Normal 3 2 2 4 2 4" xfId="29960"/>
    <cellStyle name="Normal 3 2 2 4 3" xfId="6464"/>
    <cellStyle name="Normal 3 2 2 4 3 2" xfId="11479"/>
    <cellStyle name="Normal 3 2 2 4 3 2 2" xfId="23922"/>
    <cellStyle name="Normal 3 2 2 4 3 2 2 2" xfId="48796"/>
    <cellStyle name="Normal 3 2 2 4 3 2 3" xfId="36363"/>
    <cellStyle name="Normal 3 2 2 4 3 3" xfId="18915"/>
    <cellStyle name="Normal 3 2 2 4 3 3 2" xfId="43789"/>
    <cellStyle name="Normal 3 2 2 4 3 4" xfId="31356"/>
    <cellStyle name="Normal 3 2 2 4 4" xfId="8171"/>
    <cellStyle name="Normal 3 2 2 4 4 2" xfId="20617"/>
    <cellStyle name="Normal 3 2 2 4 4 2 2" xfId="45491"/>
    <cellStyle name="Normal 3 2 2 4 4 3" xfId="33058"/>
    <cellStyle name="Normal 3 2 2 4 5" xfId="12933"/>
    <cellStyle name="Normal 3 2 2 4 5 2" xfId="25367"/>
    <cellStyle name="Normal 3 2 2 4 5 2 2" xfId="50241"/>
    <cellStyle name="Normal 3 2 2 4 5 3" xfId="37808"/>
    <cellStyle name="Normal 3 2 2 4 6" xfId="7677"/>
    <cellStyle name="Normal 3 2 2 4 6 2" xfId="20125"/>
    <cellStyle name="Normal 3 2 2 4 6 2 2" xfId="44999"/>
    <cellStyle name="Normal 3 2 2 4 6 3" xfId="32566"/>
    <cellStyle name="Normal 3 2 2 4 7" xfId="3102"/>
    <cellStyle name="Normal 3 2 2 4 7 2" xfId="15610"/>
    <cellStyle name="Normal 3 2 2 4 7 2 2" xfId="40484"/>
    <cellStyle name="Normal 3 2 2 4 7 3" xfId="28043"/>
    <cellStyle name="Normal 3 2 2 4 8" xfId="15118"/>
    <cellStyle name="Normal 3 2 2 4 8 2" xfId="39992"/>
    <cellStyle name="Normal 3 2 2 4 9" xfId="27551"/>
    <cellStyle name="Normal 3 2 2 5" xfId="1275"/>
    <cellStyle name="Normal 3 2 2 5 2" xfId="9057"/>
    <cellStyle name="Normal 3 2 2 5 2 2" xfId="21500"/>
    <cellStyle name="Normal 3 2 2 5 2 2 2" xfId="46374"/>
    <cellStyle name="Normal 3 2 2 5 2 3" xfId="33941"/>
    <cellStyle name="Normal 3 2 2 5 3" xfId="4039"/>
    <cellStyle name="Normal 3 2 2 5 3 2" xfId="16493"/>
    <cellStyle name="Normal 3 2 2 5 3 2 2" xfId="41367"/>
    <cellStyle name="Normal 3 2 2 5 3 3" xfId="28934"/>
    <cellStyle name="Normal 3 2 2 5 4" xfId="14075"/>
    <cellStyle name="Normal 3 2 2 5 4 2" xfId="38949"/>
    <cellStyle name="Normal 3 2 2 5 5" xfId="26508"/>
    <cellStyle name="Normal 3 2 2 6" xfId="5420"/>
    <cellStyle name="Normal 3 2 2 6 2" xfId="10436"/>
    <cellStyle name="Normal 3 2 2 6 2 2" xfId="22879"/>
    <cellStyle name="Normal 3 2 2 6 2 2 2" xfId="47753"/>
    <cellStyle name="Normal 3 2 2 6 2 3" xfId="35320"/>
    <cellStyle name="Normal 3 2 2 6 3" xfId="17872"/>
    <cellStyle name="Normal 3 2 2 6 3 2" xfId="42746"/>
    <cellStyle name="Normal 3 2 2 6 4" xfId="30313"/>
    <cellStyle name="Normal 3 2 2 7" xfId="7997"/>
    <cellStyle name="Normal 3 2 2 7 2" xfId="20443"/>
    <cellStyle name="Normal 3 2 2 7 2 2" xfId="45317"/>
    <cellStyle name="Normal 3 2 2 7 3" xfId="32884"/>
    <cellStyle name="Normal 3 2 2 8" xfId="11890"/>
    <cellStyle name="Normal 3 2 2 8 2" xfId="24324"/>
    <cellStyle name="Normal 3 2 2 8 2 2" xfId="49198"/>
    <cellStyle name="Normal 3 2 2 8 3" xfId="36765"/>
    <cellStyle name="Normal 3 2 2 9" xfId="6650"/>
    <cellStyle name="Normal 3 2 2 9 2" xfId="19099"/>
    <cellStyle name="Normal 3 2 2 9 2 2" xfId="43973"/>
    <cellStyle name="Normal 3 2 2 9 3" xfId="31540"/>
    <cellStyle name="Normal 3 2 2_Degree data" xfId="2011"/>
    <cellStyle name="Normal 3 3" xfId="99"/>
    <cellStyle name="Normal 3 4" xfId="71"/>
    <cellStyle name="Normal 3 5" xfId="2604"/>
    <cellStyle name="Normal 3 6" xfId="2612"/>
    <cellStyle name="Normal 30" xfId="24"/>
    <cellStyle name="Normal 31" xfId="25"/>
    <cellStyle name="Normal 32" xfId="26"/>
    <cellStyle name="Normal 33" xfId="27"/>
    <cellStyle name="Normal 34" xfId="28"/>
    <cellStyle name="Normal 35" xfId="29"/>
    <cellStyle name="Normal 36" xfId="30"/>
    <cellStyle name="Normal 37" xfId="31"/>
    <cellStyle name="Normal 38" xfId="109"/>
    <cellStyle name="Normal 39" xfId="32"/>
    <cellStyle name="Normal 4" xfId="4"/>
    <cellStyle name="Normal 4 2" xfId="128"/>
    <cellStyle name="Normal 4 2 2" xfId="526"/>
    <cellStyle name="Normal 4 3" xfId="75"/>
    <cellStyle name="Normal 4 4" xfId="60"/>
    <cellStyle name="Normal 4 4 10" xfId="2915"/>
    <cellStyle name="Normal 4 4 10 2" xfId="15433"/>
    <cellStyle name="Normal 4 4 10 2 2" xfId="40307"/>
    <cellStyle name="Normal 4 4 10 3" xfId="27866"/>
    <cellStyle name="Normal 4 4 2" xfId="521"/>
    <cellStyle name="Normal 4 4 2 2" xfId="1440"/>
    <cellStyle name="Normal 4 4 2 2 2" xfId="9371"/>
    <cellStyle name="Normal 4 4 2 2 2 2" xfId="21814"/>
    <cellStyle name="Normal 4 4 2 2 2 2 2" xfId="46688"/>
    <cellStyle name="Normal 4 4 2 2 2 3" xfId="34255"/>
    <cellStyle name="Normal 4 4 2 2 3" xfId="4353"/>
    <cellStyle name="Normal 4 4 2 2 3 2" xfId="16807"/>
    <cellStyle name="Normal 4 4 2 2 3 2 2" xfId="41681"/>
    <cellStyle name="Normal 4 4 2 2 3 3" xfId="29248"/>
    <cellStyle name="Normal 4 4 2 2 4" xfId="14240"/>
    <cellStyle name="Normal 4 4 2 2 4 2" xfId="39114"/>
    <cellStyle name="Normal 4 4 2 2 5" xfId="26673"/>
    <cellStyle name="Normal 4 4 2 3" xfId="5585"/>
    <cellStyle name="Normal 4 4 2 3 2" xfId="10601"/>
    <cellStyle name="Normal 4 4 2 3 2 2" xfId="23044"/>
    <cellStyle name="Normal 4 4 2 3 2 2 2" xfId="47918"/>
    <cellStyle name="Normal 4 4 2 3 2 3" xfId="35485"/>
    <cellStyle name="Normal 4 4 2 3 3" xfId="18037"/>
    <cellStyle name="Normal 4 4 2 3 3 2" xfId="42911"/>
    <cellStyle name="Normal 4 4 2 3 4" xfId="30478"/>
    <cellStyle name="Normal 4 4 2 4" xfId="8487"/>
    <cellStyle name="Normal 4 4 2 4 2" xfId="20931"/>
    <cellStyle name="Normal 4 4 2 4 2 2" xfId="45805"/>
    <cellStyle name="Normal 4 4 2 4 3" xfId="33372"/>
    <cellStyle name="Normal 4 4 2 5" xfId="12055"/>
    <cellStyle name="Normal 4 4 2 5 2" xfId="24489"/>
    <cellStyle name="Normal 4 4 2 5 2 2" xfId="49363"/>
    <cellStyle name="Normal 4 4 2 5 3" xfId="36930"/>
    <cellStyle name="Normal 4 4 2 6" xfId="6964"/>
    <cellStyle name="Normal 4 4 2 6 2" xfId="19413"/>
    <cellStyle name="Normal 4 4 2 6 2 2" xfId="44287"/>
    <cellStyle name="Normal 4 4 2 6 3" xfId="31854"/>
    <cellStyle name="Normal 4 4 2 7" xfId="3418"/>
    <cellStyle name="Normal 4 4 2 7 2" xfId="15924"/>
    <cellStyle name="Normal 4 4 2 7 2 2" xfId="40798"/>
    <cellStyle name="Normal 4 4 2 7 3" xfId="28357"/>
    <cellStyle name="Normal 4 4 2 8" xfId="13334"/>
    <cellStyle name="Normal 4 4 2 8 2" xfId="38208"/>
    <cellStyle name="Normal 4 4 2 9" xfId="25767"/>
    <cellStyle name="Normal 4 4 3" xfId="880"/>
    <cellStyle name="Normal 4 4 3 2" xfId="1788"/>
    <cellStyle name="Normal 4 4 3 2 2" xfId="9544"/>
    <cellStyle name="Normal 4 4 3 2 2 2" xfId="21987"/>
    <cellStyle name="Normal 4 4 3 2 2 2 2" xfId="46861"/>
    <cellStyle name="Normal 4 4 3 2 2 3" xfId="34428"/>
    <cellStyle name="Normal 4 4 3 2 3" xfId="4526"/>
    <cellStyle name="Normal 4 4 3 2 3 2" xfId="16980"/>
    <cellStyle name="Normal 4 4 3 2 3 2 2" xfId="41854"/>
    <cellStyle name="Normal 4 4 3 2 3 3" xfId="29421"/>
    <cellStyle name="Normal 4 4 3 2 4" xfId="14588"/>
    <cellStyle name="Normal 4 4 3 2 4 2" xfId="39462"/>
    <cellStyle name="Normal 4 4 3 2 5" xfId="27021"/>
    <cellStyle name="Normal 4 4 3 3" xfId="5934"/>
    <cellStyle name="Normal 4 4 3 3 2" xfId="10949"/>
    <cellStyle name="Normal 4 4 3 3 2 2" xfId="23392"/>
    <cellStyle name="Normal 4 4 3 3 2 2 2" xfId="48266"/>
    <cellStyle name="Normal 4 4 3 3 2 3" xfId="35833"/>
    <cellStyle name="Normal 4 4 3 3 3" xfId="18385"/>
    <cellStyle name="Normal 4 4 3 3 3 2" xfId="43259"/>
    <cellStyle name="Normal 4 4 3 3 4" xfId="30826"/>
    <cellStyle name="Normal 4 4 3 4" xfId="8660"/>
    <cellStyle name="Normal 4 4 3 4 2" xfId="21104"/>
    <cellStyle name="Normal 4 4 3 4 2 2" xfId="45978"/>
    <cellStyle name="Normal 4 4 3 4 3" xfId="33545"/>
    <cellStyle name="Normal 4 4 3 5" xfId="12403"/>
    <cellStyle name="Normal 4 4 3 5 2" xfId="24837"/>
    <cellStyle name="Normal 4 4 3 5 2 2" xfId="49711"/>
    <cellStyle name="Normal 4 4 3 5 3" xfId="37278"/>
    <cellStyle name="Normal 4 4 3 6" xfId="7137"/>
    <cellStyle name="Normal 4 4 3 6 2" xfId="19586"/>
    <cellStyle name="Normal 4 4 3 6 2 2" xfId="44460"/>
    <cellStyle name="Normal 4 4 3 6 3" xfId="32027"/>
    <cellStyle name="Normal 4 4 3 7" xfId="3591"/>
    <cellStyle name="Normal 4 4 3 7 2" xfId="16097"/>
    <cellStyle name="Normal 4 4 3 7 2 2" xfId="40971"/>
    <cellStyle name="Normal 4 4 3 7 3" xfId="28530"/>
    <cellStyle name="Normal 4 4 3 8" xfId="13681"/>
    <cellStyle name="Normal 4 4 3 8 2" xfId="38555"/>
    <cellStyle name="Normal 4 4 3 9" xfId="26114"/>
    <cellStyle name="Normal 4 4 4" xfId="2439"/>
    <cellStyle name="Normal 4 4 4 2" xfId="5063"/>
    <cellStyle name="Normal 4 4 4 2 2" xfId="10080"/>
    <cellStyle name="Normal 4 4 4 2 2 2" xfId="22523"/>
    <cellStyle name="Normal 4 4 4 2 2 2 2" xfId="47397"/>
    <cellStyle name="Normal 4 4 4 2 2 3" xfId="34964"/>
    <cellStyle name="Normal 4 4 4 2 3" xfId="17516"/>
    <cellStyle name="Normal 4 4 4 2 3 2" xfId="42390"/>
    <cellStyle name="Normal 4 4 4 2 4" xfId="29957"/>
    <cellStyle name="Normal 4 4 4 3" xfId="6461"/>
    <cellStyle name="Normal 4 4 4 3 2" xfId="11476"/>
    <cellStyle name="Normal 4 4 4 3 2 2" xfId="23919"/>
    <cellStyle name="Normal 4 4 4 3 2 2 2" xfId="48793"/>
    <cellStyle name="Normal 4 4 4 3 2 3" xfId="36360"/>
    <cellStyle name="Normal 4 4 4 3 3" xfId="18912"/>
    <cellStyle name="Normal 4 4 4 3 3 2" xfId="43786"/>
    <cellStyle name="Normal 4 4 4 3 4" xfId="31353"/>
    <cellStyle name="Normal 4 4 4 4" xfId="8168"/>
    <cellStyle name="Normal 4 4 4 4 2" xfId="20614"/>
    <cellStyle name="Normal 4 4 4 4 2 2" xfId="45488"/>
    <cellStyle name="Normal 4 4 4 4 3" xfId="33055"/>
    <cellStyle name="Normal 4 4 4 5" xfId="12930"/>
    <cellStyle name="Normal 4 4 4 5 2" xfId="25364"/>
    <cellStyle name="Normal 4 4 4 5 2 2" xfId="50238"/>
    <cellStyle name="Normal 4 4 4 5 3" xfId="37805"/>
    <cellStyle name="Normal 4 4 4 6" xfId="7674"/>
    <cellStyle name="Normal 4 4 4 6 2" xfId="20122"/>
    <cellStyle name="Normal 4 4 4 6 2 2" xfId="44996"/>
    <cellStyle name="Normal 4 4 4 6 3" xfId="32563"/>
    <cellStyle name="Normal 4 4 4 7" xfId="3098"/>
    <cellStyle name="Normal 4 4 4 7 2" xfId="15607"/>
    <cellStyle name="Normal 4 4 4 7 2 2" xfId="40481"/>
    <cellStyle name="Normal 4 4 4 7 3" xfId="28040"/>
    <cellStyle name="Normal 4 4 4 8" xfId="15115"/>
    <cellStyle name="Normal 4 4 4 8 2" xfId="39989"/>
    <cellStyle name="Normal 4 4 4 9" xfId="27548"/>
    <cellStyle name="Normal 4 4 5" xfId="1272"/>
    <cellStyle name="Normal 4 4 5 2" xfId="9054"/>
    <cellStyle name="Normal 4 4 5 2 2" xfId="21497"/>
    <cellStyle name="Normal 4 4 5 2 2 2" xfId="46371"/>
    <cellStyle name="Normal 4 4 5 2 3" xfId="33938"/>
    <cellStyle name="Normal 4 4 5 3" xfId="4036"/>
    <cellStyle name="Normal 4 4 5 3 2" xfId="16490"/>
    <cellStyle name="Normal 4 4 5 3 2 2" xfId="41364"/>
    <cellStyle name="Normal 4 4 5 3 3" xfId="28931"/>
    <cellStyle name="Normal 4 4 5 4" xfId="14072"/>
    <cellStyle name="Normal 4 4 5 4 2" xfId="38946"/>
    <cellStyle name="Normal 4 4 5 5" xfId="26505"/>
    <cellStyle name="Normal 4 4 6" xfId="5417"/>
    <cellStyle name="Normal 4 4 6 2" xfId="10433"/>
    <cellStyle name="Normal 4 4 6 2 2" xfId="22876"/>
    <cellStyle name="Normal 4 4 6 2 2 2" xfId="47750"/>
    <cellStyle name="Normal 4 4 6 2 3" xfId="35317"/>
    <cellStyle name="Normal 4 4 6 3" xfId="17869"/>
    <cellStyle name="Normal 4 4 6 3 2" xfId="42743"/>
    <cellStyle name="Normal 4 4 6 4" xfId="30310"/>
    <cellStyle name="Normal 4 4 7" xfId="7994"/>
    <cellStyle name="Normal 4 4 7 2" xfId="20440"/>
    <cellStyle name="Normal 4 4 7 2 2" xfId="45314"/>
    <cellStyle name="Normal 4 4 7 3" xfId="32881"/>
    <cellStyle name="Normal 4 4 8" xfId="11887"/>
    <cellStyle name="Normal 4 4 8 2" xfId="24321"/>
    <cellStyle name="Normal 4 4 8 2 2" xfId="49195"/>
    <cellStyle name="Normal 4 4 8 3" xfId="36762"/>
    <cellStyle name="Normal 4 4 9" xfId="6647"/>
    <cellStyle name="Normal 4 4 9 2" xfId="19096"/>
    <cellStyle name="Normal 4 4 9 2 2" xfId="43970"/>
    <cellStyle name="Normal 4 4 9 3" xfId="31537"/>
    <cellStyle name="Normal 4 4_Degree data" xfId="2010"/>
    <cellStyle name="Normal 40" xfId="33"/>
    <cellStyle name="Normal 41" xfId="34"/>
    <cellStyle name="Normal 42" xfId="35"/>
    <cellStyle name="Normal 43" xfId="36"/>
    <cellStyle name="Normal 44" xfId="37"/>
    <cellStyle name="Normal 45" xfId="38"/>
    <cellStyle name="Normal 46" xfId="39"/>
    <cellStyle name="Normal 47" xfId="40"/>
    <cellStyle name="Normal 48" xfId="41"/>
    <cellStyle name="Normal 49" xfId="50"/>
    <cellStyle name="Normal 5" xfId="58"/>
    <cellStyle name="Normal 5 10" xfId="1789"/>
    <cellStyle name="Normal 5 10 2" xfId="4723"/>
    <cellStyle name="Normal 5 10 2 2" xfId="9740"/>
    <cellStyle name="Normal 5 10 2 2 2" xfId="22183"/>
    <cellStyle name="Normal 5 10 2 2 2 2" xfId="47057"/>
    <cellStyle name="Normal 5 10 2 2 3" xfId="34624"/>
    <cellStyle name="Normal 5 10 2 3" xfId="17176"/>
    <cellStyle name="Normal 5 10 2 3 2" xfId="42050"/>
    <cellStyle name="Normal 5 10 2 4" xfId="29617"/>
    <cellStyle name="Normal 5 10 3" xfId="5935"/>
    <cellStyle name="Normal 5 10 3 2" xfId="10950"/>
    <cellStyle name="Normal 5 10 3 2 2" xfId="23393"/>
    <cellStyle name="Normal 5 10 3 2 2 2" xfId="48267"/>
    <cellStyle name="Normal 5 10 3 2 3" xfId="35834"/>
    <cellStyle name="Normal 5 10 3 3" xfId="18386"/>
    <cellStyle name="Normal 5 10 3 3 2" xfId="43260"/>
    <cellStyle name="Normal 5 10 3 4" xfId="30827"/>
    <cellStyle name="Normal 5 10 4" xfId="8860"/>
    <cellStyle name="Normal 5 10 4 2" xfId="21303"/>
    <cellStyle name="Normal 5 10 4 2 2" xfId="46177"/>
    <cellStyle name="Normal 5 10 4 3" xfId="33744"/>
    <cellStyle name="Normal 5 10 5" xfId="12404"/>
    <cellStyle name="Normal 5 10 5 2" xfId="24838"/>
    <cellStyle name="Normal 5 10 5 2 2" xfId="49712"/>
    <cellStyle name="Normal 5 10 5 3" xfId="37279"/>
    <cellStyle name="Normal 5 10 6" xfId="7334"/>
    <cellStyle name="Normal 5 10 6 2" xfId="19782"/>
    <cellStyle name="Normal 5 10 6 2 2" xfId="44656"/>
    <cellStyle name="Normal 5 10 6 3" xfId="32223"/>
    <cellStyle name="Normal 5 10 7" xfId="3842"/>
    <cellStyle name="Normal 5 10 7 2" xfId="16296"/>
    <cellStyle name="Normal 5 10 7 2 2" xfId="41170"/>
    <cellStyle name="Normal 5 10 7 3" xfId="28737"/>
    <cellStyle name="Normal 5 10 8" xfId="14589"/>
    <cellStyle name="Normal 5 10 8 2" xfId="39463"/>
    <cellStyle name="Normal 5 10 9" xfId="27022"/>
    <cellStyle name="Normal 5 11" xfId="2028"/>
    <cellStyle name="Normal 5 11 2" xfId="6121"/>
    <cellStyle name="Normal 5 11 2 2" xfId="11136"/>
    <cellStyle name="Normal 5 11 2 2 2" xfId="23579"/>
    <cellStyle name="Normal 5 11 2 2 2 2" xfId="48453"/>
    <cellStyle name="Normal 5 11 2 2 3" xfId="36020"/>
    <cellStyle name="Normal 5 11 2 3" xfId="18572"/>
    <cellStyle name="Normal 5 11 2 3 2" xfId="43446"/>
    <cellStyle name="Normal 5 11 2 4" xfId="31013"/>
    <cellStyle name="Normal 5 11 3" xfId="12590"/>
    <cellStyle name="Normal 5 11 3 2" xfId="25024"/>
    <cellStyle name="Normal 5 11 3 2 2" xfId="49898"/>
    <cellStyle name="Normal 5 11 3 3" xfId="37465"/>
    <cellStyle name="Normal 5 11 4" xfId="10086"/>
    <cellStyle name="Normal 5 11 4 2" xfId="22529"/>
    <cellStyle name="Normal 5 11 4 2 2" xfId="47403"/>
    <cellStyle name="Normal 5 11 4 3" xfId="34970"/>
    <cellStyle name="Normal 5 11 5" xfId="5069"/>
    <cellStyle name="Normal 5 11 5 2" xfId="17522"/>
    <cellStyle name="Normal 5 11 5 2 2" xfId="42396"/>
    <cellStyle name="Normal 5 11 5 3" xfId="29963"/>
    <cellStyle name="Normal 5 11 6" xfId="14775"/>
    <cellStyle name="Normal 5 11 6 2" xfId="39649"/>
    <cellStyle name="Normal 5 11 7" xfId="27208"/>
    <cellStyle name="Normal 5 12" xfId="932"/>
    <cellStyle name="Normal 5 12 2" xfId="11547"/>
    <cellStyle name="Normal 5 12 2 2" xfId="23981"/>
    <cellStyle name="Normal 5 12 2 2 2" xfId="48855"/>
    <cellStyle name="Normal 5 12 2 3" xfId="36422"/>
    <cellStyle name="Normal 5 12 3" xfId="10090"/>
    <cellStyle name="Normal 5 12 3 2" xfId="22533"/>
    <cellStyle name="Normal 5 12 3 2 2" xfId="47407"/>
    <cellStyle name="Normal 5 12 3 3" xfId="34974"/>
    <cellStyle name="Normal 5 12 4" xfId="5074"/>
    <cellStyle name="Normal 5 12 4 2" xfId="17526"/>
    <cellStyle name="Normal 5 12 4 2 2" xfId="42400"/>
    <cellStyle name="Normal 5 12 4 3" xfId="29967"/>
    <cellStyle name="Normal 5 12 5" xfId="13732"/>
    <cellStyle name="Normal 5 12 5 2" xfId="38606"/>
    <cellStyle name="Normal 5 12 6" xfId="26165"/>
    <cellStyle name="Normal 5 13" xfId="888"/>
    <cellStyle name="Normal 5 13 2" xfId="7686"/>
    <cellStyle name="Normal 5 13 2 2" xfId="20132"/>
    <cellStyle name="Normal 5 13 2 2 2" xfId="45006"/>
    <cellStyle name="Normal 5 13 2 3" xfId="32573"/>
    <cellStyle name="Normal 5 13 3" xfId="13688"/>
    <cellStyle name="Normal 5 13 3 2" xfId="38562"/>
    <cellStyle name="Normal 5 13 4" xfId="26121"/>
    <cellStyle name="Normal 5 14" xfId="11503"/>
    <cellStyle name="Normal 5 14 2" xfId="23937"/>
    <cellStyle name="Normal 5 14 2 2" xfId="48811"/>
    <cellStyle name="Normal 5 14 3" xfId="36378"/>
    <cellStyle name="Normal 5 15" xfId="2603"/>
    <cellStyle name="Normal 5 15 2" xfId="15125"/>
    <cellStyle name="Normal 5 15 2 2" xfId="39999"/>
    <cellStyle name="Normal 5 15 3" xfId="27558"/>
    <cellStyle name="Normal 5 16" xfId="12940"/>
    <cellStyle name="Normal 5 16 2" xfId="37814"/>
    <cellStyle name="Normal 5 17" xfId="25373"/>
    <cellStyle name="Normal 5 2" xfId="100"/>
    <cellStyle name="Normal 5 2 10" xfId="11507"/>
    <cellStyle name="Normal 5 2 10 2" xfId="23941"/>
    <cellStyle name="Normal 5 2 10 2 2" xfId="48815"/>
    <cellStyle name="Normal 5 2 10 3" xfId="36382"/>
    <cellStyle name="Normal 5 2 11" xfId="6491"/>
    <cellStyle name="Normal 5 2 11 2" xfId="18940"/>
    <cellStyle name="Normal 5 2 11 2 2" xfId="43814"/>
    <cellStyle name="Normal 5 2 11 3" xfId="31381"/>
    <cellStyle name="Normal 5 2 2" xfId="131"/>
    <cellStyle name="Normal 5 2 2 10" xfId="11538"/>
    <cellStyle name="Normal 5 2 2 10 2" xfId="23972"/>
    <cellStyle name="Normal 5 2 2 10 2 2" xfId="48846"/>
    <cellStyle name="Normal 5 2 2 10 3" xfId="36413"/>
    <cellStyle name="Normal 5 2 2 11" xfId="2641"/>
    <cellStyle name="Normal 5 2 2 11 2" xfId="15159"/>
    <cellStyle name="Normal 5 2 2 11 2 2" xfId="40033"/>
    <cellStyle name="Normal 5 2 2 11 3" xfId="27592"/>
    <cellStyle name="Normal 5 2 2 12" xfId="12961"/>
    <cellStyle name="Normal 5 2 2 12 2" xfId="37835"/>
    <cellStyle name="Normal 5 2 2 13" xfId="25394"/>
    <cellStyle name="Normal 5 2 2 2" xfId="155"/>
    <cellStyle name="Normal 5 2 2 2 10" xfId="11496"/>
    <cellStyle name="Normal 5 2 2 2 11" xfId="6530"/>
    <cellStyle name="Normal 5 2 2 2 11 2" xfId="18979"/>
    <cellStyle name="Normal 5 2 2 2 11 2 2" xfId="43853"/>
    <cellStyle name="Normal 5 2 2 2 11 3" xfId="31420"/>
    <cellStyle name="Normal 5 2 2 2 12" xfId="2630"/>
    <cellStyle name="Normal 5 2 2 2 13" xfId="12985"/>
    <cellStyle name="Normal 5 2 2 2 13 2" xfId="37859"/>
    <cellStyle name="Normal 5 2 2 2 14" xfId="25418"/>
    <cellStyle name="Normal 5 2 2 2 2" xfId="299"/>
    <cellStyle name="Normal 5 2 2 2 2 10" xfId="6634"/>
    <cellStyle name="Normal 5 2 2 2 2 10 2" xfId="19083"/>
    <cellStyle name="Normal 5 2 2 2 2 10 2 2" xfId="43957"/>
    <cellStyle name="Normal 5 2 2 2 2 10 3" xfId="31524"/>
    <cellStyle name="Normal 5 2 2 2 2 11" xfId="2698"/>
    <cellStyle name="Normal 5 2 2 2 2 11 2" xfId="15216"/>
    <cellStyle name="Normal 5 2 2 2 2 11 2 2" xfId="40090"/>
    <cellStyle name="Normal 5 2 2 2 2 11 3" xfId="27649"/>
    <cellStyle name="Normal 5 2 2 2 2 12" xfId="13117"/>
    <cellStyle name="Normal 5 2 2 2 2 12 2" xfId="37991"/>
    <cellStyle name="Normal 5 2 2 2 2 13" xfId="25550"/>
    <cellStyle name="Normal 5 2 2 2 2 2" xfId="508"/>
    <cellStyle name="Normal 5 2 2 2 2 2 10" xfId="13321"/>
    <cellStyle name="Normal 5 2 2 2 2 2 10 2" xfId="38195"/>
    <cellStyle name="Normal 5 2 2 2 2 2 11" xfId="25754"/>
    <cellStyle name="Normal 5 2 2 2 2 2 2" xfId="867"/>
    <cellStyle name="Normal 5 2 2 2 2 2 2 2" xfId="1444"/>
    <cellStyle name="Normal 5 2 2 2 2 2 2 2 2" xfId="9548"/>
    <cellStyle name="Normal 5 2 2 2 2 2 2 2 2 2" xfId="21991"/>
    <cellStyle name="Normal 5 2 2 2 2 2 2 2 2 2 2" xfId="46865"/>
    <cellStyle name="Normal 5 2 2 2 2 2 2 2 2 3" xfId="34432"/>
    <cellStyle name="Normal 5 2 2 2 2 2 2 2 3" xfId="4530"/>
    <cellStyle name="Normal 5 2 2 2 2 2 2 2 3 2" xfId="16984"/>
    <cellStyle name="Normal 5 2 2 2 2 2 2 2 3 2 2" xfId="41858"/>
    <cellStyle name="Normal 5 2 2 2 2 2 2 2 3 3" xfId="29425"/>
    <cellStyle name="Normal 5 2 2 2 2 2 2 2 4" xfId="14244"/>
    <cellStyle name="Normal 5 2 2 2 2 2 2 2 4 2" xfId="39118"/>
    <cellStyle name="Normal 5 2 2 2 2 2 2 2 5" xfId="26677"/>
    <cellStyle name="Normal 5 2 2 2 2 2 2 3" xfId="5589"/>
    <cellStyle name="Normal 5 2 2 2 2 2 2 3 2" xfId="10605"/>
    <cellStyle name="Normal 5 2 2 2 2 2 2 3 2 2" xfId="23048"/>
    <cellStyle name="Normal 5 2 2 2 2 2 2 3 2 2 2" xfId="47922"/>
    <cellStyle name="Normal 5 2 2 2 2 2 2 3 2 3" xfId="35489"/>
    <cellStyle name="Normal 5 2 2 2 2 2 2 3 3" xfId="18041"/>
    <cellStyle name="Normal 5 2 2 2 2 2 2 3 3 2" xfId="42915"/>
    <cellStyle name="Normal 5 2 2 2 2 2 2 3 4" xfId="30482"/>
    <cellStyle name="Normal 5 2 2 2 2 2 2 4" xfId="8664"/>
    <cellStyle name="Normal 5 2 2 2 2 2 2 4 2" xfId="21108"/>
    <cellStyle name="Normal 5 2 2 2 2 2 2 4 2 2" xfId="45982"/>
    <cellStyle name="Normal 5 2 2 2 2 2 2 4 3" xfId="33549"/>
    <cellStyle name="Normal 5 2 2 2 2 2 2 5" xfId="12059"/>
    <cellStyle name="Normal 5 2 2 2 2 2 2 5 2" xfId="24493"/>
    <cellStyle name="Normal 5 2 2 2 2 2 2 5 2 2" xfId="49367"/>
    <cellStyle name="Normal 5 2 2 2 2 2 2 5 3" xfId="36934"/>
    <cellStyle name="Normal 5 2 2 2 2 2 2 6" xfId="7141"/>
    <cellStyle name="Normal 5 2 2 2 2 2 2 6 2" xfId="19590"/>
    <cellStyle name="Normal 5 2 2 2 2 2 2 6 2 2" xfId="44464"/>
    <cellStyle name="Normal 5 2 2 2 2 2 2 6 3" xfId="32031"/>
    <cellStyle name="Normal 5 2 2 2 2 2 2 7" xfId="3595"/>
    <cellStyle name="Normal 5 2 2 2 2 2 2 7 2" xfId="16101"/>
    <cellStyle name="Normal 5 2 2 2 2 2 2 7 2 2" xfId="40975"/>
    <cellStyle name="Normal 5 2 2 2 2 2 2 7 3" xfId="28534"/>
    <cellStyle name="Normal 5 2 2 2 2 2 2 8" xfId="13668"/>
    <cellStyle name="Normal 5 2 2 2 2 2 2 8 2" xfId="38542"/>
    <cellStyle name="Normal 5 2 2 2 2 2 2 9" xfId="26101"/>
    <cellStyle name="Normal 5 2 2 2 2 2 3" xfId="1792"/>
    <cellStyle name="Normal 5 2 2 2 2 2 3 2" xfId="5050"/>
    <cellStyle name="Normal 5 2 2 2 2 2 3 2 2" xfId="10067"/>
    <cellStyle name="Normal 5 2 2 2 2 2 3 2 2 2" xfId="22510"/>
    <cellStyle name="Normal 5 2 2 2 2 2 3 2 2 2 2" xfId="47384"/>
    <cellStyle name="Normal 5 2 2 2 2 2 3 2 2 3" xfId="34951"/>
    <cellStyle name="Normal 5 2 2 2 2 2 3 2 3" xfId="17503"/>
    <cellStyle name="Normal 5 2 2 2 2 2 3 2 3 2" xfId="42377"/>
    <cellStyle name="Normal 5 2 2 2 2 2 3 2 4" xfId="29944"/>
    <cellStyle name="Normal 5 2 2 2 2 2 3 3" xfId="5938"/>
    <cellStyle name="Normal 5 2 2 2 2 2 3 3 2" xfId="10953"/>
    <cellStyle name="Normal 5 2 2 2 2 2 3 3 2 2" xfId="23396"/>
    <cellStyle name="Normal 5 2 2 2 2 2 3 3 2 2 2" xfId="48270"/>
    <cellStyle name="Normal 5 2 2 2 2 2 3 3 2 3" xfId="35837"/>
    <cellStyle name="Normal 5 2 2 2 2 2 3 3 3" xfId="18389"/>
    <cellStyle name="Normal 5 2 2 2 2 2 3 3 3 2" xfId="43263"/>
    <cellStyle name="Normal 5 2 2 2 2 2 3 3 4" xfId="30830"/>
    <cellStyle name="Normal 5 2 2 2 2 2 3 4" xfId="8474"/>
    <cellStyle name="Normal 5 2 2 2 2 2 3 4 2" xfId="20918"/>
    <cellStyle name="Normal 5 2 2 2 2 2 3 4 2 2" xfId="45792"/>
    <cellStyle name="Normal 5 2 2 2 2 2 3 4 3" xfId="33359"/>
    <cellStyle name="Normal 5 2 2 2 2 2 3 5" xfId="12407"/>
    <cellStyle name="Normal 5 2 2 2 2 2 3 5 2" xfId="24841"/>
    <cellStyle name="Normal 5 2 2 2 2 2 3 5 2 2" xfId="49715"/>
    <cellStyle name="Normal 5 2 2 2 2 2 3 5 3" xfId="37282"/>
    <cellStyle name="Normal 5 2 2 2 2 2 3 6" xfId="7661"/>
    <cellStyle name="Normal 5 2 2 2 2 2 3 6 2" xfId="20109"/>
    <cellStyle name="Normal 5 2 2 2 2 2 3 6 2 2" xfId="44983"/>
    <cellStyle name="Normal 5 2 2 2 2 2 3 6 3" xfId="32550"/>
    <cellStyle name="Normal 5 2 2 2 2 2 3 7" xfId="3405"/>
    <cellStyle name="Normal 5 2 2 2 2 2 3 7 2" xfId="15911"/>
    <cellStyle name="Normal 5 2 2 2 2 2 3 7 2 2" xfId="40785"/>
    <cellStyle name="Normal 5 2 2 2 2 2 3 7 3" xfId="28344"/>
    <cellStyle name="Normal 5 2 2 2 2 2 3 8" xfId="14592"/>
    <cellStyle name="Normal 5 2 2 2 2 2 3 8 2" xfId="39466"/>
    <cellStyle name="Normal 5 2 2 2 2 2 3 9" xfId="27025"/>
    <cellStyle name="Normal 5 2 2 2 2 2 4" xfId="2426"/>
    <cellStyle name="Normal 5 2 2 2 2 2 4 2" xfId="6448"/>
    <cellStyle name="Normal 5 2 2 2 2 2 4 2 2" xfId="11463"/>
    <cellStyle name="Normal 5 2 2 2 2 2 4 2 2 2" xfId="23906"/>
    <cellStyle name="Normal 5 2 2 2 2 2 4 2 2 2 2" xfId="48780"/>
    <cellStyle name="Normal 5 2 2 2 2 2 4 2 2 3" xfId="36347"/>
    <cellStyle name="Normal 5 2 2 2 2 2 4 2 3" xfId="18899"/>
    <cellStyle name="Normal 5 2 2 2 2 2 4 2 3 2" xfId="43773"/>
    <cellStyle name="Normal 5 2 2 2 2 2 4 2 4" xfId="31340"/>
    <cellStyle name="Normal 5 2 2 2 2 2 4 3" xfId="12917"/>
    <cellStyle name="Normal 5 2 2 2 2 2 4 3 2" xfId="25351"/>
    <cellStyle name="Normal 5 2 2 2 2 2 4 3 2 2" xfId="50225"/>
    <cellStyle name="Normal 5 2 2 2 2 2 4 3 3" xfId="37792"/>
    <cellStyle name="Normal 5 2 2 2 2 2 4 4" xfId="9358"/>
    <cellStyle name="Normal 5 2 2 2 2 2 4 4 2" xfId="21801"/>
    <cellStyle name="Normal 5 2 2 2 2 2 4 4 2 2" xfId="46675"/>
    <cellStyle name="Normal 5 2 2 2 2 2 4 4 3" xfId="34242"/>
    <cellStyle name="Normal 5 2 2 2 2 2 4 5" xfId="4340"/>
    <cellStyle name="Normal 5 2 2 2 2 2 4 5 2" xfId="16794"/>
    <cellStyle name="Normal 5 2 2 2 2 2 4 5 2 2" xfId="41668"/>
    <cellStyle name="Normal 5 2 2 2 2 2 4 5 3" xfId="29235"/>
    <cellStyle name="Normal 5 2 2 2 2 2 4 6" xfId="15102"/>
    <cellStyle name="Normal 5 2 2 2 2 2 4 6 2" xfId="39976"/>
    <cellStyle name="Normal 5 2 2 2 2 2 4 7" xfId="27535"/>
    <cellStyle name="Normal 5 2 2 2 2 2 5" xfId="1259"/>
    <cellStyle name="Normal 5 2 2 2 2 2 5 2" xfId="10420"/>
    <cellStyle name="Normal 5 2 2 2 2 2 5 2 2" xfId="22863"/>
    <cellStyle name="Normal 5 2 2 2 2 2 5 2 2 2" xfId="47737"/>
    <cellStyle name="Normal 5 2 2 2 2 2 5 2 3" xfId="35304"/>
    <cellStyle name="Normal 5 2 2 2 2 2 5 3" xfId="5404"/>
    <cellStyle name="Normal 5 2 2 2 2 2 5 3 2" xfId="17856"/>
    <cellStyle name="Normal 5 2 2 2 2 2 5 3 2 2" xfId="42730"/>
    <cellStyle name="Normal 5 2 2 2 2 2 5 3 3" xfId="30297"/>
    <cellStyle name="Normal 5 2 2 2 2 2 5 4" xfId="14059"/>
    <cellStyle name="Normal 5 2 2 2 2 2 5 4 2" xfId="38933"/>
    <cellStyle name="Normal 5 2 2 2 2 2 5 5" xfId="26492"/>
    <cellStyle name="Normal 5 2 2 2 2 2 6" xfId="7981"/>
    <cellStyle name="Normal 5 2 2 2 2 2 6 2" xfId="20427"/>
    <cellStyle name="Normal 5 2 2 2 2 2 6 2 2" xfId="45301"/>
    <cellStyle name="Normal 5 2 2 2 2 2 6 3" xfId="32868"/>
    <cellStyle name="Normal 5 2 2 2 2 2 7" xfId="11874"/>
    <cellStyle name="Normal 5 2 2 2 2 2 7 2" xfId="24308"/>
    <cellStyle name="Normal 5 2 2 2 2 2 7 2 2" xfId="49182"/>
    <cellStyle name="Normal 5 2 2 2 2 2 7 3" xfId="36749"/>
    <cellStyle name="Normal 5 2 2 2 2 2 8" xfId="6951"/>
    <cellStyle name="Normal 5 2 2 2 2 2 8 2" xfId="19400"/>
    <cellStyle name="Normal 5 2 2 2 2 2 8 2 2" xfId="44274"/>
    <cellStyle name="Normal 5 2 2 2 2 2 8 3" xfId="31841"/>
    <cellStyle name="Normal 5 2 2 2 2 2 9" xfId="2902"/>
    <cellStyle name="Normal 5 2 2 2 2 2 9 2" xfId="15420"/>
    <cellStyle name="Normal 5 2 2 2 2 2 9 2 2" xfId="40294"/>
    <cellStyle name="Normal 5 2 2 2 2 2 9 3" xfId="27853"/>
    <cellStyle name="Normal 5 2 2 2 2 2_Degree data" xfId="2007"/>
    <cellStyle name="Normal 5 2 2 2 2 3" xfId="660"/>
    <cellStyle name="Normal 5 2 2 2 2 3 2" xfId="1443"/>
    <cellStyle name="Normal 5 2 2 2 2 3 2 2" xfId="9154"/>
    <cellStyle name="Normal 5 2 2 2 2 3 2 2 2" xfId="21597"/>
    <cellStyle name="Normal 5 2 2 2 2 3 2 2 2 2" xfId="46471"/>
    <cellStyle name="Normal 5 2 2 2 2 3 2 2 3" xfId="34038"/>
    <cellStyle name="Normal 5 2 2 2 2 3 2 3" xfId="4136"/>
    <cellStyle name="Normal 5 2 2 2 2 3 2 3 2" xfId="16590"/>
    <cellStyle name="Normal 5 2 2 2 2 3 2 3 2 2" xfId="41464"/>
    <cellStyle name="Normal 5 2 2 2 2 3 2 3 3" xfId="29031"/>
    <cellStyle name="Normal 5 2 2 2 2 3 2 4" xfId="14243"/>
    <cellStyle name="Normal 5 2 2 2 2 3 2 4 2" xfId="39117"/>
    <cellStyle name="Normal 5 2 2 2 2 3 2 5" xfId="26676"/>
    <cellStyle name="Normal 5 2 2 2 2 3 3" xfId="5588"/>
    <cellStyle name="Normal 5 2 2 2 2 3 3 2" xfId="10604"/>
    <cellStyle name="Normal 5 2 2 2 2 3 3 2 2" xfId="23047"/>
    <cellStyle name="Normal 5 2 2 2 2 3 3 2 2 2" xfId="47921"/>
    <cellStyle name="Normal 5 2 2 2 2 3 3 2 3" xfId="35488"/>
    <cellStyle name="Normal 5 2 2 2 2 3 3 3" xfId="18040"/>
    <cellStyle name="Normal 5 2 2 2 2 3 3 3 2" xfId="42914"/>
    <cellStyle name="Normal 5 2 2 2 2 3 3 4" xfId="30481"/>
    <cellStyle name="Normal 5 2 2 2 2 3 4" xfId="8270"/>
    <cellStyle name="Normal 5 2 2 2 2 3 4 2" xfId="20714"/>
    <cellStyle name="Normal 5 2 2 2 2 3 4 2 2" xfId="45588"/>
    <cellStyle name="Normal 5 2 2 2 2 3 4 3" xfId="33155"/>
    <cellStyle name="Normal 5 2 2 2 2 3 5" xfId="12058"/>
    <cellStyle name="Normal 5 2 2 2 2 3 5 2" xfId="24492"/>
    <cellStyle name="Normal 5 2 2 2 2 3 5 2 2" xfId="49366"/>
    <cellStyle name="Normal 5 2 2 2 2 3 5 3" xfId="36933"/>
    <cellStyle name="Normal 5 2 2 2 2 3 6" xfId="6747"/>
    <cellStyle name="Normal 5 2 2 2 2 3 6 2" xfId="19196"/>
    <cellStyle name="Normal 5 2 2 2 2 3 6 2 2" xfId="44070"/>
    <cellStyle name="Normal 5 2 2 2 2 3 6 3" xfId="31637"/>
    <cellStyle name="Normal 5 2 2 2 2 3 7" xfId="3201"/>
    <cellStyle name="Normal 5 2 2 2 2 3 7 2" xfId="15707"/>
    <cellStyle name="Normal 5 2 2 2 2 3 7 2 2" xfId="40581"/>
    <cellStyle name="Normal 5 2 2 2 2 3 7 3" xfId="28140"/>
    <cellStyle name="Normal 5 2 2 2 2 3 8" xfId="13464"/>
    <cellStyle name="Normal 5 2 2 2 2 3 8 2" xfId="38338"/>
    <cellStyle name="Normal 5 2 2 2 2 3 9" xfId="25897"/>
    <cellStyle name="Normal 5 2 2 2 2 4" xfId="1791"/>
    <cellStyle name="Normal 5 2 2 2 2 4 2" xfId="4529"/>
    <cellStyle name="Normal 5 2 2 2 2 4 2 2" xfId="9547"/>
    <cellStyle name="Normal 5 2 2 2 2 4 2 2 2" xfId="21990"/>
    <cellStyle name="Normal 5 2 2 2 2 4 2 2 2 2" xfId="46864"/>
    <cellStyle name="Normal 5 2 2 2 2 4 2 2 3" xfId="34431"/>
    <cellStyle name="Normal 5 2 2 2 2 4 2 3" xfId="16983"/>
    <cellStyle name="Normal 5 2 2 2 2 4 2 3 2" xfId="41857"/>
    <cellStyle name="Normal 5 2 2 2 2 4 2 4" xfId="29424"/>
    <cellStyle name="Normal 5 2 2 2 2 4 3" xfId="5937"/>
    <cellStyle name="Normal 5 2 2 2 2 4 3 2" xfId="10952"/>
    <cellStyle name="Normal 5 2 2 2 2 4 3 2 2" xfId="23395"/>
    <cellStyle name="Normal 5 2 2 2 2 4 3 2 2 2" xfId="48269"/>
    <cellStyle name="Normal 5 2 2 2 2 4 3 2 3" xfId="35836"/>
    <cellStyle name="Normal 5 2 2 2 2 4 3 3" xfId="18388"/>
    <cellStyle name="Normal 5 2 2 2 2 4 3 3 2" xfId="43262"/>
    <cellStyle name="Normal 5 2 2 2 2 4 3 4" xfId="30829"/>
    <cellStyle name="Normal 5 2 2 2 2 4 4" xfId="8663"/>
    <cellStyle name="Normal 5 2 2 2 2 4 4 2" xfId="21107"/>
    <cellStyle name="Normal 5 2 2 2 2 4 4 2 2" xfId="45981"/>
    <cellStyle name="Normal 5 2 2 2 2 4 4 3" xfId="33548"/>
    <cellStyle name="Normal 5 2 2 2 2 4 5" xfId="12406"/>
    <cellStyle name="Normal 5 2 2 2 2 4 5 2" xfId="24840"/>
    <cellStyle name="Normal 5 2 2 2 2 4 5 2 2" xfId="49714"/>
    <cellStyle name="Normal 5 2 2 2 2 4 5 3" xfId="37281"/>
    <cellStyle name="Normal 5 2 2 2 2 4 6" xfId="7140"/>
    <cellStyle name="Normal 5 2 2 2 2 4 6 2" xfId="19589"/>
    <cellStyle name="Normal 5 2 2 2 2 4 6 2 2" xfId="44463"/>
    <cellStyle name="Normal 5 2 2 2 2 4 6 3" xfId="32030"/>
    <cellStyle name="Normal 5 2 2 2 2 4 7" xfId="3594"/>
    <cellStyle name="Normal 5 2 2 2 2 4 7 2" xfId="16100"/>
    <cellStyle name="Normal 5 2 2 2 2 4 7 2 2" xfId="40974"/>
    <cellStyle name="Normal 5 2 2 2 2 4 7 3" xfId="28533"/>
    <cellStyle name="Normal 5 2 2 2 2 4 8" xfId="14591"/>
    <cellStyle name="Normal 5 2 2 2 2 4 8 2" xfId="39465"/>
    <cellStyle name="Normal 5 2 2 2 2 4 9" xfId="27024"/>
    <cellStyle name="Normal 5 2 2 2 2 5" xfId="2217"/>
    <cellStyle name="Normal 5 2 2 2 2 5 2" xfId="4846"/>
    <cellStyle name="Normal 5 2 2 2 2 5 2 2" xfId="9863"/>
    <cellStyle name="Normal 5 2 2 2 2 5 2 2 2" xfId="22306"/>
    <cellStyle name="Normal 5 2 2 2 2 5 2 2 2 2" xfId="47180"/>
    <cellStyle name="Normal 5 2 2 2 2 5 2 2 3" xfId="34747"/>
    <cellStyle name="Normal 5 2 2 2 2 5 2 3" xfId="17299"/>
    <cellStyle name="Normal 5 2 2 2 2 5 2 3 2" xfId="42173"/>
    <cellStyle name="Normal 5 2 2 2 2 5 2 4" xfId="29740"/>
    <cellStyle name="Normal 5 2 2 2 2 5 3" xfId="6244"/>
    <cellStyle name="Normal 5 2 2 2 2 5 3 2" xfId="11259"/>
    <cellStyle name="Normal 5 2 2 2 2 5 3 2 2" xfId="23702"/>
    <cellStyle name="Normal 5 2 2 2 2 5 3 2 2 2" xfId="48576"/>
    <cellStyle name="Normal 5 2 2 2 2 5 3 2 3" xfId="36143"/>
    <cellStyle name="Normal 5 2 2 2 2 5 3 3" xfId="18695"/>
    <cellStyle name="Normal 5 2 2 2 2 5 3 3 2" xfId="43569"/>
    <cellStyle name="Normal 5 2 2 2 2 5 3 4" xfId="31136"/>
    <cellStyle name="Normal 5 2 2 2 2 5 4" xfId="8155"/>
    <cellStyle name="Normal 5 2 2 2 2 5 4 2" xfId="20601"/>
    <cellStyle name="Normal 5 2 2 2 2 5 4 2 2" xfId="45475"/>
    <cellStyle name="Normal 5 2 2 2 2 5 4 3" xfId="33042"/>
    <cellStyle name="Normal 5 2 2 2 2 5 5" xfId="12713"/>
    <cellStyle name="Normal 5 2 2 2 2 5 5 2" xfId="25147"/>
    <cellStyle name="Normal 5 2 2 2 2 5 5 2 2" xfId="50021"/>
    <cellStyle name="Normal 5 2 2 2 2 5 5 3" xfId="37588"/>
    <cellStyle name="Normal 5 2 2 2 2 5 6" xfId="7457"/>
    <cellStyle name="Normal 5 2 2 2 2 5 6 2" xfId="19905"/>
    <cellStyle name="Normal 5 2 2 2 2 5 6 2 2" xfId="44779"/>
    <cellStyle name="Normal 5 2 2 2 2 5 6 3" xfId="32346"/>
    <cellStyle name="Normal 5 2 2 2 2 5 7" xfId="3085"/>
    <cellStyle name="Normal 5 2 2 2 2 5 7 2" xfId="15594"/>
    <cellStyle name="Normal 5 2 2 2 2 5 7 2 2" xfId="40468"/>
    <cellStyle name="Normal 5 2 2 2 2 5 7 3" xfId="28027"/>
    <cellStyle name="Normal 5 2 2 2 2 5 8" xfId="14898"/>
    <cellStyle name="Normal 5 2 2 2 2 5 8 2" xfId="39772"/>
    <cellStyle name="Normal 5 2 2 2 2 5 9" xfId="27331"/>
    <cellStyle name="Normal 5 2 2 2 2 6" xfId="1055"/>
    <cellStyle name="Normal 5 2 2 2 2 6 2" xfId="9041"/>
    <cellStyle name="Normal 5 2 2 2 2 6 2 2" xfId="21484"/>
    <cellStyle name="Normal 5 2 2 2 2 6 2 2 2" xfId="46358"/>
    <cellStyle name="Normal 5 2 2 2 2 6 2 3" xfId="33925"/>
    <cellStyle name="Normal 5 2 2 2 2 6 3" xfId="4023"/>
    <cellStyle name="Normal 5 2 2 2 2 6 3 2" xfId="16477"/>
    <cellStyle name="Normal 5 2 2 2 2 6 3 2 2" xfId="41351"/>
    <cellStyle name="Normal 5 2 2 2 2 6 3 3" xfId="28918"/>
    <cellStyle name="Normal 5 2 2 2 2 6 4" xfId="13855"/>
    <cellStyle name="Normal 5 2 2 2 2 6 4 2" xfId="38729"/>
    <cellStyle name="Normal 5 2 2 2 2 6 5" xfId="26288"/>
    <cellStyle name="Normal 5 2 2 2 2 7" xfId="5200"/>
    <cellStyle name="Normal 5 2 2 2 2 7 2" xfId="10216"/>
    <cellStyle name="Normal 5 2 2 2 2 7 2 2" xfId="22659"/>
    <cellStyle name="Normal 5 2 2 2 2 7 2 2 2" xfId="47533"/>
    <cellStyle name="Normal 5 2 2 2 2 7 2 3" xfId="35100"/>
    <cellStyle name="Normal 5 2 2 2 2 7 3" xfId="17652"/>
    <cellStyle name="Normal 5 2 2 2 2 7 3 2" xfId="42526"/>
    <cellStyle name="Normal 5 2 2 2 2 7 4" xfId="30093"/>
    <cellStyle name="Normal 5 2 2 2 2 8" xfId="7777"/>
    <cellStyle name="Normal 5 2 2 2 2 8 2" xfId="20223"/>
    <cellStyle name="Normal 5 2 2 2 2 8 2 2" xfId="45097"/>
    <cellStyle name="Normal 5 2 2 2 2 8 3" xfId="32664"/>
    <cellStyle name="Normal 5 2 2 2 2 9" xfId="11670"/>
    <cellStyle name="Normal 5 2 2 2 2 9 2" xfId="24104"/>
    <cellStyle name="Normal 5 2 2 2 2 9 2 2" xfId="48978"/>
    <cellStyle name="Normal 5 2 2 2 2 9 3" xfId="36545"/>
    <cellStyle name="Normal 5 2 2 2 2_Degree data" xfId="2008"/>
    <cellStyle name="Normal 5 2 2 2 3" xfId="454"/>
    <cellStyle name="Normal 5 2 2 2 4" xfId="401"/>
    <cellStyle name="Normal 5 2 2 2 4 10" xfId="13217"/>
    <cellStyle name="Normal 5 2 2 2 4 10 2" xfId="38091"/>
    <cellStyle name="Normal 5 2 2 2 4 11" xfId="25650"/>
    <cellStyle name="Normal 5 2 2 2 4 2" xfId="761"/>
    <cellStyle name="Normal 5 2 2 2 4 2 2" xfId="1445"/>
    <cellStyle name="Normal 5 2 2 2 4 2 2 2" xfId="9549"/>
    <cellStyle name="Normal 5 2 2 2 4 2 2 2 2" xfId="21992"/>
    <cellStyle name="Normal 5 2 2 2 4 2 2 2 2 2" xfId="46866"/>
    <cellStyle name="Normal 5 2 2 2 4 2 2 2 3" xfId="34433"/>
    <cellStyle name="Normal 5 2 2 2 4 2 2 3" xfId="4531"/>
    <cellStyle name="Normal 5 2 2 2 4 2 2 3 2" xfId="16985"/>
    <cellStyle name="Normal 5 2 2 2 4 2 2 3 2 2" xfId="41859"/>
    <cellStyle name="Normal 5 2 2 2 4 2 2 3 3" xfId="29426"/>
    <cellStyle name="Normal 5 2 2 2 4 2 2 4" xfId="14245"/>
    <cellStyle name="Normal 5 2 2 2 4 2 2 4 2" xfId="39119"/>
    <cellStyle name="Normal 5 2 2 2 4 2 2 5" xfId="26678"/>
    <cellStyle name="Normal 5 2 2 2 4 2 3" xfId="5590"/>
    <cellStyle name="Normal 5 2 2 2 4 2 3 2" xfId="10606"/>
    <cellStyle name="Normal 5 2 2 2 4 2 3 2 2" xfId="23049"/>
    <cellStyle name="Normal 5 2 2 2 4 2 3 2 2 2" xfId="47923"/>
    <cellStyle name="Normal 5 2 2 2 4 2 3 2 3" xfId="35490"/>
    <cellStyle name="Normal 5 2 2 2 4 2 3 3" xfId="18042"/>
    <cellStyle name="Normal 5 2 2 2 4 2 3 3 2" xfId="42916"/>
    <cellStyle name="Normal 5 2 2 2 4 2 3 4" xfId="30483"/>
    <cellStyle name="Normal 5 2 2 2 4 2 4" xfId="8665"/>
    <cellStyle name="Normal 5 2 2 2 4 2 4 2" xfId="21109"/>
    <cellStyle name="Normal 5 2 2 2 4 2 4 2 2" xfId="45983"/>
    <cellStyle name="Normal 5 2 2 2 4 2 4 3" xfId="33550"/>
    <cellStyle name="Normal 5 2 2 2 4 2 5" xfId="12060"/>
    <cellStyle name="Normal 5 2 2 2 4 2 5 2" xfId="24494"/>
    <cellStyle name="Normal 5 2 2 2 4 2 5 2 2" xfId="49368"/>
    <cellStyle name="Normal 5 2 2 2 4 2 5 3" xfId="36935"/>
    <cellStyle name="Normal 5 2 2 2 4 2 6" xfId="7142"/>
    <cellStyle name="Normal 5 2 2 2 4 2 6 2" xfId="19591"/>
    <cellStyle name="Normal 5 2 2 2 4 2 6 2 2" xfId="44465"/>
    <cellStyle name="Normal 5 2 2 2 4 2 6 3" xfId="32032"/>
    <cellStyle name="Normal 5 2 2 2 4 2 7" xfId="3596"/>
    <cellStyle name="Normal 5 2 2 2 4 2 7 2" xfId="16102"/>
    <cellStyle name="Normal 5 2 2 2 4 2 7 2 2" xfId="40976"/>
    <cellStyle name="Normal 5 2 2 2 4 2 7 3" xfId="28535"/>
    <cellStyle name="Normal 5 2 2 2 4 2 8" xfId="13564"/>
    <cellStyle name="Normal 5 2 2 2 4 2 8 2" xfId="38438"/>
    <cellStyle name="Normal 5 2 2 2 4 2 9" xfId="25997"/>
    <cellStyle name="Normal 5 2 2 2 4 3" xfId="1793"/>
    <cellStyle name="Normal 5 2 2 2 4 3 2" xfId="4946"/>
    <cellStyle name="Normal 5 2 2 2 4 3 2 2" xfId="9963"/>
    <cellStyle name="Normal 5 2 2 2 4 3 2 2 2" xfId="22406"/>
    <cellStyle name="Normal 5 2 2 2 4 3 2 2 2 2" xfId="47280"/>
    <cellStyle name="Normal 5 2 2 2 4 3 2 2 3" xfId="34847"/>
    <cellStyle name="Normal 5 2 2 2 4 3 2 3" xfId="17399"/>
    <cellStyle name="Normal 5 2 2 2 4 3 2 3 2" xfId="42273"/>
    <cellStyle name="Normal 5 2 2 2 4 3 2 4" xfId="29840"/>
    <cellStyle name="Normal 5 2 2 2 4 3 3" xfId="5939"/>
    <cellStyle name="Normal 5 2 2 2 4 3 3 2" xfId="10954"/>
    <cellStyle name="Normal 5 2 2 2 4 3 3 2 2" xfId="23397"/>
    <cellStyle name="Normal 5 2 2 2 4 3 3 2 2 2" xfId="48271"/>
    <cellStyle name="Normal 5 2 2 2 4 3 3 2 3" xfId="35838"/>
    <cellStyle name="Normal 5 2 2 2 4 3 3 3" xfId="18390"/>
    <cellStyle name="Normal 5 2 2 2 4 3 3 3 2" xfId="43264"/>
    <cellStyle name="Normal 5 2 2 2 4 3 3 4" xfId="30831"/>
    <cellStyle name="Normal 5 2 2 2 4 3 4" xfId="8370"/>
    <cellStyle name="Normal 5 2 2 2 4 3 4 2" xfId="20814"/>
    <cellStyle name="Normal 5 2 2 2 4 3 4 2 2" xfId="45688"/>
    <cellStyle name="Normal 5 2 2 2 4 3 4 3" xfId="33255"/>
    <cellStyle name="Normal 5 2 2 2 4 3 5" xfId="12408"/>
    <cellStyle name="Normal 5 2 2 2 4 3 5 2" xfId="24842"/>
    <cellStyle name="Normal 5 2 2 2 4 3 5 2 2" xfId="49716"/>
    <cellStyle name="Normal 5 2 2 2 4 3 5 3" xfId="37283"/>
    <cellStyle name="Normal 5 2 2 2 4 3 6" xfId="7557"/>
    <cellStyle name="Normal 5 2 2 2 4 3 6 2" xfId="20005"/>
    <cellStyle name="Normal 5 2 2 2 4 3 6 2 2" xfId="44879"/>
    <cellStyle name="Normal 5 2 2 2 4 3 6 3" xfId="32446"/>
    <cellStyle name="Normal 5 2 2 2 4 3 7" xfId="3301"/>
    <cellStyle name="Normal 5 2 2 2 4 3 7 2" xfId="15807"/>
    <cellStyle name="Normal 5 2 2 2 4 3 7 2 2" xfId="40681"/>
    <cellStyle name="Normal 5 2 2 2 4 3 7 3" xfId="28240"/>
    <cellStyle name="Normal 5 2 2 2 4 3 8" xfId="14593"/>
    <cellStyle name="Normal 5 2 2 2 4 3 8 2" xfId="39467"/>
    <cellStyle name="Normal 5 2 2 2 4 3 9" xfId="27026"/>
    <cellStyle name="Normal 5 2 2 2 4 4" xfId="2319"/>
    <cellStyle name="Normal 5 2 2 2 4 4 2" xfId="6344"/>
    <cellStyle name="Normal 5 2 2 2 4 4 2 2" xfId="11359"/>
    <cellStyle name="Normal 5 2 2 2 4 4 2 2 2" xfId="23802"/>
    <cellStyle name="Normal 5 2 2 2 4 4 2 2 2 2" xfId="48676"/>
    <cellStyle name="Normal 5 2 2 2 4 4 2 2 3" xfId="36243"/>
    <cellStyle name="Normal 5 2 2 2 4 4 2 3" xfId="18795"/>
    <cellStyle name="Normal 5 2 2 2 4 4 2 3 2" xfId="43669"/>
    <cellStyle name="Normal 5 2 2 2 4 4 2 4" xfId="31236"/>
    <cellStyle name="Normal 5 2 2 2 4 4 3" xfId="12813"/>
    <cellStyle name="Normal 5 2 2 2 4 4 3 2" xfId="25247"/>
    <cellStyle name="Normal 5 2 2 2 4 4 3 2 2" xfId="50121"/>
    <cellStyle name="Normal 5 2 2 2 4 4 3 3" xfId="37688"/>
    <cellStyle name="Normal 5 2 2 2 4 4 4" xfId="9254"/>
    <cellStyle name="Normal 5 2 2 2 4 4 4 2" xfId="21697"/>
    <cellStyle name="Normal 5 2 2 2 4 4 4 2 2" xfId="46571"/>
    <cellStyle name="Normal 5 2 2 2 4 4 4 3" xfId="34138"/>
    <cellStyle name="Normal 5 2 2 2 4 4 5" xfId="4236"/>
    <cellStyle name="Normal 5 2 2 2 4 4 5 2" xfId="16690"/>
    <cellStyle name="Normal 5 2 2 2 4 4 5 2 2" xfId="41564"/>
    <cellStyle name="Normal 5 2 2 2 4 4 5 3" xfId="29131"/>
    <cellStyle name="Normal 5 2 2 2 4 4 6" xfId="14998"/>
    <cellStyle name="Normal 5 2 2 2 4 4 6 2" xfId="39872"/>
    <cellStyle name="Normal 5 2 2 2 4 4 7" xfId="27431"/>
    <cellStyle name="Normal 5 2 2 2 4 5" xfId="1155"/>
    <cellStyle name="Normal 5 2 2 2 4 5 2" xfId="10316"/>
    <cellStyle name="Normal 5 2 2 2 4 5 2 2" xfId="22759"/>
    <cellStyle name="Normal 5 2 2 2 4 5 2 2 2" xfId="47633"/>
    <cellStyle name="Normal 5 2 2 2 4 5 2 3" xfId="35200"/>
    <cellStyle name="Normal 5 2 2 2 4 5 3" xfId="5300"/>
    <cellStyle name="Normal 5 2 2 2 4 5 3 2" xfId="17752"/>
    <cellStyle name="Normal 5 2 2 2 4 5 3 2 2" xfId="42626"/>
    <cellStyle name="Normal 5 2 2 2 4 5 3 3" xfId="30193"/>
    <cellStyle name="Normal 5 2 2 2 4 5 4" xfId="13955"/>
    <cellStyle name="Normal 5 2 2 2 4 5 4 2" xfId="38829"/>
    <cellStyle name="Normal 5 2 2 2 4 5 5" xfId="26388"/>
    <cellStyle name="Normal 5 2 2 2 4 6" xfId="7877"/>
    <cellStyle name="Normal 5 2 2 2 4 6 2" xfId="20323"/>
    <cellStyle name="Normal 5 2 2 2 4 6 2 2" xfId="45197"/>
    <cellStyle name="Normal 5 2 2 2 4 6 3" xfId="32764"/>
    <cellStyle name="Normal 5 2 2 2 4 7" xfId="11770"/>
    <cellStyle name="Normal 5 2 2 2 4 7 2" xfId="24204"/>
    <cellStyle name="Normal 5 2 2 2 4 7 2 2" xfId="49078"/>
    <cellStyle name="Normal 5 2 2 2 4 7 3" xfId="36645"/>
    <cellStyle name="Normal 5 2 2 2 4 8" xfId="6847"/>
    <cellStyle name="Normal 5 2 2 2 4 8 2" xfId="19296"/>
    <cellStyle name="Normal 5 2 2 2 4 8 2 2" xfId="44170"/>
    <cellStyle name="Normal 5 2 2 2 4 8 3" xfId="31737"/>
    <cellStyle name="Normal 5 2 2 2 4 9" xfId="2798"/>
    <cellStyle name="Normal 5 2 2 2 4 9 2" xfId="15316"/>
    <cellStyle name="Normal 5 2 2 2 4 9 2 2" xfId="40190"/>
    <cellStyle name="Normal 5 2 2 2 4 9 3" xfId="27749"/>
    <cellStyle name="Normal 5 2 2 2 4_Degree data" xfId="2006"/>
    <cellStyle name="Normal 5 2 2 2 5" xfId="222"/>
    <cellStyle name="Normal 5 2 2 2 5 2" xfId="8051"/>
    <cellStyle name="Normal 5 2 2 2 5 2 2" xfId="20497"/>
    <cellStyle name="Normal 5 2 2 2 5 2 2 2" xfId="45371"/>
    <cellStyle name="Normal 5 2 2 2 5 2 3" xfId="32938"/>
    <cellStyle name="Normal 5 2 2 2 5 3" xfId="2978"/>
    <cellStyle name="Normal 5 2 2 2 5 3 2" xfId="15490"/>
    <cellStyle name="Normal 5 2 2 2 5 3 2 2" xfId="40364"/>
    <cellStyle name="Normal 5 2 2 2 5 3 3" xfId="27923"/>
    <cellStyle name="Normal 5 2 2 2 6" xfId="3919"/>
    <cellStyle name="Normal 5 2 2 2 6 2" xfId="8937"/>
    <cellStyle name="Normal 5 2 2 2 6 2 2" xfId="21380"/>
    <cellStyle name="Normal 5 2 2 2 6 2 2 2" xfId="46254"/>
    <cellStyle name="Normal 5 2 2 2 6 2 3" xfId="33821"/>
    <cellStyle name="Normal 5 2 2 2 6 3" xfId="16373"/>
    <cellStyle name="Normal 5 2 2 2 6 3 2" xfId="41247"/>
    <cellStyle name="Normal 5 2 2 2 6 4" xfId="28814"/>
    <cellStyle name="Normal 5 2 2 2 7" xfId="7681"/>
    <cellStyle name="Normal 5 2 2 2 8" xfId="11497"/>
    <cellStyle name="Normal 5 2 2 2 9" xfId="11495"/>
    <cellStyle name="Normal 5 2 2 3" xfId="185"/>
    <cellStyle name="Normal 5 2 2 3 10" xfId="6573"/>
    <cellStyle name="Normal 5 2 2 3 10 2" xfId="19022"/>
    <cellStyle name="Normal 5 2 2 3 10 2 2" xfId="43896"/>
    <cellStyle name="Normal 5 2 2 3 10 3" xfId="31463"/>
    <cellStyle name="Normal 5 2 2 3 11" xfId="2741"/>
    <cellStyle name="Normal 5 2 2 3 11 2" xfId="15259"/>
    <cellStyle name="Normal 5 2 2 3 11 2 2" xfId="40133"/>
    <cellStyle name="Normal 5 2 2 3 11 3" xfId="27692"/>
    <cellStyle name="Normal 5 2 2 3 12" xfId="13015"/>
    <cellStyle name="Normal 5 2 2 3 12 2" xfId="37889"/>
    <cellStyle name="Normal 5 2 2 3 13" xfId="25448"/>
    <cellStyle name="Normal 5 2 2 3 2" xfId="446"/>
    <cellStyle name="Normal 5 2 2 3 2 10" xfId="13260"/>
    <cellStyle name="Normal 5 2 2 3 2 10 2" xfId="38134"/>
    <cellStyle name="Normal 5 2 2 3 2 11" xfId="25693"/>
    <cellStyle name="Normal 5 2 2 3 2 2" xfId="806"/>
    <cellStyle name="Normal 5 2 2 3 2 2 2" xfId="1447"/>
    <cellStyle name="Normal 5 2 2 3 2 2 2 2" xfId="9551"/>
    <cellStyle name="Normal 5 2 2 3 2 2 2 2 2" xfId="21994"/>
    <cellStyle name="Normal 5 2 2 3 2 2 2 2 2 2" xfId="46868"/>
    <cellStyle name="Normal 5 2 2 3 2 2 2 2 3" xfId="34435"/>
    <cellStyle name="Normal 5 2 2 3 2 2 2 3" xfId="4533"/>
    <cellStyle name="Normal 5 2 2 3 2 2 2 3 2" xfId="16987"/>
    <cellStyle name="Normal 5 2 2 3 2 2 2 3 2 2" xfId="41861"/>
    <cellStyle name="Normal 5 2 2 3 2 2 2 3 3" xfId="29428"/>
    <cellStyle name="Normal 5 2 2 3 2 2 2 4" xfId="14247"/>
    <cellStyle name="Normal 5 2 2 3 2 2 2 4 2" xfId="39121"/>
    <cellStyle name="Normal 5 2 2 3 2 2 2 5" xfId="26680"/>
    <cellStyle name="Normal 5 2 2 3 2 2 3" xfId="5592"/>
    <cellStyle name="Normal 5 2 2 3 2 2 3 2" xfId="10608"/>
    <cellStyle name="Normal 5 2 2 3 2 2 3 2 2" xfId="23051"/>
    <cellStyle name="Normal 5 2 2 3 2 2 3 2 2 2" xfId="47925"/>
    <cellStyle name="Normal 5 2 2 3 2 2 3 2 3" xfId="35492"/>
    <cellStyle name="Normal 5 2 2 3 2 2 3 3" xfId="18044"/>
    <cellStyle name="Normal 5 2 2 3 2 2 3 3 2" xfId="42918"/>
    <cellStyle name="Normal 5 2 2 3 2 2 3 4" xfId="30485"/>
    <cellStyle name="Normal 5 2 2 3 2 2 4" xfId="8667"/>
    <cellStyle name="Normal 5 2 2 3 2 2 4 2" xfId="21111"/>
    <cellStyle name="Normal 5 2 2 3 2 2 4 2 2" xfId="45985"/>
    <cellStyle name="Normal 5 2 2 3 2 2 4 3" xfId="33552"/>
    <cellStyle name="Normal 5 2 2 3 2 2 5" xfId="12062"/>
    <cellStyle name="Normal 5 2 2 3 2 2 5 2" xfId="24496"/>
    <cellStyle name="Normal 5 2 2 3 2 2 5 2 2" xfId="49370"/>
    <cellStyle name="Normal 5 2 2 3 2 2 5 3" xfId="36937"/>
    <cellStyle name="Normal 5 2 2 3 2 2 6" xfId="7144"/>
    <cellStyle name="Normal 5 2 2 3 2 2 6 2" xfId="19593"/>
    <cellStyle name="Normal 5 2 2 3 2 2 6 2 2" xfId="44467"/>
    <cellStyle name="Normal 5 2 2 3 2 2 6 3" xfId="32034"/>
    <cellStyle name="Normal 5 2 2 3 2 2 7" xfId="3598"/>
    <cellStyle name="Normal 5 2 2 3 2 2 7 2" xfId="16104"/>
    <cellStyle name="Normal 5 2 2 3 2 2 7 2 2" xfId="40978"/>
    <cellStyle name="Normal 5 2 2 3 2 2 7 3" xfId="28537"/>
    <cellStyle name="Normal 5 2 2 3 2 2 8" xfId="13607"/>
    <cellStyle name="Normal 5 2 2 3 2 2 8 2" xfId="38481"/>
    <cellStyle name="Normal 5 2 2 3 2 2 9" xfId="26040"/>
    <cellStyle name="Normal 5 2 2 3 2 3" xfId="1795"/>
    <cellStyle name="Normal 5 2 2 3 2 3 2" xfId="4989"/>
    <cellStyle name="Normal 5 2 2 3 2 3 2 2" xfId="10006"/>
    <cellStyle name="Normal 5 2 2 3 2 3 2 2 2" xfId="22449"/>
    <cellStyle name="Normal 5 2 2 3 2 3 2 2 2 2" xfId="47323"/>
    <cellStyle name="Normal 5 2 2 3 2 3 2 2 3" xfId="34890"/>
    <cellStyle name="Normal 5 2 2 3 2 3 2 3" xfId="17442"/>
    <cellStyle name="Normal 5 2 2 3 2 3 2 3 2" xfId="42316"/>
    <cellStyle name="Normal 5 2 2 3 2 3 2 4" xfId="29883"/>
    <cellStyle name="Normal 5 2 2 3 2 3 3" xfId="5941"/>
    <cellStyle name="Normal 5 2 2 3 2 3 3 2" xfId="10956"/>
    <cellStyle name="Normal 5 2 2 3 2 3 3 2 2" xfId="23399"/>
    <cellStyle name="Normal 5 2 2 3 2 3 3 2 2 2" xfId="48273"/>
    <cellStyle name="Normal 5 2 2 3 2 3 3 2 3" xfId="35840"/>
    <cellStyle name="Normal 5 2 2 3 2 3 3 3" xfId="18392"/>
    <cellStyle name="Normal 5 2 2 3 2 3 3 3 2" xfId="43266"/>
    <cellStyle name="Normal 5 2 2 3 2 3 3 4" xfId="30833"/>
    <cellStyle name="Normal 5 2 2 3 2 3 4" xfId="8413"/>
    <cellStyle name="Normal 5 2 2 3 2 3 4 2" xfId="20857"/>
    <cellStyle name="Normal 5 2 2 3 2 3 4 2 2" xfId="45731"/>
    <cellStyle name="Normal 5 2 2 3 2 3 4 3" xfId="33298"/>
    <cellStyle name="Normal 5 2 2 3 2 3 5" xfId="12410"/>
    <cellStyle name="Normal 5 2 2 3 2 3 5 2" xfId="24844"/>
    <cellStyle name="Normal 5 2 2 3 2 3 5 2 2" xfId="49718"/>
    <cellStyle name="Normal 5 2 2 3 2 3 5 3" xfId="37285"/>
    <cellStyle name="Normal 5 2 2 3 2 3 6" xfId="7600"/>
    <cellStyle name="Normal 5 2 2 3 2 3 6 2" xfId="20048"/>
    <cellStyle name="Normal 5 2 2 3 2 3 6 2 2" xfId="44922"/>
    <cellStyle name="Normal 5 2 2 3 2 3 6 3" xfId="32489"/>
    <cellStyle name="Normal 5 2 2 3 2 3 7" xfId="3344"/>
    <cellStyle name="Normal 5 2 2 3 2 3 7 2" xfId="15850"/>
    <cellStyle name="Normal 5 2 2 3 2 3 7 2 2" xfId="40724"/>
    <cellStyle name="Normal 5 2 2 3 2 3 7 3" xfId="28283"/>
    <cellStyle name="Normal 5 2 2 3 2 3 8" xfId="14595"/>
    <cellStyle name="Normal 5 2 2 3 2 3 8 2" xfId="39469"/>
    <cellStyle name="Normal 5 2 2 3 2 3 9" xfId="27028"/>
    <cellStyle name="Normal 5 2 2 3 2 4" xfId="2364"/>
    <cellStyle name="Normal 5 2 2 3 2 4 2" xfId="6387"/>
    <cellStyle name="Normal 5 2 2 3 2 4 2 2" xfId="11402"/>
    <cellStyle name="Normal 5 2 2 3 2 4 2 2 2" xfId="23845"/>
    <cellStyle name="Normal 5 2 2 3 2 4 2 2 2 2" xfId="48719"/>
    <cellStyle name="Normal 5 2 2 3 2 4 2 2 3" xfId="36286"/>
    <cellStyle name="Normal 5 2 2 3 2 4 2 3" xfId="18838"/>
    <cellStyle name="Normal 5 2 2 3 2 4 2 3 2" xfId="43712"/>
    <cellStyle name="Normal 5 2 2 3 2 4 2 4" xfId="31279"/>
    <cellStyle name="Normal 5 2 2 3 2 4 3" xfId="12856"/>
    <cellStyle name="Normal 5 2 2 3 2 4 3 2" xfId="25290"/>
    <cellStyle name="Normal 5 2 2 3 2 4 3 2 2" xfId="50164"/>
    <cellStyle name="Normal 5 2 2 3 2 4 3 3" xfId="37731"/>
    <cellStyle name="Normal 5 2 2 3 2 4 4" xfId="9297"/>
    <cellStyle name="Normal 5 2 2 3 2 4 4 2" xfId="21740"/>
    <cellStyle name="Normal 5 2 2 3 2 4 4 2 2" xfId="46614"/>
    <cellStyle name="Normal 5 2 2 3 2 4 4 3" xfId="34181"/>
    <cellStyle name="Normal 5 2 2 3 2 4 5" xfId="4279"/>
    <cellStyle name="Normal 5 2 2 3 2 4 5 2" xfId="16733"/>
    <cellStyle name="Normal 5 2 2 3 2 4 5 2 2" xfId="41607"/>
    <cellStyle name="Normal 5 2 2 3 2 4 5 3" xfId="29174"/>
    <cellStyle name="Normal 5 2 2 3 2 4 6" xfId="15041"/>
    <cellStyle name="Normal 5 2 2 3 2 4 6 2" xfId="39915"/>
    <cellStyle name="Normal 5 2 2 3 2 4 7" xfId="27474"/>
    <cellStyle name="Normal 5 2 2 3 2 5" xfId="1198"/>
    <cellStyle name="Normal 5 2 2 3 2 5 2" xfId="10359"/>
    <cellStyle name="Normal 5 2 2 3 2 5 2 2" xfId="22802"/>
    <cellStyle name="Normal 5 2 2 3 2 5 2 2 2" xfId="47676"/>
    <cellStyle name="Normal 5 2 2 3 2 5 2 3" xfId="35243"/>
    <cellStyle name="Normal 5 2 2 3 2 5 3" xfId="5343"/>
    <cellStyle name="Normal 5 2 2 3 2 5 3 2" xfId="17795"/>
    <cellStyle name="Normal 5 2 2 3 2 5 3 2 2" xfId="42669"/>
    <cellStyle name="Normal 5 2 2 3 2 5 3 3" xfId="30236"/>
    <cellStyle name="Normal 5 2 2 3 2 5 4" xfId="13998"/>
    <cellStyle name="Normal 5 2 2 3 2 5 4 2" xfId="38872"/>
    <cellStyle name="Normal 5 2 2 3 2 5 5" xfId="26431"/>
    <cellStyle name="Normal 5 2 2 3 2 6" xfId="7920"/>
    <cellStyle name="Normal 5 2 2 3 2 6 2" xfId="20366"/>
    <cellStyle name="Normal 5 2 2 3 2 6 2 2" xfId="45240"/>
    <cellStyle name="Normal 5 2 2 3 2 6 3" xfId="32807"/>
    <cellStyle name="Normal 5 2 2 3 2 7" xfId="11813"/>
    <cellStyle name="Normal 5 2 2 3 2 7 2" xfId="24247"/>
    <cellStyle name="Normal 5 2 2 3 2 7 2 2" xfId="49121"/>
    <cellStyle name="Normal 5 2 2 3 2 7 3" xfId="36688"/>
    <cellStyle name="Normal 5 2 2 3 2 8" xfId="6890"/>
    <cellStyle name="Normal 5 2 2 3 2 8 2" xfId="19339"/>
    <cellStyle name="Normal 5 2 2 3 2 8 2 2" xfId="44213"/>
    <cellStyle name="Normal 5 2 2 3 2 8 3" xfId="31780"/>
    <cellStyle name="Normal 5 2 2 3 2 9" xfId="2841"/>
    <cellStyle name="Normal 5 2 2 3 2 9 2" xfId="15359"/>
    <cellStyle name="Normal 5 2 2 3 2 9 2 2" xfId="40233"/>
    <cellStyle name="Normal 5 2 2 3 2 9 3" xfId="27792"/>
    <cellStyle name="Normal 5 2 2 3 2_Degree data" xfId="2440"/>
    <cellStyle name="Normal 5 2 2 3 3" xfId="344"/>
    <cellStyle name="Normal 5 2 2 3 3 2" xfId="1446"/>
    <cellStyle name="Normal 5 2 2 3 3 2 2" xfId="9197"/>
    <cellStyle name="Normal 5 2 2 3 3 2 2 2" xfId="21640"/>
    <cellStyle name="Normal 5 2 2 3 3 2 2 2 2" xfId="46514"/>
    <cellStyle name="Normal 5 2 2 3 3 2 2 3" xfId="34081"/>
    <cellStyle name="Normal 5 2 2 3 3 2 3" xfId="4179"/>
    <cellStyle name="Normal 5 2 2 3 3 2 3 2" xfId="16633"/>
    <cellStyle name="Normal 5 2 2 3 3 2 3 2 2" xfId="41507"/>
    <cellStyle name="Normal 5 2 2 3 3 2 3 3" xfId="29074"/>
    <cellStyle name="Normal 5 2 2 3 3 2 4" xfId="14246"/>
    <cellStyle name="Normal 5 2 2 3 3 2 4 2" xfId="39120"/>
    <cellStyle name="Normal 5 2 2 3 3 2 5" xfId="26679"/>
    <cellStyle name="Normal 5 2 2 3 3 3" xfId="5591"/>
    <cellStyle name="Normal 5 2 2 3 3 3 2" xfId="10607"/>
    <cellStyle name="Normal 5 2 2 3 3 3 2 2" xfId="23050"/>
    <cellStyle name="Normal 5 2 2 3 3 3 2 2 2" xfId="47924"/>
    <cellStyle name="Normal 5 2 2 3 3 3 2 3" xfId="35491"/>
    <cellStyle name="Normal 5 2 2 3 3 3 3" xfId="18043"/>
    <cellStyle name="Normal 5 2 2 3 3 3 3 2" xfId="42917"/>
    <cellStyle name="Normal 5 2 2 3 3 3 4" xfId="30484"/>
    <cellStyle name="Normal 5 2 2 3 3 4" xfId="8313"/>
    <cellStyle name="Normal 5 2 2 3 3 4 2" xfId="20757"/>
    <cellStyle name="Normal 5 2 2 3 3 4 2 2" xfId="45631"/>
    <cellStyle name="Normal 5 2 2 3 3 4 3" xfId="33198"/>
    <cellStyle name="Normal 5 2 2 3 3 5" xfId="12061"/>
    <cellStyle name="Normal 5 2 2 3 3 5 2" xfId="24495"/>
    <cellStyle name="Normal 5 2 2 3 3 5 2 2" xfId="49369"/>
    <cellStyle name="Normal 5 2 2 3 3 5 3" xfId="36936"/>
    <cellStyle name="Normal 5 2 2 3 3 6" xfId="6790"/>
    <cellStyle name="Normal 5 2 2 3 3 6 2" xfId="19239"/>
    <cellStyle name="Normal 5 2 2 3 3 6 2 2" xfId="44113"/>
    <cellStyle name="Normal 5 2 2 3 3 6 3" xfId="31680"/>
    <cellStyle name="Normal 5 2 2 3 3 7" xfId="3244"/>
    <cellStyle name="Normal 5 2 2 3 3 7 2" xfId="15750"/>
    <cellStyle name="Normal 5 2 2 3 3 7 2 2" xfId="40624"/>
    <cellStyle name="Normal 5 2 2 3 3 7 3" xfId="28183"/>
    <cellStyle name="Normal 5 2 2 3 3 8" xfId="13160"/>
    <cellStyle name="Normal 5 2 2 3 3 8 2" xfId="38034"/>
    <cellStyle name="Normal 5 2 2 3 3 9" xfId="25593"/>
    <cellStyle name="Normal 5 2 2 3 4" xfId="704"/>
    <cellStyle name="Normal 5 2 2 3 4 2" xfId="1794"/>
    <cellStyle name="Normal 5 2 2 3 4 2 2" xfId="9550"/>
    <cellStyle name="Normal 5 2 2 3 4 2 2 2" xfId="21993"/>
    <cellStyle name="Normal 5 2 2 3 4 2 2 2 2" xfId="46867"/>
    <cellStyle name="Normal 5 2 2 3 4 2 2 3" xfId="34434"/>
    <cellStyle name="Normal 5 2 2 3 4 2 3" xfId="4532"/>
    <cellStyle name="Normal 5 2 2 3 4 2 3 2" xfId="16986"/>
    <cellStyle name="Normal 5 2 2 3 4 2 3 2 2" xfId="41860"/>
    <cellStyle name="Normal 5 2 2 3 4 2 3 3" xfId="29427"/>
    <cellStyle name="Normal 5 2 2 3 4 2 4" xfId="14594"/>
    <cellStyle name="Normal 5 2 2 3 4 2 4 2" xfId="39468"/>
    <cellStyle name="Normal 5 2 2 3 4 2 5" xfId="27027"/>
    <cellStyle name="Normal 5 2 2 3 4 3" xfId="5940"/>
    <cellStyle name="Normal 5 2 2 3 4 3 2" xfId="10955"/>
    <cellStyle name="Normal 5 2 2 3 4 3 2 2" xfId="23398"/>
    <cellStyle name="Normal 5 2 2 3 4 3 2 2 2" xfId="48272"/>
    <cellStyle name="Normal 5 2 2 3 4 3 2 3" xfId="35839"/>
    <cellStyle name="Normal 5 2 2 3 4 3 3" xfId="18391"/>
    <cellStyle name="Normal 5 2 2 3 4 3 3 2" xfId="43265"/>
    <cellStyle name="Normal 5 2 2 3 4 3 4" xfId="30832"/>
    <cellStyle name="Normal 5 2 2 3 4 4" xfId="8666"/>
    <cellStyle name="Normal 5 2 2 3 4 4 2" xfId="21110"/>
    <cellStyle name="Normal 5 2 2 3 4 4 2 2" xfId="45984"/>
    <cellStyle name="Normal 5 2 2 3 4 4 3" xfId="33551"/>
    <cellStyle name="Normal 5 2 2 3 4 5" xfId="12409"/>
    <cellStyle name="Normal 5 2 2 3 4 5 2" xfId="24843"/>
    <cellStyle name="Normal 5 2 2 3 4 5 2 2" xfId="49717"/>
    <cellStyle name="Normal 5 2 2 3 4 5 3" xfId="37284"/>
    <cellStyle name="Normal 5 2 2 3 4 6" xfId="7143"/>
    <cellStyle name="Normal 5 2 2 3 4 6 2" xfId="19592"/>
    <cellStyle name="Normal 5 2 2 3 4 6 2 2" xfId="44466"/>
    <cellStyle name="Normal 5 2 2 3 4 6 3" xfId="32033"/>
    <cellStyle name="Normal 5 2 2 3 4 7" xfId="3597"/>
    <cellStyle name="Normal 5 2 2 3 4 7 2" xfId="16103"/>
    <cellStyle name="Normal 5 2 2 3 4 7 2 2" xfId="40977"/>
    <cellStyle name="Normal 5 2 2 3 4 7 3" xfId="28536"/>
    <cellStyle name="Normal 5 2 2 3 4 8" xfId="13507"/>
    <cellStyle name="Normal 5 2 2 3 4 8 2" xfId="38381"/>
    <cellStyle name="Normal 5 2 2 3 4 9" xfId="25940"/>
    <cellStyle name="Normal 5 2 2 3 5" xfId="2262"/>
    <cellStyle name="Normal 5 2 2 3 5 2" xfId="4889"/>
    <cellStyle name="Normal 5 2 2 3 5 2 2" xfId="9906"/>
    <cellStyle name="Normal 5 2 2 3 5 2 2 2" xfId="22349"/>
    <cellStyle name="Normal 5 2 2 3 5 2 2 2 2" xfId="47223"/>
    <cellStyle name="Normal 5 2 2 3 5 2 2 3" xfId="34790"/>
    <cellStyle name="Normal 5 2 2 3 5 2 3" xfId="17342"/>
    <cellStyle name="Normal 5 2 2 3 5 2 3 2" xfId="42216"/>
    <cellStyle name="Normal 5 2 2 3 5 2 4" xfId="29783"/>
    <cellStyle name="Normal 5 2 2 3 5 3" xfId="6287"/>
    <cellStyle name="Normal 5 2 2 3 5 3 2" xfId="11302"/>
    <cellStyle name="Normal 5 2 2 3 5 3 2 2" xfId="23745"/>
    <cellStyle name="Normal 5 2 2 3 5 3 2 2 2" xfId="48619"/>
    <cellStyle name="Normal 5 2 2 3 5 3 2 3" xfId="36186"/>
    <cellStyle name="Normal 5 2 2 3 5 3 3" xfId="18738"/>
    <cellStyle name="Normal 5 2 2 3 5 3 3 2" xfId="43612"/>
    <cellStyle name="Normal 5 2 2 3 5 3 4" xfId="31179"/>
    <cellStyle name="Normal 5 2 2 3 5 4" xfId="8094"/>
    <cellStyle name="Normal 5 2 2 3 5 4 2" xfId="20540"/>
    <cellStyle name="Normal 5 2 2 3 5 4 2 2" xfId="45414"/>
    <cellStyle name="Normal 5 2 2 3 5 4 3" xfId="32981"/>
    <cellStyle name="Normal 5 2 2 3 5 5" xfId="12756"/>
    <cellStyle name="Normal 5 2 2 3 5 5 2" xfId="25190"/>
    <cellStyle name="Normal 5 2 2 3 5 5 2 2" xfId="50064"/>
    <cellStyle name="Normal 5 2 2 3 5 5 3" xfId="37631"/>
    <cellStyle name="Normal 5 2 2 3 5 6" xfId="7500"/>
    <cellStyle name="Normal 5 2 2 3 5 6 2" xfId="19948"/>
    <cellStyle name="Normal 5 2 2 3 5 6 2 2" xfId="44822"/>
    <cellStyle name="Normal 5 2 2 3 5 6 3" xfId="32389"/>
    <cellStyle name="Normal 5 2 2 3 5 7" xfId="3024"/>
    <cellStyle name="Normal 5 2 2 3 5 7 2" xfId="15533"/>
    <cellStyle name="Normal 5 2 2 3 5 7 2 2" xfId="40407"/>
    <cellStyle name="Normal 5 2 2 3 5 7 3" xfId="27966"/>
    <cellStyle name="Normal 5 2 2 3 5 8" xfId="14941"/>
    <cellStyle name="Normal 5 2 2 3 5 8 2" xfId="39815"/>
    <cellStyle name="Normal 5 2 2 3 5 9" xfId="27374"/>
    <cellStyle name="Normal 5 2 2 3 6" xfId="1098"/>
    <cellStyle name="Normal 5 2 2 3 6 2" xfId="8980"/>
    <cellStyle name="Normal 5 2 2 3 6 2 2" xfId="21423"/>
    <cellStyle name="Normal 5 2 2 3 6 2 2 2" xfId="46297"/>
    <cellStyle name="Normal 5 2 2 3 6 2 3" xfId="33864"/>
    <cellStyle name="Normal 5 2 2 3 6 3" xfId="3962"/>
    <cellStyle name="Normal 5 2 2 3 6 3 2" xfId="16416"/>
    <cellStyle name="Normal 5 2 2 3 6 3 2 2" xfId="41290"/>
    <cellStyle name="Normal 5 2 2 3 6 3 3" xfId="28857"/>
    <cellStyle name="Normal 5 2 2 3 6 4" xfId="13898"/>
    <cellStyle name="Normal 5 2 2 3 6 4 2" xfId="38772"/>
    <cellStyle name="Normal 5 2 2 3 6 5" xfId="26331"/>
    <cellStyle name="Normal 5 2 2 3 7" xfId="5243"/>
    <cellStyle name="Normal 5 2 2 3 7 2" xfId="10259"/>
    <cellStyle name="Normal 5 2 2 3 7 2 2" xfId="22702"/>
    <cellStyle name="Normal 5 2 2 3 7 2 2 2" xfId="47576"/>
    <cellStyle name="Normal 5 2 2 3 7 2 3" xfId="35143"/>
    <cellStyle name="Normal 5 2 2 3 7 3" xfId="17695"/>
    <cellStyle name="Normal 5 2 2 3 7 3 2" xfId="42569"/>
    <cellStyle name="Normal 5 2 2 3 7 4" xfId="30136"/>
    <cellStyle name="Normal 5 2 2 3 8" xfId="7820"/>
    <cellStyle name="Normal 5 2 2 3 8 2" xfId="20266"/>
    <cellStyle name="Normal 5 2 2 3 8 2 2" xfId="45140"/>
    <cellStyle name="Normal 5 2 2 3 8 3" xfId="32707"/>
    <cellStyle name="Normal 5 2 2 3 9" xfId="11713"/>
    <cellStyle name="Normal 5 2 2 3 9 2" xfId="24147"/>
    <cellStyle name="Normal 5 2 2 3 9 2 2" xfId="49021"/>
    <cellStyle name="Normal 5 2 2 3 9 3" xfId="36588"/>
    <cellStyle name="Normal 5 2 2 3_Degree data" xfId="2442"/>
    <cellStyle name="Normal 5 2 2 4" xfId="234"/>
    <cellStyle name="Normal 5 2 2 4 10" xfId="13060"/>
    <cellStyle name="Normal 5 2 2 4 10 2" xfId="37934"/>
    <cellStyle name="Normal 5 2 2 4 11" xfId="25493"/>
    <cellStyle name="Normal 5 2 2 4 2" xfId="598"/>
    <cellStyle name="Normal 5 2 2 4 2 2" xfId="1448"/>
    <cellStyle name="Normal 5 2 2 4 2 2 2" xfId="9552"/>
    <cellStyle name="Normal 5 2 2 4 2 2 2 2" xfId="21995"/>
    <cellStyle name="Normal 5 2 2 4 2 2 2 2 2" xfId="46869"/>
    <cellStyle name="Normal 5 2 2 4 2 2 2 3" xfId="34436"/>
    <cellStyle name="Normal 5 2 2 4 2 2 3" xfId="4534"/>
    <cellStyle name="Normal 5 2 2 4 2 2 3 2" xfId="16988"/>
    <cellStyle name="Normal 5 2 2 4 2 2 3 2 2" xfId="41862"/>
    <cellStyle name="Normal 5 2 2 4 2 2 3 3" xfId="29429"/>
    <cellStyle name="Normal 5 2 2 4 2 2 4" xfId="14248"/>
    <cellStyle name="Normal 5 2 2 4 2 2 4 2" xfId="39122"/>
    <cellStyle name="Normal 5 2 2 4 2 2 5" xfId="26681"/>
    <cellStyle name="Normal 5 2 2 4 2 3" xfId="5593"/>
    <cellStyle name="Normal 5 2 2 4 2 3 2" xfId="10609"/>
    <cellStyle name="Normal 5 2 2 4 2 3 2 2" xfId="23052"/>
    <cellStyle name="Normal 5 2 2 4 2 3 2 2 2" xfId="47926"/>
    <cellStyle name="Normal 5 2 2 4 2 3 2 3" xfId="35493"/>
    <cellStyle name="Normal 5 2 2 4 2 3 3" xfId="18045"/>
    <cellStyle name="Normal 5 2 2 4 2 3 3 2" xfId="42919"/>
    <cellStyle name="Normal 5 2 2 4 2 3 4" xfId="30486"/>
    <cellStyle name="Normal 5 2 2 4 2 4" xfId="8668"/>
    <cellStyle name="Normal 5 2 2 4 2 4 2" xfId="21112"/>
    <cellStyle name="Normal 5 2 2 4 2 4 2 2" xfId="45986"/>
    <cellStyle name="Normal 5 2 2 4 2 4 3" xfId="33553"/>
    <cellStyle name="Normal 5 2 2 4 2 5" xfId="12063"/>
    <cellStyle name="Normal 5 2 2 4 2 5 2" xfId="24497"/>
    <cellStyle name="Normal 5 2 2 4 2 5 2 2" xfId="49371"/>
    <cellStyle name="Normal 5 2 2 4 2 5 3" xfId="36938"/>
    <cellStyle name="Normal 5 2 2 4 2 6" xfId="7145"/>
    <cellStyle name="Normal 5 2 2 4 2 6 2" xfId="19594"/>
    <cellStyle name="Normal 5 2 2 4 2 6 2 2" xfId="44468"/>
    <cellStyle name="Normal 5 2 2 4 2 6 3" xfId="32035"/>
    <cellStyle name="Normal 5 2 2 4 2 7" xfId="3599"/>
    <cellStyle name="Normal 5 2 2 4 2 7 2" xfId="16105"/>
    <cellStyle name="Normal 5 2 2 4 2 7 2 2" xfId="40979"/>
    <cellStyle name="Normal 5 2 2 4 2 7 3" xfId="28538"/>
    <cellStyle name="Normal 5 2 2 4 2 8" xfId="13407"/>
    <cellStyle name="Normal 5 2 2 4 2 8 2" xfId="38281"/>
    <cellStyle name="Normal 5 2 2 4 2 9" xfId="25840"/>
    <cellStyle name="Normal 5 2 2 4 3" xfId="1796"/>
    <cellStyle name="Normal 5 2 2 4 3 2" xfId="4789"/>
    <cellStyle name="Normal 5 2 2 4 3 2 2" xfId="9806"/>
    <cellStyle name="Normal 5 2 2 4 3 2 2 2" xfId="22249"/>
    <cellStyle name="Normal 5 2 2 4 3 2 2 2 2" xfId="47123"/>
    <cellStyle name="Normal 5 2 2 4 3 2 2 3" xfId="34690"/>
    <cellStyle name="Normal 5 2 2 4 3 2 3" xfId="17242"/>
    <cellStyle name="Normal 5 2 2 4 3 2 3 2" xfId="42116"/>
    <cellStyle name="Normal 5 2 2 4 3 2 4" xfId="29683"/>
    <cellStyle name="Normal 5 2 2 4 3 3" xfId="5942"/>
    <cellStyle name="Normal 5 2 2 4 3 3 2" xfId="10957"/>
    <cellStyle name="Normal 5 2 2 4 3 3 2 2" xfId="23400"/>
    <cellStyle name="Normal 5 2 2 4 3 3 2 2 2" xfId="48274"/>
    <cellStyle name="Normal 5 2 2 4 3 3 2 3" xfId="35841"/>
    <cellStyle name="Normal 5 2 2 4 3 3 3" xfId="18393"/>
    <cellStyle name="Normal 5 2 2 4 3 3 3 2" xfId="43267"/>
    <cellStyle name="Normal 5 2 2 4 3 3 4" xfId="30834"/>
    <cellStyle name="Normal 5 2 2 4 3 4" xfId="8862"/>
    <cellStyle name="Normal 5 2 2 4 3 4 2" xfId="21305"/>
    <cellStyle name="Normal 5 2 2 4 3 4 2 2" xfId="46179"/>
    <cellStyle name="Normal 5 2 2 4 3 4 3" xfId="33746"/>
    <cellStyle name="Normal 5 2 2 4 3 5" xfId="12411"/>
    <cellStyle name="Normal 5 2 2 4 3 5 2" xfId="24845"/>
    <cellStyle name="Normal 5 2 2 4 3 5 2 2" xfId="49719"/>
    <cellStyle name="Normal 5 2 2 4 3 5 3" xfId="37286"/>
    <cellStyle name="Normal 5 2 2 4 3 6" xfId="7400"/>
    <cellStyle name="Normal 5 2 2 4 3 6 2" xfId="19848"/>
    <cellStyle name="Normal 5 2 2 4 3 6 2 2" xfId="44722"/>
    <cellStyle name="Normal 5 2 2 4 3 6 3" xfId="32289"/>
    <cellStyle name="Normal 5 2 2 4 3 7" xfId="3844"/>
    <cellStyle name="Normal 5 2 2 4 3 7 2" xfId="16298"/>
    <cellStyle name="Normal 5 2 2 4 3 7 2 2" xfId="41172"/>
    <cellStyle name="Normal 5 2 2 4 3 7 3" xfId="28739"/>
    <cellStyle name="Normal 5 2 2 4 3 8" xfId="14596"/>
    <cellStyle name="Normal 5 2 2 4 3 8 2" xfId="39470"/>
    <cellStyle name="Normal 5 2 2 4 3 9" xfId="27029"/>
    <cellStyle name="Normal 5 2 2 4 4" xfId="2152"/>
    <cellStyle name="Normal 5 2 2 4 4 2" xfId="6187"/>
    <cellStyle name="Normal 5 2 2 4 4 2 2" xfId="11202"/>
    <cellStyle name="Normal 5 2 2 4 4 2 2 2" xfId="23645"/>
    <cellStyle name="Normal 5 2 2 4 4 2 2 2 2" xfId="48519"/>
    <cellStyle name="Normal 5 2 2 4 4 2 2 3" xfId="36086"/>
    <cellStyle name="Normal 5 2 2 4 4 2 3" xfId="18638"/>
    <cellStyle name="Normal 5 2 2 4 4 2 3 2" xfId="43512"/>
    <cellStyle name="Normal 5 2 2 4 4 2 4" xfId="31079"/>
    <cellStyle name="Normal 5 2 2 4 4 3" xfId="12656"/>
    <cellStyle name="Normal 5 2 2 4 4 3 2" xfId="25090"/>
    <cellStyle name="Normal 5 2 2 4 4 3 2 2" xfId="49964"/>
    <cellStyle name="Normal 5 2 2 4 4 3 3" xfId="37531"/>
    <cellStyle name="Normal 5 2 2 4 4 4" xfId="9097"/>
    <cellStyle name="Normal 5 2 2 4 4 4 2" xfId="21540"/>
    <cellStyle name="Normal 5 2 2 4 4 4 2 2" xfId="46414"/>
    <cellStyle name="Normal 5 2 2 4 4 4 3" xfId="33981"/>
    <cellStyle name="Normal 5 2 2 4 4 5" xfId="4079"/>
    <cellStyle name="Normal 5 2 2 4 4 5 2" xfId="16533"/>
    <cellStyle name="Normal 5 2 2 4 4 5 2 2" xfId="41407"/>
    <cellStyle name="Normal 5 2 2 4 4 5 3" xfId="28974"/>
    <cellStyle name="Normal 5 2 2 4 4 6" xfId="14841"/>
    <cellStyle name="Normal 5 2 2 4 4 6 2" xfId="39715"/>
    <cellStyle name="Normal 5 2 2 4 4 7" xfId="27274"/>
    <cellStyle name="Normal 5 2 2 4 5" xfId="998"/>
    <cellStyle name="Normal 5 2 2 4 5 2" xfId="10157"/>
    <cellStyle name="Normal 5 2 2 4 5 2 2" xfId="22600"/>
    <cellStyle name="Normal 5 2 2 4 5 2 2 2" xfId="47474"/>
    <cellStyle name="Normal 5 2 2 4 5 2 3" xfId="35041"/>
    <cellStyle name="Normal 5 2 2 4 5 3" xfId="5141"/>
    <cellStyle name="Normal 5 2 2 4 5 3 2" xfId="17593"/>
    <cellStyle name="Normal 5 2 2 4 5 3 2 2" xfId="42467"/>
    <cellStyle name="Normal 5 2 2 4 5 3 3" xfId="30034"/>
    <cellStyle name="Normal 5 2 2 4 5 4" xfId="13798"/>
    <cellStyle name="Normal 5 2 2 4 5 4 2" xfId="38672"/>
    <cellStyle name="Normal 5 2 2 4 5 5" xfId="26231"/>
    <cellStyle name="Normal 5 2 2 4 6" xfId="8213"/>
    <cellStyle name="Normal 5 2 2 4 6 2" xfId="20657"/>
    <cellStyle name="Normal 5 2 2 4 6 2 2" xfId="45531"/>
    <cellStyle name="Normal 5 2 2 4 6 3" xfId="33098"/>
    <cellStyle name="Normal 5 2 2 4 7" xfId="11613"/>
    <cellStyle name="Normal 5 2 2 4 7 2" xfId="24047"/>
    <cellStyle name="Normal 5 2 2 4 7 2 2" xfId="48921"/>
    <cellStyle name="Normal 5 2 2 4 7 3" xfId="36488"/>
    <cellStyle name="Normal 5 2 2 4 8" xfId="6690"/>
    <cellStyle name="Normal 5 2 2 4 8 2" xfId="19139"/>
    <cellStyle name="Normal 5 2 2 4 8 2 2" xfId="44013"/>
    <cellStyle name="Normal 5 2 2 4 8 3" xfId="31580"/>
    <cellStyle name="Normal 5 2 2 4 9" xfId="3144"/>
    <cellStyle name="Normal 5 2 2 4 9 2" xfId="15650"/>
    <cellStyle name="Normal 5 2 2 4 9 2 2" xfId="40524"/>
    <cellStyle name="Normal 5 2 2 4 9 3" xfId="28083"/>
    <cellStyle name="Normal 5 2 2 4_Degree data" xfId="2062"/>
    <cellStyle name="Normal 5 2 2 5" xfId="552"/>
    <cellStyle name="Normal 5 2 2 5 2" xfId="1442"/>
    <cellStyle name="Normal 5 2 2 5 2 2" xfId="9546"/>
    <cellStyle name="Normal 5 2 2 5 2 2 2" xfId="21989"/>
    <cellStyle name="Normal 5 2 2 5 2 2 2 2" xfId="46863"/>
    <cellStyle name="Normal 5 2 2 5 2 2 3" xfId="34430"/>
    <cellStyle name="Normal 5 2 2 5 2 3" xfId="4528"/>
    <cellStyle name="Normal 5 2 2 5 2 3 2" xfId="16982"/>
    <cellStyle name="Normal 5 2 2 5 2 3 2 2" xfId="41856"/>
    <cellStyle name="Normal 5 2 2 5 2 3 3" xfId="29423"/>
    <cellStyle name="Normal 5 2 2 5 2 4" xfId="14242"/>
    <cellStyle name="Normal 5 2 2 5 2 4 2" xfId="39116"/>
    <cellStyle name="Normal 5 2 2 5 2 5" xfId="26675"/>
    <cellStyle name="Normal 5 2 2 5 3" xfId="5587"/>
    <cellStyle name="Normal 5 2 2 5 3 2" xfId="10603"/>
    <cellStyle name="Normal 5 2 2 5 3 2 2" xfId="23046"/>
    <cellStyle name="Normal 5 2 2 5 3 2 2 2" xfId="47920"/>
    <cellStyle name="Normal 5 2 2 5 3 2 3" xfId="35487"/>
    <cellStyle name="Normal 5 2 2 5 3 3" xfId="18039"/>
    <cellStyle name="Normal 5 2 2 5 3 3 2" xfId="42913"/>
    <cellStyle name="Normal 5 2 2 5 3 4" xfId="30480"/>
    <cellStyle name="Normal 5 2 2 5 4" xfId="8662"/>
    <cellStyle name="Normal 5 2 2 5 4 2" xfId="21106"/>
    <cellStyle name="Normal 5 2 2 5 4 2 2" xfId="45980"/>
    <cellStyle name="Normal 5 2 2 5 4 3" xfId="33547"/>
    <cellStyle name="Normal 5 2 2 5 5" xfId="12057"/>
    <cellStyle name="Normal 5 2 2 5 5 2" xfId="24491"/>
    <cellStyle name="Normal 5 2 2 5 5 2 2" xfId="49365"/>
    <cellStyle name="Normal 5 2 2 5 5 3" xfId="36932"/>
    <cellStyle name="Normal 5 2 2 5 6" xfId="7139"/>
    <cellStyle name="Normal 5 2 2 5 6 2" xfId="19588"/>
    <cellStyle name="Normal 5 2 2 5 6 2 2" xfId="44462"/>
    <cellStyle name="Normal 5 2 2 5 6 3" xfId="32029"/>
    <cellStyle name="Normal 5 2 2 5 7" xfId="3593"/>
    <cellStyle name="Normal 5 2 2 5 7 2" xfId="16099"/>
    <cellStyle name="Normal 5 2 2 5 7 2 2" xfId="40973"/>
    <cellStyle name="Normal 5 2 2 5 7 3" xfId="28532"/>
    <cellStyle name="Normal 5 2 2 5 8" xfId="13362"/>
    <cellStyle name="Normal 5 2 2 5 8 2" xfId="38236"/>
    <cellStyle name="Normal 5 2 2 5 9" xfId="25795"/>
    <cellStyle name="Normal 5 2 2 6" xfId="1790"/>
    <cellStyle name="Normal 5 2 2 6 2" xfId="4744"/>
    <cellStyle name="Normal 5 2 2 6 2 2" xfId="9761"/>
    <cellStyle name="Normal 5 2 2 6 2 2 2" xfId="22204"/>
    <cellStyle name="Normal 5 2 2 6 2 2 2 2" xfId="47078"/>
    <cellStyle name="Normal 5 2 2 6 2 2 3" xfId="34645"/>
    <cellStyle name="Normal 5 2 2 6 2 3" xfId="17197"/>
    <cellStyle name="Normal 5 2 2 6 2 3 2" xfId="42071"/>
    <cellStyle name="Normal 5 2 2 6 2 4" xfId="29638"/>
    <cellStyle name="Normal 5 2 2 6 3" xfId="5936"/>
    <cellStyle name="Normal 5 2 2 6 3 2" xfId="10951"/>
    <cellStyle name="Normal 5 2 2 6 3 2 2" xfId="23394"/>
    <cellStyle name="Normal 5 2 2 6 3 2 2 2" xfId="48268"/>
    <cellStyle name="Normal 5 2 2 6 3 2 3" xfId="35835"/>
    <cellStyle name="Normal 5 2 2 6 3 3" xfId="18387"/>
    <cellStyle name="Normal 5 2 2 6 3 3 2" xfId="43261"/>
    <cellStyle name="Normal 5 2 2 6 3 4" xfId="30828"/>
    <cellStyle name="Normal 5 2 2 6 4" xfId="8870"/>
    <cellStyle name="Normal 5 2 2 6 4 2" xfId="21313"/>
    <cellStyle name="Normal 5 2 2 6 4 2 2" xfId="46187"/>
    <cellStyle name="Normal 5 2 2 6 4 3" xfId="33754"/>
    <cellStyle name="Normal 5 2 2 6 5" xfId="12405"/>
    <cellStyle name="Normal 5 2 2 6 5 2" xfId="24839"/>
    <cellStyle name="Normal 5 2 2 6 5 2 2" xfId="49713"/>
    <cellStyle name="Normal 5 2 2 6 5 3" xfId="37280"/>
    <cellStyle name="Normal 5 2 2 6 6" xfId="7355"/>
    <cellStyle name="Normal 5 2 2 6 6 2" xfId="19803"/>
    <cellStyle name="Normal 5 2 2 6 6 2 2" xfId="44677"/>
    <cellStyle name="Normal 5 2 2 6 6 3" xfId="32244"/>
    <cellStyle name="Normal 5 2 2 6 7" xfId="3852"/>
    <cellStyle name="Normal 5 2 2 6 7 2" xfId="16306"/>
    <cellStyle name="Normal 5 2 2 6 7 2 2" xfId="41180"/>
    <cellStyle name="Normal 5 2 2 6 7 3" xfId="28747"/>
    <cellStyle name="Normal 5 2 2 6 8" xfId="14590"/>
    <cellStyle name="Normal 5 2 2 6 8 2" xfId="39464"/>
    <cellStyle name="Normal 5 2 2 6 9" xfId="27023"/>
    <cellStyle name="Normal 5 2 2 7" xfId="2103"/>
    <cellStyle name="Normal 5 2 2 7 2" xfId="6142"/>
    <cellStyle name="Normal 5 2 2 7 2 2" xfId="11157"/>
    <cellStyle name="Normal 5 2 2 7 2 2 2" xfId="23600"/>
    <cellStyle name="Normal 5 2 2 7 2 2 2 2" xfId="48474"/>
    <cellStyle name="Normal 5 2 2 7 2 2 3" xfId="36041"/>
    <cellStyle name="Normal 5 2 2 7 2 3" xfId="18593"/>
    <cellStyle name="Normal 5 2 2 7 2 3 2" xfId="43467"/>
    <cellStyle name="Normal 5 2 2 7 2 4" xfId="31034"/>
    <cellStyle name="Normal 5 2 2 7 3" xfId="12611"/>
    <cellStyle name="Normal 5 2 2 7 3 2" xfId="25045"/>
    <cellStyle name="Normal 5 2 2 7 3 2 2" xfId="49919"/>
    <cellStyle name="Normal 5 2 2 7 3 3" xfId="37486"/>
    <cellStyle name="Normal 5 2 2 7 4" xfId="8906"/>
    <cellStyle name="Normal 5 2 2 7 4 2" xfId="21349"/>
    <cellStyle name="Normal 5 2 2 7 4 2 2" xfId="46223"/>
    <cellStyle name="Normal 5 2 2 7 4 3" xfId="33790"/>
    <cellStyle name="Normal 5 2 2 7 5" xfId="3888"/>
    <cellStyle name="Normal 5 2 2 7 5 2" xfId="16342"/>
    <cellStyle name="Normal 5 2 2 7 5 2 2" xfId="41216"/>
    <cellStyle name="Normal 5 2 2 7 5 3" xfId="28783"/>
    <cellStyle name="Normal 5 2 2 7 6" xfId="14796"/>
    <cellStyle name="Normal 5 2 2 7 6 2" xfId="39670"/>
    <cellStyle name="Normal 5 2 2 7 7" xfId="27229"/>
    <cellStyle name="Normal 5 2 2 8" xfId="953"/>
    <cellStyle name="Normal 5 2 2 8 2" xfId="11568"/>
    <cellStyle name="Normal 5 2 2 8 2 2" xfId="24002"/>
    <cellStyle name="Normal 5 2 2 8 2 2 2" xfId="48876"/>
    <cellStyle name="Normal 5 2 2 8 2 3" xfId="36443"/>
    <cellStyle name="Normal 5 2 2 8 3" xfId="10112"/>
    <cellStyle name="Normal 5 2 2 8 3 2" xfId="22555"/>
    <cellStyle name="Normal 5 2 2 8 3 2 2" xfId="47429"/>
    <cellStyle name="Normal 5 2 2 8 3 3" xfId="34996"/>
    <cellStyle name="Normal 5 2 2 8 4" xfId="5096"/>
    <cellStyle name="Normal 5 2 2 8 4 2" xfId="17548"/>
    <cellStyle name="Normal 5 2 2 8 4 2 2" xfId="42422"/>
    <cellStyle name="Normal 5 2 2 8 4 3" xfId="29989"/>
    <cellStyle name="Normal 5 2 2 8 5" xfId="13753"/>
    <cellStyle name="Normal 5 2 2 8 5 2" xfId="38627"/>
    <cellStyle name="Normal 5 2 2 8 6" xfId="26186"/>
    <cellStyle name="Normal 5 2 2 9" xfId="923"/>
    <cellStyle name="Normal 5 2 2 9 2" xfId="7720"/>
    <cellStyle name="Normal 5 2 2 9 2 2" xfId="20166"/>
    <cellStyle name="Normal 5 2 2 9 2 2 2" xfId="45040"/>
    <cellStyle name="Normal 5 2 2 9 2 3" xfId="32607"/>
    <cellStyle name="Normal 5 2 2 9 3" xfId="13723"/>
    <cellStyle name="Normal 5 2 2 9 3 2" xfId="38597"/>
    <cellStyle name="Normal 5 2 2 9 4" xfId="26156"/>
    <cellStyle name="Normal 5 2 2_Degree data" xfId="2009"/>
    <cellStyle name="Normal 5 2 3" xfId="335"/>
    <cellStyle name="Normal 5 2 4" xfId="316"/>
    <cellStyle name="Normal 5 2 4 10" xfId="6546"/>
    <cellStyle name="Normal 5 2 4 10 2" xfId="18995"/>
    <cellStyle name="Normal 5 2 4 10 2 2" xfId="43869"/>
    <cellStyle name="Normal 5 2 4 10 3" xfId="31436"/>
    <cellStyle name="Normal 5 2 4 11" xfId="2714"/>
    <cellStyle name="Normal 5 2 4 11 2" xfId="15232"/>
    <cellStyle name="Normal 5 2 4 11 2 2" xfId="40106"/>
    <cellStyle name="Normal 5 2 4 11 3" xfId="27665"/>
    <cellStyle name="Normal 5 2 4 12" xfId="13133"/>
    <cellStyle name="Normal 5 2 4 12 2" xfId="38007"/>
    <cellStyle name="Normal 5 2 4 13" xfId="25566"/>
    <cellStyle name="Normal 5 2 4 2" xfId="418"/>
    <cellStyle name="Normal 5 2 4 2 10" xfId="13233"/>
    <cellStyle name="Normal 5 2 4 2 10 2" xfId="38107"/>
    <cellStyle name="Normal 5 2 4 2 11" xfId="25666"/>
    <cellStyle name="Normal 5 2 4 2 2" xfId="778"/>
    <cellStyle name="Normal 5 2 4 2 2 2" xfId="1450"/>
    <cellStyle name="Normal 5 2 4 2 2 2 2" xfId="9554"/>
    <cellStyle name="Normal 5 2 4 2 2 2 2 2" xfId="21997"/>
    <cellStyle name="Normal 5 2 4 2 2 2 2 2 2" xfId="46871"/>
    <cellStyle name="Normal 5 2 4 2 2 2 2 3" xfId="34438"/>
    <cellStyle name="Normal 5 2 4 2 2 2 3" xfId="4536"/>
    <cellStyle name="Normal 5 2 4 2 2 2 3 2" xfId="16990"/>
    <cellStyle name="Normal 5 2 4 2 2 2 3 2 2" xfId="41864"/>
    <cellStyle name="Normal 5 2 4 2 2 2 3 3" xfId="29431"/>
    <cellStyle name="Normal 5 2 4 2 2 2 4" xfId="14250"/>
    <cellStyle name="Normal 5 2 4 2 2 2 4 2" xfId="39124"/>
    <cellStyle name="Normal 5 2 4 2 2 2 5" xfId="26683"/>
    <cellStyle name="Normal 5 2 4 2 2 3" xfId="5595"/>
    <cellStyle name="Normal 5 2 4 2 2 3 2" xfId="10611"/>
    <cellStyle name="Normal 5 2 4 2 2 3 2 2" xfId="23054"/>
    <cellStyle name="Normal 5 2 4 2 2 3 2 2 2" xfId="47928"/>
    <cellStyle name="Normal 5 2 4 2 2 3 2 3" xfId="35495"/>
    <cellStyle name="Normal 5 2 4 2 2 3 3" xfId="18047"/>
    <cellStyle name="Normal 5 2 4 2 2 3 3 2" xfId="42921"/>
    <cellStyle name="Normal 5 2 4 2 2 3 4" xfId="30488"/>
    <cellStyle name="Normal 5 2 4 2 2 4" xfId="8670"/>
    <cellStyle name="Normal 5 2 4 2 2 4 2" xfId="21114"/>
    <cellStyle name="Normal 5 2 4 2 2 4 2 2" xfId="45988"/>
    <cellStyle name="Normal 5 2 4 2 2 4 3" xfId="33555"/>
    <cellStyle name="Normal 5 2 4 2 2 5" xfId="12065"/>
    <cellStyle name="Normal 5 2 4 2 2 5 2" xfId="24499"/>
    <cellStyle name="Normal 5 2 4 2 2 5 2 2" xfId="49373"/>
    <cellStyle name="Normal 5 2 4 2 2 5 3" xfId="36940"/>
    <cellStyle name="Normal 5 2 4 2 2 6" xfId="7147"/>
    <cellStyle name="Normal 5 2 4 2 2 6 2" xfId="19596"/>
    <cellStyle name="Normal 5 2 4 2 2 6 2 2" xfId="44470"/>
    <cellStyle name="Normal 5 2 4 2 2 6 3" xfId="32037"/>
    <cellStyle name="Normal 5 2 4 2 2 7" xfId="3601"/>
    <cellStyle name="Normal 5 2 4 2 2 7 2" xfId="16107"/>
    <cellStyle name="Normal 5 2 4 2 2 7 2 2" xfId="40981"/>
    <cellStyle name="Normal 5 2 4 2 2 7 3" xfId="28540"/>
    <cellStyle name="Normal 5 2 4 2 2 8" xfId="13580"/>
    <cellStyle name="Normal 5 2 4 2 2 8 2" xfId="38454"/>
    <cellStyle name="Normal 5 2 4 2 2 9" xfId="26013"/>
    <cellStyle name="Normal 5 2 4 2 3" xfId="1798"/>
    <cellStyle name="Normal 5 2 4 2 3 2" xfId="4962"/>
    <cellStyle name="Normal 5 2 4 2 3 2 2" xfId="9979"/>
    <cellStyle name="Normal 5 2 4 2 3 2 2 2" xfId="22422"/>
    <cellStyle name="Normal 5 2 4 2 3 2 2 2 2" xfId="47296"/>
    <cellStyle name="Normal 5 2 4 2 3 2 2 3" xfId="34863"/>
    <cellStyle name="Normal 5 2 4 2 3 2 3" xfId="17415"/>
    <cellStyle name="Normal 5 2 4 2 3 2 3 2" xfId="42289"/>
    <cellStyle name="Normal 5 2 4 2 3 2 4" xfId="29856"/>
    <cellStyle name="Normal 5 2 4 2 3 3" xfId="5944"/>
    <cellStyle name="Normal 5 2 4 2 3 3 2" xfId="10959"/>
    <cellStyle name="Normal 5 2 4 2 3 3 2 2" xfId="23402"/>
    <cellStyle name="Normal 5 2 4 2 3 3 2 2 2" xfId="48276"/>
    <cellStyle name="Normal 5 2 4 2 3 3 2 3" xfId="35843"/>
    <cellStyle name="Normal 5 2 4 2 3 3 3" xfId="18395"/>
    <cellStyle name="Normal 5 2 4 2 3 3 3 2" xfId="43269"/>
    <cellStyle name="Normal 5 2 4 2 3 3 4" xfId="30836"/>
    <cellStyle name="Normal 5 2 4 2 3 4" xfId="8386"/>
    <cellStyle name="Normal 5 2 4 2 3 4 2" xfId="20830"/>
    <cellStyle name="Normal 5 2 4 2 3 4 2 2" xfId="45704"/>
    <cellStyle name="Normal 5 2 4 2 3 4 3" xfId="33271"/>
    <cellStyle name="Normal 5 2 4 2 3 5" xfId="12413"/>
    <cellStyle name="Normal 5 2 4 2 3 5 2" xfId="24847"/>
    <cellStyle name="Normal 5 2 4 2 3 5 2 2" xfId="49721"/>
    <cellStyle name="Normal 5 2 4 2 3 5 3" xfId="37288"/>
    <cellStyle name="Normal 5 2 4 2 3 6" xfId="7573"/>
    <cellStyle name="Normal 5 2 4 2 3 6 2" xfId="20021"/>
    <cellStyle name="Normal 5 2 4 2 3 6 2 2" xfId="44895"/>
    <cellStyle name="Normal 5 2 4 2 3 6 3" xfId="32462"/>
    <cellStyle name="Normal 5 2 4 2 3 7" xfId="3317"/>
    <cellStyle name="Normal 5 2 4 2 3 7 2" xfId="15823"/>
    <cellStyle name="Normal 5 2 4 2 3 7 2 2" xfId="40697"/>
    <cellStyle name="Normal 5 2 4 2 3 7 3" xfId="28256"/>
    <cellStyle name="Normal 5 2 4 2 3 8" xfId="14598"/>
    <cellStyle name="Normal 5 2 4 2 3 8 2" xfId="39472"/>
    <cellStyle name="Normal 5 2 4 2 3 9" xfId="27031"/>
    <cellStyle name="Normal 5 2 4 2 4" xfId="2336"/>
    <cellStyle name="Normal 5 2 4 2 4 2" xfId="6360"/>
    <cellStyle name="Normal 5 2 4 2 4 2 2" xfId="11375"/>
    <cellStyle name="Normal 5 2 4 2 4 2 2 2" xfId="23818"/>
    <cellStyle name="Normal 5 2 4 2 4 2 2 2 2" xfId="48692"/>
    <cellStyle name="Normal 5 2 4 2 4 2 2 3" xfId="36259"/>
    <cellStyle name="Normal 5 2 4 2 4 2 3" xfId="18811"/>
    <cellStyle name="Normal 5 2 4 2 4 2 3 2" xfId="43685"/>
    <cellStyle name="Normal 5 2 4 2 4 2 4" xfId="31252"/>
    <cellStyle name="Normal 5 2 4 2 4 3" xfId="12829"/>
    <cellStyle name="Normal 5 2 4 2 4 3 2" xfId="25263"/>
    <cellStyle name="Normal 5 2 4 2 4 3 2 2" xfId="50137"/>
    <cellStyle name="Normal 5 2 4 2 4 3 3" xfId="37704"/>
    <cellStyle name="Normal 5 2 4 2 4 4" xfId="9270"/>
    <cellStyle name="Normal 5 2 4 2 4 4 2" xfId="21713"/>
    <cellStyle name="Normal 5 2 4 2 4 4 2 2" xfId="46587"/>
    <cellStyle name="Normal 5 2 4 2 4 4 3" xfId="34154"/>
    <cellStyle name="Normal 5 2 4 2 4 5" xfId="4252"/>
    <cellStyle name="Normal 5 2 4 2 4 5 2" xfId="16706"/>
    <cellStyle name="Normal 5 2 4 2 4 5 2 2" xfId="41580"/>
    <cellStyle name="Normal 5 2 4 2 4 5 3" xfId="29147"/>
    <cellStyle name="Normal 5 2 4 2 4 6" xfId="15014"/>
    <cellStyle name="Normal 5 2 4 2 4 6 2" xfId="39888"/>
    <cellStyle name="Normal 5 2 4 2 4 7" xfId="27447"/>
    <cellStyle name="Normal 5 2 4 2 5" xfId="1171"/>
    <cellStyle name="Normal 5 2 4 2 5 2" xfId="10332"/>
    <cellStyle name="Normal 5 2 4 2 5 2 2" xfId="22775"/>
    <cellStyle name="Normal 5 2 4 2 5 2 2 2" xfId="47649"/>
    <cellStyle name="Normal 5 2 4 2 5 2 3" xfId="35216"/>
    <cellStyle name="Normal 5 2 4 2 5 3" xfId="5316"/>
    <cellStyle name="Normal 5 2 4 2 5 3 2" xfId="17768"/>
    <cellStyle name="Normal 5 2 4 2 5 3 2 2" xfId="42642"/>
    <cellStyle name="Normal 5 2 4 2 5 3 3" xfId="30209"/>
    <cellStyle name="Normal 5 2 4 2 5 4" xfId="13971"/>
    <cellStyle name="Normal 5 2 4 2 5 4 2" xfId="38845"/>
    <cellStyle name="Normal 5 2 4 2 5 5" xfId="26404"/>
    <cellStyle name="Normal 5 2 4 2 6" xfId="7893"/>
    <cellStyle name="Normal 5 2 4 2 6 2" xfId="20339"/>
    <cellStyle name="Normal 5 2 4 2 6 2 2" xfId="45213"/>
    <cellStyle name="Normal 5 2 4 2 6 3" xfId="32780"/>
    <cellStyle name="Normal 5 2 4 2 7" xfId="11786"/>
    <cellStyle name="Normal 5 2 4 2 7 2" xfId="24220"/>
    <cellStyle name="Normal 5 2 4 2 7 2 2" xfId="49094"/>
    <cellStyle name="Normal 5 2 4 2 7 3" xfId="36661"/>
    <cellStyle name="Normal 5 2 4 2 8" xfId="6863"/>
    <cellStyle name="Normal 5 2 4 2 8 2" xfId="19312"/>
    <cellStyle name="Normal 5 2 4 2 8 2 2" xfId="44186"/>
    <cellStyle name="Normal 5 2 4 2 8 3" xfId="31753"/>
    <cellStyle name="Normal 5 2 4 2 9" xfId="2814"/>
    <cellStyle name="Normal 5 2 4 2 9 2" xfId="15332"/>
    <cellStyle name="Normal 5 2 4 2 9 2 2" xfId="40206"/>
    <cellStyle name="Normal 5 2 4 2 9 3" xfId="27765"/>
    <cellStyle name="Normal 5 2 4 2_Degree data" xfId="2053"/>
    <cellStyle name="Normal 5 2 4 3" xfId="677"/>
    <cellStyle name="Normal 5 2 4 3 2" xfId="1449"/>
    <cellStyle name="Normal 5 2 4 3 2 2" xfId="9170"/>
    <cellStyle name="Normal 5 2 4 3 2 2 2" xfId="21613"/>
    <cellStyle name="Normal 5 2 4 3 2 2 2 2" xfId="46487"/>
    <cellStyle name="Normal 5 2 4 3 2 2 3" xfId="34054"/>
    <cellStyle name="Normal 5 2 4 3 2 3" xfId="4152"/>
    <cellStyle name="Normal 5 2 4 3 2 3 2" xfId="16606"/>
    <cellStyle name="Normal 5 2 4 3 2 3 2 2" xfId="41480"/>
    <cellStyle name="Normal 5 2 4 3 2 3 3" xfId="29047"/>
    <cellStyle name="Normal 5 2 4 3 2 4" xfId="14249"/>
    <cellStyle name="Normal 5 2 4 3 2 4 2" xfId="39123"/>
    <cellStyle name="Normal 5 2 4 3 2 5" xfId="26682"/>
    <cellStyle name="Normal 5 2 4 3 3" xfId="5594"/>
    <cellStyle name="Normal 5 2 4 3 3 2" xfId="10610"/>
    <cellStyle name="Normal 5 2 4 3 3 2 2" xfId="23053"/>
    <cellStyle name="Normal 5 2 4 3 3 2 2 2" xfId="47927"/>
    <cellStyle name="Normal 5 2 4 3 3 2 3" xfId="35494"/>
    <cellStyle name="Normal 5 2 4 3 3 3" xfId="18046"/>
    <cellStyle name="Normal 5 2 4 3 3 3 2" xfId="42920"/>
    <cellStyle name="Normal 5 2 4 3 3 4" xfId="30487"/>
    <cellStyle name="Normal 5 2 4 3 4" xfId="8286"/>
    <cellStyle name="Normal 5 2 4 3 4 2" xfId="20730"/>
    <cellStyle name="Normal 5 2 4 3 4 2 2" xfId="45604"/>
    <cellStyle name="Normal 5 2 4 3 4 3" xfId="33171"/>
    <cellStyle name="Normal 5 2 4 3 5" xfId="12064"/>
    <cellStyle name="Normal 5 2 4 3 5 2" xfId="24498"/>
    <cellStyle name="Normal 5 2 4 3 5 2 2" xfId="49372"/>
    <cellStyle name="Normal 5 2 4 3 5 3" xfId="36939"/>
    <cellStyle name="Normal 5 2 4 3 6" xfId="6763"/>
    <cellStyle name="Normal 5 2 4 3 6 2" xfId="19212"/>
    <cellStyle name="Normal 5 2 4 3 6 2 2" xfId="44086"/>
    <cellStyle name="Normal 5 2 4 3 6 3" xfId="31653"/>
    <cellStyle name="Normal 5 2 4 3 7" xfId="3217"/>
    <cellStyle name="Normal 5 2 4 3 7 2" xfId="15723"/>
    <cellStyle name="Normal 5 2 4 3 7 2 2" xfId="40597"/>
    <cellStyle name="Normal 5 2 4 3 7 3" xfId="28156"/>
    <cellStyle name="Normal 5 2 4 3 8" xfId="13480"/>
    <cellStyle name="Normal 5 2 4 3 8 2" xfId="38354"/>
    <cellStyle name="Normal 5 2 4 3 9" xfId="25913"/>
    <cellStyle name="Normal 5 2 4 4" xfId="1797"/>
    <cellStyle name="Normal 5 2 4 4 2" xfId="4535"/>
    <cellStyle name="Normal 5 2 4 4 2 2" xfId="9553"/>
    <cellStyle name="Normal 5 2 4 4 2 2 2" xfId="21996"/>
    <cellStyle name="Normal 5 2 4 4 2 2 2 2" xfId="46870"/>
    <cellStyle name="Normal 5 2 4 4 2 2 3" xfId="34437"/>
    <cellStyle name="Normal 5 2 4 4 2 3" xfId="16989"/>
    <cellStyle name="Normal 5 2 4 4 2 3 2" xfId="41863"/>
    <cellStyle name="Normal 5 2 4 4 2 4" xfId="29430"/>
    <cellStyle name="Normal 5 2 4 4 3" xfId="5943"/>
    <cellStyle name="Normal 5 2 4 4 3 2" xfId="10958"/>
    <cellStyle name="Normal 5 2 4 4 3 2 2" xfId="23401"/>
    <cellStyle name="Normal 5 2 4 4 3 2 2 2" xfId="48275"/>
    <cellStyle name="Normal 5 2 4 4 3 2 3" xfId="35842"/>
    <cellStyle name="Normal 5 2 4 4 3 3" xfId="18394"/>
    <cellStyle name="Normal 5 2 4 4 3 3 2" xfId="43268"/>
    <cellStyle name="Normal 5 2 4 4 3 4" xfId="30835"/>
    <cellStyle name="Normal 5 2 4 4 4" xfId="8669"/>
    <cellStyle name="Normal 5 2 4 4 4 2" xfId="21113"/>
    <cellStyle name="Normal 5 2 4 4 4 2 2" xfId="45987"/>
    <cellStyle name="Normal 5 2 4 4 4 3" xfId="33554"/>
    <cellStyle name="Normal 5 2 4 4 5" xfId="12412"/>
    <cellStyle name="Normal 5 2 4 4 5 2" xfId="24846"/>
    <cellStyle name="Normal 5 2 4 4 5 2 2" xfId="49720"/>
    <cellStyle name="Normal 5 2 4 4 5 3" xfId="37287"/>
    <cellStyle name="Normal 5 2 4 4 6" xfId="7146"/>
    <cellStyle name="Normal 5 2 4 4 6 2" xfId="19595"/>
    <cellStyle name="Normal 5 2 4 4 6 2 2" xfId="44469"/>
    <cellStyle name="Normal 5 2 4 4 6 3" xfId="32036"/>
    <cellStyle name="Normal 5 2 4 4 7" xfId="3600"/>
    <cellStyle name="Normal 5 2 4 4 7 2" xfId="16106"/>
    <cellStyle name="Normal 5 2 4 4 7 2 2" xfId="40980"/>
    <cellStyle name="Normal 5 2 4 4 7 3" xfId="28539"/>
    <cellStyle name="Normal 5 2 4 4 8" xfId="14597"/>
    <cellStyle name="Normal 5 2 4 4 8 2" xfId="39471"/>
    <cellStyle name="Normal 5 2 4 4 9" xfId="27030"/>
    <cellStyle name="Normal 5 2 4 5" xfId="2234"/>
    <cellStyle name="Normal 5 2 4 5 2" xfId="4862"/>
    <cellStyle name="Normal 5 2 4 5 2 2" xfId="9879"/>
    <cellStyle name="Normal 5 2 4 5 2 2 2" xfId="22322"/>
    <cellStyle name="Normal 5 2 4 5 2 2 2 2" xfId="47196"/>
    <cellStyle name="Normal 5 2 4 5 2 2 3" xfId="34763"/>
    <cellStyle name="Normal 5 2 4 5 2 3" xfId="17315"/>
    <cellStyle name="Normal 5 2 4 5 2 3 2" xfId="42189"/>
    <cellStyle name="Normal 5 2 4 5 2 4" xfId="29756"/>
    <cellStyle name="Normal 5 2 4 5 3" xfId="6260"/>
    <cellStyle name="Normal 5 2 4 5 3 2" xfId="11275"/>
    <cellStyle name="Normal 5 2 4 5 3 2 2" xfId="23718"/>
    <cellStyle name="Normal 5 2 4 5 3 2 2 2" xfId="48592"/>
    <cellStyle name="Normal 5 2 4 5 3 2 3" xfId="36159"/>
    <cellStyle name="Normal 5 2 4 5 3 3" xfId="18711"/>
    <cellStyle name="Normal 5 2 4 5 3 3 2" xfId="43585"/>
    <cellStyle name="Normal 5 2 4 5 3 4" xfId="31152"/>
    <cellStyle name="Normal 5 2 4 5 4" xfId="8067"/>
    <cellStyle name="Normal 5 2 4 5 4 2" xfId="20513"/>
    <cellStyle name="Normal 5 2 4 5 4 2 2" xfId="45387"/>
    <cellStyle name="Normal 5 2 4 5 4 3" xfId="32954"/>
    <cellStyle name="Normal 5 2 4 5 5" xfId="12729"/>
    <cellStyle name="Normal 5 2 4 5 5 2" xfId="25163"/>
    <cellStyle name="Normal 5 2 4 5 5 2 2" xfId="50037"/>
    <cellStyle name="Normal 5 2 4 5 5 3" xfId="37604"/>
    <cellStyle name="Normal 5 2 4 5 6" xfId="7473"/>
    <cellStyle name="Normal 5 2 4 5 6 2" xfId="19921"/>
    <cellStyle name="Normal 5 2 4 5 6 2 2" xfId="44795"/>
    <cellStyle name="Normal 5 2 4 5 6 3" xfId="32362"/>
    <cellStyle name="Normal 5 2 4 5 7" xfId="2996"/>
    <cellStyle name="Normal 5 2 4 5 7 2" xfId="15506"/>
    <cellStyle name="Normal 5 2 4 5 7 2 2" xfId="40380"/>
    <cellStyle name="Normal 5 2 4 5 7 3" xfId="27939"/>
    <cellStyle name="Normal 5 2 4 5 8" xfId="14914"/>
    <cellStyle name="Normal 5 2 4 5 8 2" xfId="39788"/>
    <cellStyle name="Normal 5 2 4 5 9" xfId="27347"/>
    <cellStyle name="Normal 5 2 4 6" xfId="1071"/>
    <cellStyle name="Normal 5 2 4 6 2" xfId="8953"/>
    <cellStyle name="Normal 5 2 4 6 2 2" xfId="21396"/>
    <cellStyle name="Normal 5 2 4 6 2 2 2" xfId="46270"/>
    <cellStyle name="Normal 5 2 4 6 2 3" xfId="33837"/>
    <cellStyle name="Normal 5 2 4 6 3" xfId="3935"/>
    <cellStyle name="Normal 5 2 4 6 3 2" xfId="16389"/>
    <cellStyle name="Normal 5 2 4 6 3 2 2" xfId="41263"/>
    <cellStyle name="Normal 5 2 4 6 3 3" xfId="28830"/>
    <cellStyle name="Normal 5 2 4 6 4" xfId="13871"/>
    <cellStyle name="Normal 5 2 4 6 4 2" xfId="38745"/>
    <cellStyle name="Normal 5 2 4 6 5" xfId="26304"/>
    <cellStyle name="Normal 5 2 4 7" xfId="5216"/>
    <cellStyle name="Normal 5 2 4 7 2" xfId="10232"/>
    <cellStyle name="Normal 5 2 4 7 2 2" xfId="22675"/>
    <cellStyle name="Normal 5 2 4 7 2 2 2" xfId="47549"/>
    <cellStyle name="Normal 5 2 4 7 2 3" xfId="35116"/>
    <cellStyle name="Normal 5 2 4 7 3" xfId="17668"/>
    <cellStyle name="Normal 5 2 4 7 3 2" xfId="42542"/>
    <cellStyle name="Normal 5 2 4 7 4" xfId="30109"/>
    <cellStyle name="Normal 5 2 4 8" xfId="7793"/>
    <cellStyle name="Normal 5 2 4 8 2" xfId="20239"/>
    <cellStyle name="Normal 5 2 4 8 2 2" xfId="45113"/>
    <cellStyle name="Normal 5 2 4 8 3" xfId="32680"/>
    <cellStyle name="Normal 5 2 4 9" xfId="11686"/>
    <cellStyle name="Normal 5 2 4 9 2" xfId="24120"/>
    <cellStyle name="Normal 5 2 4 9 2 2" xfId="48994"/>
    <cellStyle name="Normal 5 2 4 9 3" xfId="36561"/>
    <cellStyle name="Normal 5 2 4_Degree data" xfId="2054"/>
    <cellStyle name="Normal 5 2 5" xfId="256"/>
    <cellStyle name="Normal 5 2 5 10" xfId="6596"/>
    <cellStyle name="Normal 5 2 5 10 2" xfId="19045"/>
    <cellStyle name="Normal 5 2 5 10 2 2" xfId="43919"/>
    <cellStyle name="Normal 5 2 5 10 3" xfId="31486"/>
    <cellStyle name="Normal 5 2 5 11" xfId="2659"/>
    <cellStyle name="Normal 5 2 5 11 2" xfId="15177"/>
    <cellStyle name="Normal 5 2 5 11 2 2" xfId="40051"/>
    <cellStyle name="Normal 5 2 5 11 3" xfId="27610"/>
    <cellStyle name="Normal 5 2 5 12" xfId="13078"/>
    <cellStyle name="Normal 5 2 5 12 2" xfId="37952"/>
    <cellStyle name="Normal 5 2 5 13" xfId="25511"/>
    <cellStyle name="Normal 5 2 5 2" xfId="470"/>
    <cellStyle name="Normal 5 2 5 2 10" xfId="13283"/>
    <cellStyle name="Normal 5 2 5 2 10 2" xfId="38157"/>
    <cellStyle name="Normal 5 2 5 2 11" xfId="25716"/>
    <cellStyle name="Normal 5 2 5 2 2" xfId="829"/>
    <cellStyle name="Normal 5 2 5 2 2 2" xfId="1452"/>
    <cellStyle name="Normal 5 2 5 2 2 2 2" xfId="9556"/>
    <cellStyle name="Normal 5 2 5 2 2 2 2 2" xfId="21999"/>
    <cellStyle name="Normal 5 2 5 2 2 2 2 2 2" xfId="46873"/>
    <cellStyle name="Normal 5 2 5 2 2 2 2 3" xfId="34440"/>
    <cellStyle name="Normal 5 2 5 2 2 2 3" xfId="4538"/>
    <cellStyle name="Normal 5 2 5 2 2 2 3 2" xfId="16992"/>
    <cellStyle name="Normal 5 2 5 2 2 2 3 2 2" xfId="41866"/>
    <cellStyle name="Normal 5 2 5 2 2 2 3 3" xfId="29433"/>
    <cellStyle name="Normal 5 2 5 2 2 2 4" xfId="14252"/>
    <cellStyle name="Normal 5 2 5 2 2 2 4 2" xfId="39126"/>
    <cellStyle name="Normal 5 2 5 2 2 2 5" xfId="26685"/>
    <cellStyle name="Normal 5 2 5 2 2 3" xfId="5597"/>
    <cellStyle name="Normal 5 2 5 2 2 3 2" xfId="10613"/>
    <cellStyle name="Normal 5 2 5 2 2 3 2 2" xfId="23056"/>
    <cellStyle name="Normal 5 2 5 2 2 3 2 2 2" xfId="47930"/>
    <cellStyle name="Normal 5 2 5 2 2 3 2 3" xfId="35497"/>
    <cellStyle name="Normal 5 2 5 2 2 3 3" xfId="18049"/>
    <cellStyle name="Normal 5 2 5 2 2 3 3 2" xfId="42923"/>
    <cellStyle name="Normal 5 2 5 2 2 3 4" xfId="30490"/>
    <cellStyle name="Normal 5 2 5 2 2 4" xfId="8672"/>
    <cellStyle name="Normal 5 2 5 2 2 4 2" xfId="21116"/>
    <cellStyle name="Normal 5 2 5 2 2 4 2 2" xfId="45990"/>
    <cellStyle name="Normal 5 2 5 2 2 4 3" xfId="33557"/>
    <cellStyle name="Normal 5 2 5 2 2 5" xfId="12067"/>
    <cellStyle name="Normal 5 2 5 2 2 5 2" xfId="24501"/>
    <cellStyle name="Normal 5 2 5 2 2 5 2 2" xfId="49375"/>
    <cellStyle name="Normal 5 2 5 2 2 5 3" xfId="36942"/>
    <cellStyle name="Normal 5 2 5 2 2 6" xfId="7149"/>
    <cellStyle name="Normal 5 2 5 2 2 6 2" xfId="19598"/>
    <cellStyle name="Normal 5 2 5 2 2 6 2 2" xfId="44472"/>
    <cellStyle name="Normal 5 2 5 2 2 6 3" xfId="32039"/>
    <cellStyle name="Normal 5 2 5 2 2 7" xfId="3603"/>
    <cellStyle name="Normal 5 2 5 2 2 7 2" xfId="16109"/>
    <cellStyle name="Normal 5 2 5 2 2 7 2 2" xfId="40983"/>
    <cellStyle name="Normal 5 2 5 2 2 7 3" xfId="28542"/>
    <cellStyle name="Normal 5 2 5 2 2 8" xfId="13630"/>
    <cellStyle name="Normal 5 2 5 2 2 8 2" xfId="38504"/>
    <cellStyle name="Normal 5 2 5 2 2 9" xfId="26063"/>
    <cellStyle name="Normal 5 2 5 2 3" xfId="1800"/>
    <cellStyle name="Normal 5 2 5 2 3 2" xfId="5012"/>
    <cellStyle name="Normal 5 2 5 2 3 2 2" xfId="10029"/>
    <cellStyle name="Normal 5 2 5 2 3 2 2 2" xfId="22472"/>
    <cellStyle name="Normal 5 2 5 2 3 2 2 2 2" xfId="47346"/>
    <cellStyle name="Normal 5 2 5 2 3 2 2 3" xfId="34913"/>
    <cellStyle name="Normal 5 2 5 2 3 2 3" xfId="17465"/>
    <cellStyle name="Normal 5 2 5 2 3 2 3 2" xfId="42339"/>
    <cellStyle name="Normal 5 2 5 2 3 2 4" xfId="29906"/>
    <cellStyle name="Normal 5 2 5 2 3 3" xfId="5946"/>
    <cellStyle name="Normal 5 2 5 2 3 3 2" xfId="10961"/>
    <cellStyle name="Normal 5 2 5 2 3 3 2 2" xfId="23404"/>
    <cellStyle name="Normal 5 2 5 2 3 3 2 2 2" xfId="48278"/>
    <cellStyle name="Normal 5 2 5 2 3 3 2 3" xfId="35845"/>
    <cellStyle name="Normal 5 2 5 2 3 3 3" xfId="18397"/>
    <cellStyle name="Normal 5 2 5 2 3 3 3 2" xfId="43271"/>
    <cellStyle name="Normal 5 2 5 2 3 3 4" xfId="30838"/>
    <cellStyle name="Normal 5 2 5 2 3 4" xfId="8436"/>
    <cellStyle name="Normal 5 2 5 2 3 4 2" xfId="20880"/>
    <cellStyle name="Normal 5 2 5 2 3 4 2 2" xfId="45754"/>
    <cellStyle name="Normal 5 2 5 2 3 4 3" xfId="33321"/>
    <cellStyle name="Normal 5 2 5 2 3 5" xfId="12415"/>
    <cellStyle name="Normal 5 2 5 2 3 5 2" xfId="24849"/>
    <cellStyle name="Normal 5 2 5 2 3 5 2 2" xfId="49723"/>
    <cellStyle name="Normal 5 2 5 2 3 5 3" xfId="37290"/>
    <cellStyle name="Normal 5 2 5 2 3 6" xfId="7623"/>
    <cellStyle name="Normal 5 2 5 2 3 6 2" xfId="20071"/>
    <cellStyle name="Normal 5 2 5 2 3 6 2 2" xfId="44945"/>
    <cellStyle name="Normal 5 2 5 2 3 6 3" xfId="32512"/>
    <cellStyle name="Normal 5 2 5 2 3 7" xfId="3367"/>
    <cellStyle name="Normal 5 2 5 2 3 7 2" xfId="15873"/>
    <cellStyle name="Normal 5 2 5 2 3 7 2 2" xfId="40747"/>
    <cellStyle name="Normal 5 2 5 2 3 7 3" xfId="28306"/>
    <cellStyle name="Normal 5 2 5 2 3 8" xfId="14600"/>
    <cellStyle name="Normal 5 2 5 2 3 8 2" xfId="39474"/>
    <cellStyle name="Normal 5 2 5 2 3 9" xfId="27033"/>
    <cellStyle name="Normal 5 2 5 2 4" xfId="2388"/>
    <cellStyle name="Normal 5 2 5 2 4 2" xfId="6410"/>
    <cellStyle name="Normal 5 2 5 2 4 2 2" xfId="11425"/>
    <cellStyle name="Normal 5 2 5 2 4 2 2 2" xfId="23868"/>
    <cellStyle name="Normal 5 2 5 2 4 2 2 2 2" xfId="48742"/>
    <cellStyle name="Normal 5 2 5 2 4 2 2 3" xfId="36309"/>
    <cellStyle name="Normal 5 2 5 2 4 2 3" xfId="18861"/>
    <cellStyle name="Normal 5 2 5 2 4 2 3 2" xfId="43735"/>
    <cellStyle name="Normal 5 2 5 2 4 2 4" xfId="31302"/>
    <cellStyle name="Normal 5 2 5 2 4 3" xfId="12879"/>
    <cellStyle name="Normal 5 2 5 2 4 3 2" xfId="25313"/>
    <cellStyle name="Normal 5 2 5 2 4 3 2 2" xfId="50187"/>
    <cellStyle name="Normal 5 2 5 2 4 3 3" xfId="37754"/>
    <cellStyle name="Normal 5 2 5 2 4 4" xfId="9320"/>
    <cellStyle name="Normal 5 2 5 2 4 4 2" xfId="21763"/>
    <cellStyle name="Normal 5 2 5 2 4 4 2 2" xfId="46637"/>
    <cellStyle name="Normal 5 2 5 2 4 4 3" xfId="34204"/>
    <cellStyle name="Normal 5 2 5 2 4 5" xfId="4302"/>
    <cellStyle name="Normal 5 2 5 2 4 5 2" xfId="16756"/>
    <cellStyle name="Normal 5 2 5 2 4 5 2 2" xfId="41630"/>
    <cellStyle name="Normal 5 2 5 2 4 5 3" xfId="29197"/>
    <cellStyle name="Normal 5 2 5 2 4 6" xfId="15064"/>
    <cellStyle name="Normal 5 2 5 2 4 6 2" xfId="39938"/>
    <cellStyle name="Normal 5 2 5 2 4 7" xfId="27497"/>
    <cellStyle name="Normal 5 2 5 2 5" xfId="1221"/>
    <cellStyle name="Normal 5 2 5 2 5 2" xfId="10382"/>
    <cellStyle name="Normal 5 2 5 2 5 2 2" xfId="22825"/>
    <cellStyle name="Normal 5 2 5 2 5 2 2 2" xfId="47699"/>
    <cellStyle name="Normal 5 2 5 2 5 2 3" xfId="35266"/>
    <cellStyle name="Normal 5 2 5 2 5 3" xfId="5366"/>
    <cellStyle name="Normal 5 2 5 2 5 3 2" xfId="17818"/>
    <cellStyle name="Normal 5 2 5 2 5 3 2 2" xfId="42692"/>
    <cellStyle name="Normal 5 2 5 2 5 3 3" xfId="30259"/>
    <cellStyle name="Normal 5 2 5 2 5 4" xfId="14021"/>
    <cellStyle name="Normal 5 2 5 2 5 4 2" xfId="38895"/>
    <cellStyle name="Normal 5 2 5 2 5 5" xfId="26454"/>
    <cellStyle name="Normal 5 2 5 2 6" xfId="7943"/>
    <cellStyle name="Normal 5 2 5 2 6 2" xfId="20389"/>
    <cellStyle name="Normal 5 2 5 2 6 2 2" xfId="45263"/>
    <cellStyle name="Normal 5 2 5 2 6 3" xfId="32830"/>
    <cellStyle name="Normal 5 2 5 2 7" xfId="11836"/>
    <cellStyle name="Normal 5 2 5 2 7 2" xfId="24270"/>
    <cellStyle name="Normal 5 2 5 2 7 2 2" xfId="49144"/>
    <cellStyle name="Normal 5 2 5 2 7 3" xfId="36711"/>
    <cellStyle name="Normal 5 2 5 2 8" xfId="6913"/>
    <cellStyle name="Normal 5 2 5 2 8 2" xfId="19362"/>
    <cellStyle name="Normal 5 2 5 2 8 2 2" xfId="44236"/>
    <cellStyle name="Normal 5 2 5 2 8 3" xfId="31803"/>
    <cellStyle name="Normal 5 2 5 2 9" xfId="2864"/>
    <cellStyle name="Normal 5 2 5 2 9 2" xfId="15382"/>
    <cellStyle name="Normal 5 2 5 2 9 2 2" xfId="40256"/>
    <cellStyle name="Normal 5 2 5 2 9 3" xfId="27815"/>
    <cellStyle name="Normal 5 2 5 2_Degree data" xfId="2023"/>
    <cellStyle name="Normal 5 2 5 3" xfId="618"/>
    <cellStyle name="Normal 5 2 5 3 2" xfId="1451"/>
    <cellStyle name="Normal 5 2 5 3 2 2" xfId="9115"/>
    <cellStyle name="Normal 5 2 5 3 2 2 2" xfId="21558"/>
    <cellStyle name="Normal 5 2 5 3 2 2 2 2" xfId="46432"/>
    <cellStyle name="Normal 5 2 5 3 2 2 3" xfId="33999"/>
    <cellStyle name="Normal 5 2 5 3 2 3" xfId="4097"/>
    <cellStyle name="Normal 5 2 5 3 2 3 2" xfId="16551"/>
    <cellStyle name="Normal 5 2 5 3 2 3 2 2" xfId="41425"/>
    <cellStyle name="Normal 5 2 5 3 2 3 3" xfId="28992"/>
    <cellStyle name="Normal 5 2 5 3 2 4" xfId="14251"/>
    <cellStyle name="Normal 5 2 5 3 2 4 2" xfId="39125"/>
    <cellStyle name="Normal 5 2 5 3 2 5" xfId="26684"/>
    <cellStyle name="Normal 5 2 5 3 3" xfId="5596"/>
    <cellStyle name="Normal 5 2 5 3 3 2" xfId="10612"/>
    <cellStyle name="Normal 5 2 5 3 3 2 2" xfId="23055"/>
    <cellStyle name="Normal 5 2 5 3 3 2 2 2" xfId="47929"/>
    <cellStyle name="Normal 5 2 5 3 3 2 3" xfId="35496"/>
    <cellStyle name="Normal 5 2 5 3 3 3" xfId="18048"/>
    <cellStyle name="Normal 5 2 5 3 3 3 2" xfId="42922"/>
    <cellStyle name="Normal 5 2 5 3 3 4" xfId="30489"/>
    <cellStyle name="Normal 5 2 5 3 4" xfId="8231"/>
    <cellStyle name="Normal 5 2 5 3 4 2" xfId="20675"/>
    <cellStyle name="Normal 5 2 5 3 4 2 2" xfId="45549"/>
    <cellStyle name="Normal 5 2 5 3 4 3" xfId="33116"/>
    <cellStyle name="Normal 5 2 5 3 5" xfId="12066"/>
    <cellStyle name="Normal 5 2 5 3 5 2" xfId="24500"/>
    <cellStyle name="Normal 5 2 5 3 5 2 2" xfId="49374"/>
    <cellStyle name="Normal 5 2 5 3 5 3" xfId="36941"/>
    <cellStyle name="Normal 5 2 5 3 6" xfId="6708"/>
    <cellStyle name="Normal 5 2 5 3 6 2" xfId="19157"/>
    <cellStyle name="Normal 5 2 5 3 6 2 2" xfId="44031"/>
    <cellStyle name="Normal 5 2 5 3 6 3" xfId="31598"/>
    <cellStyle name="Normal 5 2 5 3 7" xfId="3162"/>
    <cellStyle name="Normal 5 2 5 3 7 2" xfId="15668"/>
    <cellStyle name="Normal 5 2 5 3 7 2 2" xfId="40542"/>
    <cellStyle name="Normal 5 2 5 3 7 3" xfId="28101"/>
    <cellStyle name="Normal 5 2 5 3 8" xfId="13425"/>
    <cellStyle name="Normal 5 2 5 3 8 2" xfId="38299"/>
    <cellStyle name="Normal 5 2 5 3 9" xfId="25858"/>
    <cellStyle name="Normal 5 2 5 4" xfId="1799"/>
    <cellStyle name="Normal 5 2 5 4 2" xfId="4537"/>
    <cellStyle name="Normal 5 2 5 4 2 2" xfId="9555"/>
    <cellStyle name="Normal 5 2 5 4 2 2 2" xfId="21998"/>
    <cellStyle name="Normal 5 2 5 4 2 2 2 2" xfId="46872"/>
    <cellStyle name="Normal 5 2 5 4 2 2 3" xfId="34439"/>
    <cellStyle name="Normal 5 2 5 4 2 3" xfId="16991"/>
    <cellStyle name="Normal 5 2 5 4 2 3 2" xfId="41865"/>
    <cellStyle name="Normal 5 2 5 4 2 4" xfId="29432"/>
    <cellStyle name="Normal 5 2 5 4 3" xfId="5945"/>
    <cellStyle name="Normal 5 2 5 4 3 2" xfId="10960"/>
    <cellStyle name="Normal 5 2 5 4 3 2 2" xfId="23403"/>
    <cellStyle name="Normal 5 2 5 4 3 2 2 2" xfId="48277"/>
    <cellStyle name="Normal 5 2 5 4 3 2 3" xfId="35844"/>
    <cellStyle name="Normal 5 2 5 4 3 3" xfId="18396"/>
    <cellStyle name="Normal 5 2 5 4 3 3 2" xfId="43270"/>
    <cellStyle name="Normal 5 2 5 4 3 4" xfId="30837"/>
    <cellStyle name="Normal 5 2 5 4 4" xfId="8671"/>
    <cellStyle name="Normal 5 2 5 4 4 2" xfId="21115"/>
    <cellStyle name="Normal 5 2 5 4 4 2 2" xfId="45989"/>
    <cellStyle name="Normal 5 2 5 4 4 3" xfId="33556"/>
    <cellStyle name="Normal 5 2 5 4 5" xfId="12414"/>
    <cellStyle name="Normal 5 2 5 4 5 2" xfId="24848"/>
    <cellStyle name="Normal 5 2 5 4 5 2 2" xfId="49722"/>
    <cellStyle name="Normal 5 2 5 4 5 3" xfId="37289"/>
    <cellStyle name="Normal 5 2 5 4 6" xfId="7148"/>
    <cellStyle name="Normal 5 2 5 4 6 2" xfId="19597"/>
    <cellStyle name="Normal 5 2 5 4 6 2 2" xfId="44471"/>
    <cellStyle name="Normal 5 2 5 4 6 3" xfId="32038"/>
    <cellStyle name="Normal 5 2 5 4 7" xfId="3602"/>
    <cellStyle name="Normal 5 2 5 4 7 2" xfId="16108"/>
    <cellStyle name="Normal 5 2 5 4 7 2 2" xfId="40982"/>
    <cellStyle name="Normal 5 2 5 4 7 3" xfId="28541"/>
    <cellStyle name="Normal 5 2 5 4 8" xfId="14599"/>
    <cellStyle name="Normal 5 2 5 4 8 2" xfId="39473"/>
    <cellStyle name="Normal 5 2 5 4 9" xfId="27032"/>
    <cellStyle name="Normal 5 2 5 5" xfId="2174"/>
    <cellStyle name="Normal 5 2 5 5 2" xfId="4807"/>
    <cellStyle name="Normal 5 2 5 5 2 2" xfId="9824"/>
    <cellStyle name="Normal 5 2 5 5 2 2 2" xfId="22267"/>
    <cellStyle name="Normal 5 2 5 5 2 2 2 2" xfId="47141"/>
    <cellStyle name="Normal 5 2 5 5 2 2 3" xfId="34708"/>
    <cellStyle name="Normal 5 2 5 5 2 3" xfId="17260"/>
    <cellStyle name="Normal 5 2 5 5 2 3 2" xfId="42134"/>
    <cellStyle name="Normal 5 2 5 5 2 4" xfId="29701"/>
    <cellStyle name="Normal 5 2 5 5 3" xfId="6205"/>
    <cellStyle name="Normal 5 2 5 5 3 2" xfId="11220"/>
    <cellStyle name="Normal 5 2 5 5 3 2 2" xfId="23663"/>
    <cellStyle name="Normal 5 2 5 5 3 2 2 2" xfId="48537"/>
    <cellStyle name="Normal 5 2 5 5 3 2 3" xfId="36104"/>
    <cellStyle name="Normal 5 2 5 5 3 3" xfId="18656"/>
    <cellStyle name="Normal 5 2 5 5 3 3 2" xfId="43530"/>
    <cellStyle name="Normal 5 2 5 5 3 4" xfId="31097"/>
    <cellStyle name="Normal 5 2 5 5 4" xfId="8117"/>
    <cellStyle name="Normal 5 2 5 5 4 2" xfId="20563"/>
    <cellStyle name="Normal 5 2 5 5 4 2 2" xfId="45437"/>
    <cellStyle name="Normal 5 2 5 5 4 3" xfId="33004"/>
    <cellStyle name="Normal 5 2 5 5 5" xfId="12674"/>
    <cellStyle name="Normal 5 2 5 5 5 2" xfId="25108"/>
    <cellStyle name="Normal 5 2 5 5 5 2 2" xfId="49982"/>
    <cellStyle name="Normal 5 2 5 5 5 3" xfId="37549"/>
    <cellStyle name="Normal 5 2 5 5 6" xfId="7418"/>
    <cellStyle name="Normal 5 2 5 5 6 2" xfId="19866"/>
    <cellStyle name="Normal 5 2 5 5 6 2 2" xfId="44740"/>
    <cellStyle name="Normal 5 2 5 5 6 3" xfId="32307"/>
    <cellStyle name="Normal 5 2 5 5 7" xfId="3047"/>
    <cellStyle name="Normal 5 2 5 5 7 2" xfId="15556"/>
    <cellStyle name="Normal 5 2 5 5 7 2 2" xfId="40430"/>
    <cellStyle name="Normal 5 2 5 5 7 3" xfId="27989"/>
    <cellStyle name="Normal 5 2 5 5 8" xfId="14859"/>
    <cellStyle name="Normal 5 2 5 5 8 2" xfId="39733"/>
    <cellStyle name="Normal 5 2 5 5 9" xfId="27292"/>
    <cellStyle name="Normal 5 2 5 6" xfId="1016"/>
    <cellStyle name="Normal 5 2 5 6 2" xfId="9003"/>
    <cellStyle name="Normal 5 2 5 6 2 2" xfId="21446"/>
    <cellStyle name="Normal 5 2 5 6 2 2 2" xfId="46320"/>
    <cellStyle name="Normal 5 2 5 6 2 3" xfId="33887"/>
    <cellStyle name="Normal 5 2 5 6 3" xfId="3985"/>
    <cellStyle name="Normal 5 2 5 6 3 2" xfId="16439"/>
    <cellStyle name="Normal 5 2 5 6 3 2 2" xfId="41313"/>
    <cellStyle name="Normal 5 2 5 6 3 3" xfId="28880"/>
    <cellStyle name="Normal 5 2 5 6 4" xfId="13816"/>
    <cellStyle name="Normal 5 2 5 6 4 2" xfId="38690"/>
    <cellStyle name="Normal 5 2 5 6 5" xfId="26249"/>
    <cellStyle name="Normal 5 2 5 7" xfId="5161"/>
    <cellStyle name="Normal 5 2 5 7 2" xfId="10177"/>
    <cellStyle name="Normal 5 2 5 7 2 2" xfId="22620"/>
    <cellStyle name="Normal 5 2 5 7 2 2 2" xfId="47494"/>
    <cellStyle name="Normal 5 2 5 7 2 3" xfId="35061"/>
    <cellStyle name="Normal 5 2 5 7 3" xfId="17613"/>
    <cellStyle name="Normal 5 2 5 7 3 2" xfId="42487"/>
    <cellStyle name="Normal 5 2 5 7 4" xfId="30054"/>
    <cellStyle name="Normal 5 2 5 8" xfId="7738"/>
    <cellStyle name="Normal 5 2 5 8 2" xfId="20184"/>
    <cellStyle name="Normal 5 2 5 8 2 2" xfId="45058"/>
    <cellStyle name="Normal 5 2 5 8 3" xfId="32625"/>
    <cellStyle name="Normal 5 2 5 9" xfId="11631"/>
    <cellStyle name="Normal 5 2 5 9 2" xfId="24065"/>
    <cellStyle name="Normal 5 2 5 9 2 2" xfId="48939"/>
    <cellStyle name="Normal 5 2 5 9 3" xfId="36506"/>
    <cellStyle name="Normal 5 2 5_Degree data" xfId="2027"/>
    <cellStyle name="Normal 5 2 6" xfId="528"/>
    <cellStyle name="Normal 5 2 6 10" xfId="2919"/>
    <cellStyle name="Normal 5 2 6 10 2" xfId="15437"/>
    <cellStyle name="Normal 5 2 6 10 2 2" xfId="40311"/>
    <cellStyle name="Normal 5 2 6 10 3" xfId="27870"/>
    <cellStyle name="Normal 5 2 6 11" xfId="13338"/>
    <cellStyle name="Normal 5 2 6 11 2" xfId="38212"/>
    <cellStyle name="Normal 5 2 6 12" xfId="25771"/>
    <cellStyle name="Normal 5 2 6 2" xfId="884"/>
    <cellStyle name="Normal 5 2 6 2 2" xfId="1453"/>
    <cellStyle name="Normal 5 2 6 2 2 2" xfId="9375"/>
    <cellStyle name="Normal 5 2 6 2 2 2 2" xfId="21818"/>
    <cellStyle name="Normal 5 2 6 2 2 2 2 2" xfId="46692"/>
    <cellStyle name="Normal 5 2 6 2 2 2 3" xfId="34259"/>
    <cellStyle name="Normal 5 2 6 2 2 3" xfId="4357"/>
    <cellStyle name="Normal 5 2 6 2 2 3 2" xfId="16811"/>
    <cellStyle name="Normal 5 2 6 2 2 3 2 2" xfId="41685"/>
    <cellStyle name="Normal 5 2 6 2 2 3 3" xfId="29252"/>
    <cellStyle name="Normal 5 2 6 2 2 4" xfId="14253"/>
    <cellStyle name="Normal 5 2 6 2 2 4 2" xfId="39127"/>
    <cellStyle name="Normal 5 2 6 2 2 5" xfId="26686"/>
    <cellStyle name="Normal 5 2 6 2 3" xfId="5598"/>
    <cellStyle name="Normal 5 2 6 2 3 2" xfId="10614"/>
    <cellStyle name="Normal 5 2 6 2 3 2 2" xfId="23057"/>
    <cellStyle name="Normal 5 2 6 2 3 2 2 2" xfId="47931"/>
    <cellStyle name="Normal 5 2 6 2 3 2 3" xfId="35498"/>
    <cellStyle name="Normal 5 2 6 2 3 3" xfId="18050"/>
    <cellStyle name="Normal 5 2 6 2 3 3 2" xfId="42924"/>
    <cellStyle name="Normal 5 2 6 2 3 4" xfId="30491"/>
    <cellStyle name="Normal 5 2 6 2 4" xfId="8491"/>
    <cellStyle name="Normal 5 2 6 2 4 2" xfId="20935"/>
    <cellStyle name="Normal 5 2 6 2 4 2 2" xfId="45809"/>
    <cellStyle name="Normal 5 2 6 2 4 3" xfId="33376"/>
    <cellStyle name="Normal 5 2 6 2 5" xfId="12068"/>
    <cellStyle name="Normal 5 2 6 2 5 2" xfId="24502"/>
    <cellStyle name="Normal 5 2 6 2 5 2 2" xfId="49376"/>
    <cellStyle name="Normal 5 2 6 2 5 3" xfId="36943"/>
    <cellStyle name="Normal 5 2 6 2 6" xfId="6968"/>
    <cellStyle name="Normal 5 2 6 2 6 2" xfId="19417"/>
    <cellStyle name="Normal 5 2 6 2 6 2 2" xfId="44291"/>
    <cellStyle name="Normal 5 2 6 2 6 3" xfId="31858"/>
    <cellStyle name="Normal 5 2 6 2 7" xfId="3422"/>
    <cellStyle name="Normal 5 2 6 2 7 2" xfId="15928"/>
    <cellStyle name="Normal 5 2 6 2 7 2 2" xfId="40802"/>
    <cellStyle name="Normal 5 2 6 2 7 3" xfId="28361"/>
    <cellStyle name="Normal 5 2 6 2 8" xfId="13685"/>
    <cellStyle name="Normal 5 2 6 2 8 2" xfId="38559"/>
    <cellStyle name="Normal 5 2 6 2 9" xfId="26118"/>
    <cellStyle name="Normal 5 2 6 3" xfId="1801"/>
    <cellStyle name="Normal 5 2 6 3 2" xfId="4539"/>
    <cellStyle name="Normal 5 2 6 3 2 2" xfId="9557"/>
    <cellStyle name="Normal 5 2 6 3 2 2 2" xfId="22000"/>
    <cellStyle name="Normal 5 2 6 3 2 2 2 2" xfId="46874"/>
    <cellStyle name="Normal 5 2 6 3 2 2 3" xfId="34441"/>
    <cellStyle name="Normal 5 2 6 3 2 3" xfId="16993"/>
    <cellStyle name="Normal 5 2 6 3 2 3 2" xfId="41867"/>
    <cellStyle name="Normal 5 2 6 3 2 4" xfId="29434"/>
    <cellStyle name="Normal 5 2 6 3 3" xfId="5947"/>
    <cellStyle name="Normal 5 2 6 3 3 2" xfId="10962"/>
    <cellStyle name="Normal 5 2 6 3 3 2 2" xfId="23405"/>
    <cellStyle name="Normal 5 2 6 3 3 2 2 2" xfId="48279"/>
    <cellStyle name="Normal 5 2 6 3 3 2 3" xfId="35846"/>
    <cellStyle name="Normal 5 2 6 3 3 3" xfId="18398"/>
    <cellStyle name="Normal 5 2 6 3 3 3 2" xfId="43272"/>
    <cellStyle name="Normal 5 2 6 3 3 4" xfId="30839"/>
    <cellStyle name="Normal 5 2 6 3 4" xfId="8673"/>
    <cellStyle name="Normal 5 2 6 3 4 2" xfId="21117"/>
    <cellStyle name="Normal 5 2 6 3 4 2 2" xfId="45991"/>
    <cellStyle name="Normal 5 2 6 3 4 3" xfId="33558"/>
    <cellStyle name="Normal 5 2 6 3 5" xfId="12416"/>
    <cellStyle name="Normal 5 2 6 3 5 2" xfId="24850"/>
    <cellStyle name="Normal 5 2 6 3 5 2 2" xfId="49724"/>
    <cellStyle name="Normal 5 2 6 3 5 3" xfId="37291"/>
    <cellStyle name="Normal 5 2 6 3 6" xfId="7150"/>
    <cellStyle name="Normal 5 2 6 3 6 2" xfId="19599"/>
    <cellStyle name="Normal 5 2 6 3 6 2 2" xfId="44473"/>
    <cellStyle name="Normal 5 2 6 3 6 3" xfId="32040"/>
    <cellStyle name="Normal 5 2 6 3 7" xfId="3604"/>
    <cellStyle name="Normal 5 2 6 3 7 2" xfId="16110"/>
    <cellStyle name="Normal 5 2 6 3 7 2 2" xfId="40984"/>
    <cellStyle name="Normal 5 2 6 3 7 3" xfId="28543"/>
    <cellStyle name="Normal 5 2 6 3 8" xfId="14601"/>
    <cellStyle name="Normal 5 2 6 3 8 2" xfId="39475"/>
    <cellStyle name="Normal 5 2 6 3 9" xfId="27034"/>
    <cellStyle name="Normal 5 2 6 4" xfId="2446"/>
    <cellStyle name="Normal 5 2 6 4 2" xfId="5067"/>
    <cellStyle name="Normal 5 2 6 4 2 2" xfId="10084"/>
    <cellStyle name="Normal 5 2 6 4 2 2 2" xfId="22527"/>
    <cellStyle name="Normal 5 2 6 4 2 2 2 2" xfId="47401"/>
    <cellStyle name="Normal 5 2 6 4 2 2 3" xfId="34968"/>
    <cellStyle name="Normal 5 2 6 4 2 3" xfId="17520"/>
    <cellStyle name="Normal 5 2 6 4 2 3 2" xfId="42394"/>
    <cellStyle name="Normal 5 2 6 4 2 4" xfId="29961"/>
    <cellStyle name="Normal 5 2 6 4 3" xfId="6465"/>
    <cellStyle name="Normal 5 2 6 4 3 2" xfId="11480"/>
    <cellStyle name="Normal 5 2 6 4 3 2 2" xfId="23923"/>
    <cellStyle name="Normal 5 2 6 4 3 2 2 2" xfId="48797"/>
    <cellStyle name="Normal 5 2 6 4 3 2 3" xfId="36364"/>
    <cellStyle name="Normal 5 2 6 4 3 3" xfId="18916"/>
    <cellStyle name="Normal 5 2 6 4 3 3 2" xfId="43790"/>
    <cellStyle name="Normal 5 2 6 4 3 4" xfId="31357"/>
    <cellStyle name="Normal 5 2 6 4 4" xfId="8172"/>
    <cellStyle name="Normal 5 2 6 4 4 2" xfId="20618"/>
    <cellStyle name="Normal 5 2 6 4 4 2 2" xfId="45492"/>
    <cellStyle name="Normal 5 2 6 4 4 3" xfId="33059"/>
    <cellStyle name="Normal 5 2 6 4 5" xfId="12934"/>
    <cellStyle name="Normal 5 2 6 4 5 2" xfId="25368"/>
    <cellStyle name="Normal 5 2 6 4 5 2 2" xfId="50242"/>
    <cellStyle name="Normal 5 2 6 4 5 3" xfId="37809"/>
    <cellStyle name="Normal 5 2 6 4 6" xfId="7678"/>
    <cellStyle name="Normal 5 2 6 4 6 2" xfId="20126"/>
    <cellStyle name="Normal 5 2 6 4 6 2 2" xfId="45000"/>
    <cellStyle name="Normal 5 2 6 4 6 3" xfId="32567"/>
    <cellStyle name="Normal 5 2 6 4 7" xfId="3103"/>
    <cellStyle name="Normal 5 2 6 4 7 2" xfId="15611"/>
    <cellStyle name="Normal 5 2 6 4 7 2 2" xfId="40485"/>
    <cellStyle name="Normal 5 2 6 4 7 3" xfId="28044"/>
    <cellStyle name="Normal 5 2 6 4 8" xfId="15119"/>
    <cellStyle name="Normal 5 2 6 4 8 2" xfId="39993"/>
    <cellStyle name="Normal 5 2 6 4 9" xfId="27552"/>
    <cellStyle name="Normal 5 2 6 5" xfId="1276"/>
    <cellStyle name="Normal 5 2 6 5 2" xfId="9058"/>
    <cellStyle name="Normal 5 2 6 5 2 2" xfId="21501"/>
    <cellStyle name="Normal 5 2 6 5 2 2 2" xfId="46375"/>
    <cellStyle name="Normal 5 2 6 5 2 3" xfId="33942"/>
    <cellStyle name="Normal 5 2 6 5 3" xfId="4040"/>
    <cellStyle name="Normal 5 2 6 5 3 2" xfId="16494"/>
    <cellStyle name="Normal 5 2 6 5 3 2 2" xfId="41368"/>
    <cellStyle name="Normal 5 2 6 5 3 3" xfId="28935"/>
    <cellStyle name="Normal 5 2 6 5 4" xfId="14076"/>
    <cellStyle name="Normal 5 2 6 5 4 2" xfId="38950"/>
    <cellStyle name="Normal 5 2 6 5 5" xfId="26509"/>
    <cellStyle name="Normal 5 2 6 6" xfId="5421"/>
    <cellStyle name="Normal 5 2 6 6 2" xfId="10437"/>
    <cellStyle name="Normal 5 2 6 6 2 2" xfId="22880"/>
    <cellStyle name="Normal 5 2 6 6 2 2 2" xfId="47754"/>
    <cellStyle name="Normal 5 2 6 6 2 3" xfId="35321"/>
    <cellStyle name="Normal 5 2 6 6 3" xfId="17873"/>
    <cellStyle name="Normal 5 2 6 6 3 2" xfId="42747"/>
    <cellStyle name="Normal 5 2 6 6 4" xfId="30314"/>
    <cellStyle name="Normal 5 2 6 7" xfId="7998"/>
    <cellStyle name="Normal 5 2 6 7 2" xfId="20444"/>
    <cellStyle name="Normal 5 2 6 7 2 2" xfId="45318"/>
    <cellStyle name="Normal 5 2 6 7 3" xfId="32885"/>
    <cellStyle name="Normal 5 2 6 8" xfId="11891"/>
    <cellStyle name="Normal 5 2 6 8 2" xfId="24325"/>
    <cellStyle name="Normal 5 2 6 8 2 2" xfId="49199"/>
    <cellStyle name="Normal 5 2 6 8 3" xfId="36766"/>
    <cellStyle name="Normal 5 2 6 9" xfId="6651"/>
    <cellStyle name="Normal 5 2 6 9 2" xfId="19100"/>
    <cellStyle name="Normal 5 2 6 9 2 2" xfId="43974"/>
    <cellStyle name="Normal 5 2 6 9 3" xfId="31541"/>
    <cellStyle name="Normal 5 2 6_Degree data" xfId="2015"/>
    <cellStyle name="Normal 5 2 7" xfId="362"/>
    <cellStyle name="Normal 5 2 7 10" xfId="13178"/>
    <cellStyle name="Normal 5 2 7 10 2" xfId="38052"/>
    <cellStyle name="Normal 5 2 7 11" xfId="25611"/>
    <cellStyle name="Normal 5 2 7 2" xfId="722"/>
    <cellStyle name="Normal 5 2 7 2 2" xfId="1454"/>
    <cellStyle name="Normal 5 2 7 2 2 2" xfId="9558"/>
    <cellStyle name="Normal 5 2 7 2 2 2 2" xfId="22001"/>
    <cellStyle name="Normal 5 2 7 2 2 2 2 2" xfId="46875"/>
    <cellStyle name="Normal 5 2 7 2 2 2 3" xfId="34442"/>
    <cellStyle name="Normal 5 2 7 2 2 3" xfId="4540"/>
    <cellStyle name="Normal 5 2 7 2 2 3 2" xfId="16994"/>
    <cellStyle name="Normal 5 2 7 2 2 3 2 2" xfId="41868"/>
    <cellStyle name="Normal 5 2 7 2 2 3 3" xfId="29435"/>
    <cellStyle name="Normal 5 2 7 2 2 4" xfId="14254"/>
    <cellStyle name="Normal 5 2 7 2 2 4 2" xfId="39128"/>
    <cellStyle name="Normal 5 2 7 2 2 5" xfId="26687"/>
    <cellStyle name="Normal 5 2 7 2 3" xfId="5599"/>
    <cellStyle name="Normal 5 2 7 2 3 2" xfId="10615"/>
    <cellStyle name="Normal 5 2 7 2 3 2 2" xfId="23058"/>
    <cellStyle name="Normal 5 2 7 2 3 2 2 2" xfId="47932"/>
    <cellStyle name="Normal 5 2 7 2 3 2 3" xfId="35499"/>
    <cellStyle name="Normal 5 2 7 2 3 3" xfId="18051"/>
    <cellStyle name="Normal 5 2 7 2 3 3 2" xfId="42925"/>
    <cellStyle name="Normal 5 2 7 2 3 4" xfId="30492"/>
    <cellStyle name="Normal 5 2 7 2 4" xfId="8674"/>
    <cellStyle name="Normal 5 2 7 2 4 2" xfId="21118"/>
    <cellStyle name="Normal 5 2 7 2 4 2 2" xfId="45992"/>
    <cellStyle name="Normal 5 2 7 2 4 3" xfId="33559"/>
    <cellStyle name="Normal 5 2 7 2 5" xfId="12069"/>
    <cellStyle name="Normal 5 2 7 2 5 2" xfId="24503"/>
    <cellStyle name="Normal 5 2 7 2 5 2 2" xfId="49377"/>
    <cellStyle name="Normal 5 2 7 2 5 3" xfId="36944"/>
    <cellStyle name="Normal 5 2 7 2 6" xfId="7151"/>
    <cellStyle name="Normal 5 2 7 2 6 2" xfId="19600"/>
    <cellStyle name="Normal 5 2 7 2 6 2 2" xfId="44474"/>
    <cellStyle name="Normal 5 2 7 2 6 3" xfId="32041"/>
    <cellStyle name="Normal 5 2 7 2 7" xfId="3605"/>
    <cellStyle name="Normal 5 2 7 2 7 2" xfId="16111"/>
    <cellStyle name="Normal 5 2 7 2 7 2 2" xfId="40985"/>
    <cellStyle name="Normal 5 2 7 2 7 3" xfId="28544"/>
    <cellStyle name="Normal 5 2 7 2 8" xfId="13525"/>
    <cellStyle name="Normal 5 2 7 2 8 2" xfId="38399"/>
    <cellStyle name="Normal 5 2 7 2 9" xfId="25958"/>
    <cellStyle name="Normal 5 2 7 3" xfId="1802"/>
    <cellStyle name="Normal 5 2 7 3 2" xfId="4907"/>
    <cellStyle name="Normal 5 2 7 3 2 2" xfId="9924"/>
    <cellStyle name="Normal 5 2 7 3 2 2 2" xfId="22367"/>
    <cellStyle name="Normal 5 2 7 3 2 2 2 2" xfId="47241"/>
    <cellStyle name="Normal 5 2 7 3 2 2 3" xfId="34808"/>
    <cellStyle name="Normal 5 2 7 3 2 3" xfId="17360"/>
    <cellStyle name="Normal 5 2 7 3 2 3 2" xfId="42234"/>
    <cellStyle name="Normal 5 2 7 3 2 4" xfId="29801"/>
    <cellStyle name="Normal 5 2 7 3 3" xfId="5948"/>
    <cellStyle name="Normal 5 2 7 3 3 2" xfId="10963"/>
    <cellStyle name="Normal 5 2 7 3 3 2 2" xfId="23406"/>
    <cellStyle name="Normal 5 2 7 3 3 2 2 2" xfId="48280"/>
    <cellStyle name="Normal 5 2 7 3 3 2 3" xfId="35847"/>
    <cellStyle name="Normal 5 2 7 3 3 3" xfId="18399"/>
    <cellStyle name="Normal 5 2 7 3 3 3 2" xfId="43273"/>
    <cellStyle name="Normal 5 2 7 3 3 4" xfId="30840"/>
    <cellStyle name="Normal 5 2 7 3 4" xfId="8331"/>
    <cellStyle name="Normal 5 2 7 3 4 2" xfId="20775"/>
    <cellStyle name="Normal 5 2 7 3 4 2 2" xfId="45649"/>
    <cellStyle name="Normal 5 2 7 3 4 3" xfId="33216"/>
    <cellStyle name="Normal 5 2 7 3 5" xfId="12417"/>
    <cellStyle name="Normal 5 2 7 3 5 2" xfId="24851"/>
    <cellStyle name="Normal 5 2 7 3 5 2 2" xfId="49725"/>
    <cellStyle name="Normal 5 2 7 3 5 3" xfId="37292"/>
    <cellStyle name="Normal 5 2 7 3 6" xfId="7518"/>
    <cellStyle name="Normal 5 2 7 3 6 2" xfId="19966"/>
    <cellStyle name="Normal 5 2 7 3 6 2 2" xfId="44840"/>
    <cellStyle name="Normal 5 2 7 3 6 3" xfId="32407"/>
    <cellStyle name="Normal 5 2 7 3 7" xfId="3262"/>
    <cellStyle name="Normal 5 2 7 3 7 2" xfId="15768"/>
    <cellStyle name="Normal 5 2 7 3 7 2 2" xfId="40642"/>
    <cellStyle name="Normal 5 2 7 3 7 3" xfId="28201"/>
    <cellStyle name="Normal 5 2 7 3 8" xfId="14602"/>
    <cellStyle name="Normal 5 2 7 3 8 2" xfId="39476"/>
    <cellStyle name="Normal 5 2 7 3 9" xfId="27035"/>
    <cellStyle name="Normal 5 2 7 4" xfId="2280"/>
    <cellStyle name="Normal 5 2 7 4 2" xfId="6305"/>
    <cellStyle name="Normal 5 2 7 4 2 2" xfId="11320"/>
    <cellStyle name="Normal 5 2 7 4 2 2 2" xfId="23763"/>
    <cellStyle name="Normal 5 2 7 4 2 2 2 2" xfId="48637"/>
    <cellStyle name="Normal 5 2 7 4 2 2 3" xfId="36204"/>
    <cellStyle name="Normal 5 2 7 4 2 3" xfId="18756"/>
    <cellStyle name="Normal 5 2 7 4 2 3 2" xfId="43630"/>
    <cellStyle name="Normal 5 2 7 4 2 4" xfId="31197"/>
    <cellStyle name="Normal 5 2 7 4 3" xfId="12774"/>
    <cellStyle name="Normal 5 2 7 4 3 2" xfId="25208"/>
    <cellStyle name="Normal 5 2 7 4 3 2 2" xfId="50082"/>
    <cellStyle name="Normal 5 2 7 4 3 3" xfId="37649"/>
    <cellStyle name="Normal 5 2 7 4 4" xfId="9215"/>
    <cellStyle name="Normal 5 2 7 4 4 2" xfId="21658"/>
    <cellStyle name="Normal 5 2 7 4 4 2 2" xfId="46532"/>
    <cellStyle name="Normal 5 2 7 4 4 3" xfId="34099"/>
    <cellStyle name="Normal 5 2 7 4 5" xfId="4197"/>
    <cellStyle name="Normal 5 2 7 4 5 2" xfId="16651"/>
    <cellStyle name="Normal 5 2 7 4 5 2 2" xfId="41525"/>
    <cellStyle name="Normal 5 2 7 4 5 3" xfId="29092"/>
    <cellStyle name="Normal 5 2 7 4 6" xfId="14959"/>
    <cellStyle name="Normal 5 2 7 4 6 2" xfId="39833"/>
    <cellStyle name="Normal 5 2 7 4 7" xfId="27392"/>
    <cellStyle name="Normal 5 2 7 5" xfId="1116"/>
    <cellStyle name="Normal 5 2 7 5 2" xfId="10277"/>
    <cellStyle name="Normal 5 2 7 5 2 2" xfId="22720"/>
    <cellStyle name="Normal 5 2 7 5 2 2 2" xfId="47594"/>
    <cellStyle name="Normal 5 2 7 5 2 3" xfId="35161"/>
    <cellStyle name="Normal 5 2 7 5 3" xfId="5261"/>
    <cellStyle name="Normal 5 2 7 5 3 2" xfId="17713"/>
    <cellStyle name="Normal 5 2 7 5 3 2 2" xfId="42587"/>
    <cellStyle name="Normal 5 2 7 5 3 3" xfId="30154"/>
    <cellStyle name="Normal 5 2 7 5 4" xfId="13916"/>
    <cellStyle name="Normal 5 2 7 5 4 2" xfId="38790"/>
    <cellStyle name="Normal 5 2 7 5 5" xfId="26349"/>
    <cellStyle name="Normal 5 2 7 6" xfId="7838"/>
    <cellStyle name="Normal 5 2 7 6 2" xfId="20284"/>
    <cellStyle name="Normal 5 2 7 6 2 2" xfId="45158"/>
    <cellStyle name="Normal 5 2 7 6 3" xfId="32725"/>
    <cellStyle name="Normal 5 2 7 7" xfId="11731"/>
    <cellStyle name="Normal 5 2 7 7 2" xfId="24165"/>
    <cellStyle name="Normal 5 2 7 7 2 2" xfId="49039"/>
    <cellStyle name="Normal 5 2 7 7 3" xfId="36606"/>
    <cellStyle name="Normal 5 2 7 8" xfId="6808"/>
    <cellStyle name="Normal 5 2 7 8 2" xfId="19257"/>
    <cellStyle name="Normal 5 2 7 8 2 2" xfId="44131"/>
    <cellStyle name="Normal 5 2 7 8 3" xfId="31698"/>
    <cellStyle name="Normal 5 2 7 9" xfId="2759"/>
    <cellStyle name="Normal 5 2 7 9 2" xfId="15277"/>
    <cellStyle name="Normal 5 2 7 9 2 2" xfId="40151"/>
    <cellStyle name="Normal 5 2 7 9 3" xfId="27710"/>
    <cellStyle name="Normal 5 2 7_Degree data" xfId="2069"/>
    <cellStyle name="Normal 5 2 8" xfId="892"/>
    <cellStyle name="Normal 5 2 8 2" xfId="8011"/>
    <cellStyle name="Normal 5 2 8 2 2" xfId="20457"/>
    <cellStyle name="Normal 5 2 8 2 2 2" xfId="45331"/>
    <cellStyle name="Normal 5 2 8 2 3" xfId="32898"/>
    <cellStyle name="Normal 5 2 8 3" xfId="2935"/>
    <cellStyle name="Normal 5 2 8 3 2" xfId="15450"/>
    <cellStyle name="Normal 5 2 8 3 2 2" xfId="40324"/>
    <cellStyle name="Normal 5 2 8 3 3" xfId="27883"/>
    <cellStyle name="Normal 5 2 8 4" xfId="13692"/>
    <cellStyle name="Normal 5 2 8 4 2" xfId="38566"/>
    <cellStyle name="Normal 5 2 8 5" xfId="26125"/>
    <cellStyle name="Normal 5 2 9" xfId="3879"/>
    <cellStyle name="Normal 5 2 9 2" xfId="8897"/>
    <cellStyle name="Normal 5 2 9 2 2" xfId="21340"/>
    <cellStyle name="Normal 5 2 9 2 2 2" xfId="46214"/>
    <cellStyle name="Normal 5 2 9 2 3" xfId="33781"/>
    <cellStyle name="Normal 5 2 9 3" xfId="16333"/>
    <cellStyle name="Normal 5 2 9 3 2" xfId="41207"/>
    <cellStyle name="Normal 5 2 9 4" xfId="28774"/>
    <cellStyle name="Normal 5 3" xfId="117"/>
    <cellStyle name="Normal 5 3 10" xfId="945"/>
    <cellStyle name="Normal 5 3 10 2" xfId="11560"/>
    <cellStyle name="Normal 5 3 10 2 2" xfId="23994"/>
    <cellStyle name="Normal 5 3 10 2 2 2" xfId="48868"/>
    <cellStyle name="Normal 5 3 10 2 3" xfId="36435"/>
    <cellStyle name="Normal 5 3 10 3" xfId="10104"/>
    <cellStyle name="Normal 5 3 10 3 2" xfId="22547"/>
    <cellStyle name="Normal 5 3 10 3 2 2" xfId="47421"/>
    <cellStyle name="Normal 5 3 10 3 3" xfId="34988"/>
    <cellStyle name="Normal 5 3 10 4" xfId="5088"/>
    <cellStyle name="Normal 5 3 10 4 2" xfId="17540"/>
    <cellStyle name="Normal 5 3 10 4 2 2" xfId="42414"/>
    <cellStyle name="Normal 5 3 10 4 3" xfId="29981"/>
    <cellStyle name="Normal 5 3 10 5" xfId="13745"/>
    <cellStyle name="Normal 5 3 10 5 2" xfId="38619"/>
    <cellStyle name="Normal 5 3 10 6" xfId="26178"/>
    <cellStyle name="Normal 5 3 11" xfId="915"/>
    <cellStyle name="Normal 5 3 11 2" xfId="7687"/>
    <cellStyle name="Normal 5 3 11 2 2" xfId="20133"/>
    <cellStyle name="Normal 5 3 11 2 2 2" xfId="45007"/>
    <cellStyle name="Normal 5 3 11 2 3" xfId="32574"/>
    <cellStyle name="Normal 5 3 11 3" xfId="13715"/>
    <cellStyle name="Normal 5 3 11 3 2" xfId="38589"/>
    <cellStyle name="Normal 5 3 11 4" xfId="26148"/>
    <cellStyle name="Normal 5 3 12" xfId="11530"/>
    <cellStyle name="Normal 5 3 12 2" xfId="23964"/>
    <cellStyle name="Normal 5 3 12 2 2" xfId="48838"/>
    <cellStyle name="Normal 5 3 12 3" xfId="36405"/>
    <cellStyle name="Normal 5 3 13" xfId="6487"/>
    <cellStyle name="Normal 5 3 13 2" xfId="18936"/>
    <cellStyle name="Normal 5 3 13 2 2" xfId="43810"/>
    <cellStyle name="Normal 5 3 13 3" xfId="31377"/>
    <cellStyle name="Normal 5 3 14" xfId="2606"/>
    <cellStyle name="Normal 5 3 14 2" xfId="15126"/>
    <cellStyle name="Normal 5 3 14 2 2" xfId="40000"/>
    <cellStyle name="Normal 5 3 14 3" xfId="27559"/>
    <cellStyle name="Normal 5 3 15" xfId="12953"/>
    <cellStyle name="Normal 5 3 15 2" xfId="37827"/>
    <cellStyle name="Normal 5 3 16" xfId="25386"/>
    <cellStyle name="Normal 5 3 2" xfId="147"/>
    <cellStyle name="Normal 5 3 2 10" xfId="7712"/>
    <cellStyle name="Normal 5 3 2 10 2" xfId="20158"/>
    <cellStyle name="Normal 5 3 2 10 2 2" xfId="45032"/>
    <cellStyle name="Normal 5 3 2 10 3" xfId="32599"/>
    <cellStyle name="Normal 5 3 2 11" xfId="11605"/>
    <cellStyle name="Normal 5 3 2 11 2" xfId="24039"/>
    <cellStyle name="Normal 5 3 2 11 2 2" xfId="48913"/>
    <cellStyle name="Normal 5 3 2 11 3" xfId="36480"/>
    <cellStyle name="Normal 5 3 2 12" xfId="6522"/>
    <cellStyle name="Normal 5 3 2 12 2" xfId="18971"/>
    <cellStyle name="Normal 5 3 2 12 2 2" xfId="43845"/>
    <cellStyle name="Normal 5 3 2 12 3" xfId="31412"/>
    <cellStyle name="Normal 5 3 2 13" xfId="2633"/>
    <cellStyle name="Normal 5 3 2 13 2" xfId="15151"/>
    <cellStyle name="Normal 5 3 2 13 2 2" xfId="40025"/>
    <cellStyle name="Normal 5 3 2 13 3" xfId="27584"/>
    <cellStyle name="Normal 5 3 2 14" xfId="12977"/>
    <cellStyle name="Normal 5 3 2 14 2" xfId="37851"/>
    <cellStyle name="Normal 5 3 2 15" xfId="25410"/>
    <cellStyle name="Normal 5 3 2 2" xfId="291"/>
    <cellStyle name="Normal 5 3 2 2 10" xfId="6626"/>
    <cellStyle name="Normal 5 3 2 2 10 2" xfId="19075"/>
    <cellStyle name="Normal 5 3 2 2 10 2 2" xfId="43949"/>
    <cellStyle name="Normal 5 3 2 2 10 3" xfId="31516"/>
    <cellStyle name="Normal 5 3 2 2 11" xfId="2690"/>
    <cellStyle name="Normal 5 3 2 2 11 2" xfId="15208"/>
    <cellStyle name="Normal 5 3 2 2 11 2 2" xfId="40082"/>
    <cellStyle name="Normal 5 3 2 2 11 3" xfId="27641"/>
    <cellStyle name="Normal 5 3 2 2 12" xfId="13109"/>
    <cellStyle name="Normal 5 3 2 2 12 2" xfId="37983"/>
    <cellStyle name="Normal 5 3 2 2 13" xfId="25542"/>
    <cellStyle name="Normal 5 3 2 2 2" xfId="500"/>
    <cellStyle name="Normal 5 3 2 2 2 10" xfId="13313"/>
    <cellStyle name="Normal 5 3 2 2 2 10 2" xfId="38187"/>
    <cellStyle name="Normal 5 3 2 2 2 11" xfId="25746"/>
    <cellStyle name="Normal 5 3 2 2 2 2" xfId="859"/>
    <cellStyle name="Normal 5 3 2 2 2 2 2" xfId="1458"/>
    <cellStyle name="Normal 5 3 2 2 2 2 2 2" xfId="9562"/>
    <cellStyle name="Normal 5 3 2 2 2 2 2 2 2" xfId="22005"/>
    <cellStyle name="Normal 5 3 2 2 2 2 2 2 2 2" xfId="46879"/>
    <cellStyle name="Normal 5 3 2 2 2 2 2 2 3" xfId="34446"/>
    <cellStyle name="Normal 5 3 2 2 2 2 2 3" xfId="4544"/>
    <cellStyle name="Normal 5 3 2 2 2 2 2 3 2" xfId="16998"/>
    <cellStyle name="Normal 5 3 2 2 2 2 2 3 2 2" xfId="41872"/>
    <cellStyle name="Normal 5 3 2 2 2 2 2 3 3" xfId="29439"/>
    <cellStyle name="Normal 5 3 2 2 2 2 2 4" xfId="14258"/>
    <cellStyle name="Normal 5 3 2 2 2 2 2 4 2" xfId="39132"/>
    <cellStyle name="Normal 5 3 2 2 2 2 2 5" xfId="26691"/>
    <cellStyle name="Normal 5 3 2 2 2 2 3" xfId="5603"/>
    <cellStyle name="Normal 5 3 2 2 2 2 3 2" xfId="10619"/>
    <cellStyle name="Normal 5 3 2 2 2 2 3 2 2" xfId="23062"/>
    <cellStyle name="Normal 5 3 2 2 2 2 3 2 2 2" xfId="47936"/>
    <cellStyle name="Normal 5 3 2 2 2 2 3 2 3" xfId="35503"/>
    <cellStyle name="Normal 5 3 2 2 2 2 3 3" xfId="18055"/>
    <cellStyle name="Normal 5 3 2 2 2 2 3 3 2" xfId="42929"/>
    <cellStyle name="Normal 5 3 2 2 2 2 3 4" xfId="30496"/>
    <cellStyle name="Normal 5 3 2 2 2 2 4" xfId="8678"/>
    <cellStyle name="Normal 5 3 2 2 2 2 4 2" xfId="21122"/>
    <cellStyle name="Normal 5 3 2 2 2 2 4 2 2" xfId="45996"/>
    <cellStyle name="Normal 5 3 2 2 2 2 4 3" xfId="33563"/>
    <cellStyle name="Normal 5 3 2 2 2 2 5" xfId="12073"/>
    <cellStyle name="Normal 5 3 2 2 2 2 5 2" xfId="24507"/>
    <cellStyle name="Normal 5 3 2 2 2 2 5 2 2" xfId="49381"/>
    <cellStyle name="Normal 5 3 2 2 2 2 5 3" xfId="36948"/>
    <cellStyle name="Normal 5 3 2 2 2 2 6" xfId="7155"/>
    <cellStyle name="Normal 5 3 2 2 2 2 6 2" xfId="19604"/>
    <cellStyle name="Normal 5 3 2 2 2 2 6 2 2" xfId="44478"/>
    <cellStyle name="Normal 5 3 2 2 2 2 6 3" xfId="32045"/>
    <cellStyle name="Normal 5 3 2 2 2 2 7" xfId="3609"/>
    <cellStyle name="Normal 5 3 2 2 2 2 7 2" xfId="16115"/>
    <cellStyle name="Normal 5 3 2 2 2 2 7 2 2" xfId="40989"/>
    <cellStyle name="Normal 5 3 2 2 2 2 7 3" xfId="28548"/>
    <cellStyle name="Normal 5 3 2 2 2 2 8" xfId="13660"/>
    <cellStyle name="Normal 5 3 2 2 2 2 8 2" xfId="38534"/>
    <cellStyle name="Normal 5 3 2 2 2 2 9" xfId="26093"/>
    <cellStyle name="Normal 5 3 2 2 2 3" xfId="1806"/>
    <cellStyle name="Normal 5 3 2 2 2 3 2" xfId="5042"/>
    <cellStyle name="Normal 5 3 2 2 2 3 2 2" xfId="10059"/>
    <cellStyle name="Normal 5 3 2 2 2 3 2 2 2" xfId="22502"/>
    <cellStyle name="Normal 5 3 2 2 2 3 2 2 2 2" xfId="47376"/>
    <cellStyle name="Normal 5 3 2 2 2 3 2 2 3" xfId="34943"/>
    <cellStyle name="Normal 5 3 2 2 2 3 2 3" xfId="17495"/>
    <cellStyle name="Normal 5 3 2 2 2 3 2 3 2" xfId="42369"/>
    <cellStyle name="Normal 5 3 2 2 2 3 2 4" xfId="29936"/>
    <cellStyle name="Normal 5 3 2 2 2 3 3" xfId="5952"/>
    <cellStyle name="Normal 5 3 2 2 2 3 3 2" xfId="10967"/>
    <cellStyle name="Normal 5 3 2 2 2 3 3 2 2" xfId="23410"/>
    <cellStyle name="Normal 5 3 2 2 2 3 3 2 2 2" xfId="48284"/>
    <cellStyle name="Normal 5 3 2 2 2 3 3 2 3" xfId="35851"/>
    <cellStyle name="Normal 5 3 2 2 2 3 3 3" xfId="18403"/>
    <cellStyle name="Normal 5 3 2 2 2 3 3 3 2" xfId="43277"/>
    <cellStyle name="Normal 5 3 2 2 2 3 3 4" xfId="30844"/>
    <cellStyle name="Normal 5 3 2 2 2 3 4" xfId="8466"/>
    <cellStyle name="Normal 5 3 2 2 2 3 4 2" xfId="20910"/>
    <cellStyle name="Normal 5 3 2 2 2 3 4 2 2" xfId="45784"/>
    <cellStyle name="Normal 5 3 2 2 2 3 4 3" xfId="33351"/>
    <cellStyle name="Normal 5 3 2 2 2 3 5" xfId="12421"/>
    <cellStyle name="Normal 5 3 2 2 2 3 5 2" xfId="24855"/>
    <cellStyle name="Normal 5 3 2 2 2 3 5 2 2" xfId="49729"/>
    <cellStyle name="Normal 5 3 2 2 2 3 5 3" xfId="37296"/>
    <cellStyle name="Normal 5 3 2 2 2 3 6" xfId="7653"/>
    <cellStyle name="Normal 5 3 2 2 2 3 6 2" xfId="20101"/>
    <cellStyle name="Normal 5 3 2 2 2 3 6 2 2" xfId="44975"/>
    <cellStyle name="Normal 5 3 2 2 2 3 6 3" xfId="32542"/>
    <cellStyle name="Normal 5 3 2 2 2 3 7" xfId="3397"/>
    <cellStyle name="Normal 5 3 2 2 2 3 7 2" xfId="15903"/>
    <cellStyle name="Normal 5 3 2 2 2 3 7 2 2" xfId="40777"/>
    <cellStyle name="Normal 5 3 2 2 2 3 7 3" xfId="28336"/>
    <cellStyle name="Normal 5 3 2 2 2 3 8" xfId="14606"/>
    <cellStyle name="Normal 5 3 2 2 2 3 8 2" xfId="39480"/>
    <cellStyle name="Normal 5 3 2 2 2 3 9" xfId="27039"/>
    <cellStyle name="Normal 5 3 2 2 2 4" xfId="2418"/>
    <cellStyle name="Normal 5 3 2 2 2 4 2" xfId="6440"/>
    <cellStyle name="Normal 5 3 2 2 2 4 2 2" xfId="11455"/>
    <cellStyle name="Normal 5 3 2 2 2 4 2 2 2" xfId="23898"/>
    <cellStyle name="Normal 5 3 2 2 2 4 2 2 2 2" xfId="48772"/>
    <cellStyle name="Normal 5 3 2 2 2 4 2 2 3" xfId="36339"/>
    <cellStyle name="Normal 5 3 2 2 2 4 2 3" xfId="18891"/>
    <cellStyle name="Normal 5 3 2 2 2 4 2 3 2" xfId="43765"/>
    <cellStyle name="Normal 5 3 2 2 2 4 2 4" xfId="31332"/>
    <cellStyle name="Normal 5 3 2 2 2 4 3" xfId="12909"/>
    <cellStyle name="Normal 5 3 2 2 2 4 3 2" xfId="25343"/>
    <cellStyle name="Normal 5 3 2 2 2 4 3 2 2" xfId="50217"/>
    <cellStyle name="Normal 5 3 2 2 2 4 3 3" xfId="37784"/>
    <cellStyle name="Normal 5 3 2 2 2 4 4" xfId="9350"/>
    <cellStyle name="Normal 5 3 2 2 2 4 4 2" xfId="21793"/>
    <cellStyle name="Normal 5 3 2 2 2 4 4 2 2" xfId="46667"/>
    <cellStyle name="Normal 5 3 2 2 2 4 4 3" xfId="34234"/>
    <cellStyle name="Normal 5 3 2 2 2 4 5" xfId="4332"/>
    <cellStyle name="Normal 5 3 2 2 2 4 5 2" xfId="16786"/>
    <cellStyle name="Normal 5 3 2 2 2 4 5 2 2" xfId="41660"/>
    <cellStyle name="Normal 5 3 2 2 2 4 5 3" xfId="29227"/>
    <cellStyle name="Normal 5 3 2 2 2 4 6" xfId="15094"/>
    <cellStyle name="Normal 5 3 2 2 2 4 6 2" xfId="39968"/>
    <cellStyle name="Normal 5 3 2 2 2 4 7" xfId="27527"/>
    <cellStyle name="Normal 5 3 2 2 2 5" xfId="1251"/>
    <cellStyle name="Normal 5 3 2 2 2 5 2" xfId="10412"/>
    <cellStyle name="Normal 5 3 2 2 2 5 2 2" xfId="22855"/>
    <cellStyle name="Normal 5 3 2 2 2 5 2 2 2" xfId="47729"/>
    <cellStyle name="Normal 5 3 2 2 2 5 2 3" xfId="35296"/>
    <cellStyle name="Normal 5 3 2 2 2 5 3" xfId="5396"/>
    <cellStyle name="Normal 5 3 2 2 2 5 3 2" xfId="17848"/>
    <cellStyle name="Normal 5 3 2 2 2 5 3 2 2" xfId="42722"/>
    <cellStyle name="Normal 5 3 2 2 2 5 3 3" xfId="30289"/>
    <cellStyle name="Normal 5 3 2 2 2 5 4" xfId="14051"/>
    <cellStyle name="Normal 5 3 2 2 2 5 4 2" xfId="38925"/>
    <cellStyle name="Normal 5 3 2 2 2 5 5" xfId="26484"/>
    <cellStyle name="Normal 5 3 2 2 2 6" xfId="7973"/>
    <cellStyle name="Normal 5 3 2 2 2 6 2" xfId="20419"/>
    <cellStyle name="Normal 5 3 2 2 2 6 2 2" xfId="45293"/>
    <cellStyle name="Normal 5 3 2 2 2 6 3" xfId="32860"/>
    <cellStyle name="Normal 5 3 2 2 2 7" xfId="11866"/>
    <cellStyle name="Normal 5 3 2 2 2 7 2" xfId="24300"/>
    <cellStyle name="Normal 5 3 2 2 2 7 2 2" xfId="49174"/>
    <cellStyle name="Normal 5 3 2 2 2 7 3" xfId="36741"/>
    <cellStyle name="Normal 5 3 2 2 2 8" xfId="6943"/>
    <cellStyle name="Normal 5 3 2 2 2 8 2" xfId="19392"/>
    <cellStyle name="Normal 5 3 2 2 2 8 2 2" xfId="44266"/>
    <cellStyle name="Normal 5 3 2 2 2 8 3" xfId="31833"/>
    <cellStyle name="Normal 5 3 2 2 2 9" xfId="2894"/>
    <cellStyle name="Normal 5 3 2 2 2 9 2" xfId="15412"/>
    <cellStyle name="Normal 5 3 2 2 2 9 2 2" xfId="40286"/>
    <cellStyle name="Normal 5 3 2 2 2 9 3" xfId="27845"/>
    <cellStyle name="Normal 5 3 2 2 2_Degree data" xfId="1981"/>
    <cellStyle name="Normal 5 3 2 2 3" xfId="652"/>
    <cellStyle name="Normal 5 3 2 2 3 2" xfId="1457"/>
    <cellStyle name="Normal 5 3 2 2 3 2 2" xfId="9146"/>
    <cellStyle name="Normal 5 3 2 2 3 2 2 2" xfId="21589"/>
    <cellStyle name="Normal 5 3 2 2 3 2 2 2 2" xfId="46463"/>
    <cellStyle name="Normal 5 3 2 2 3 2 2 3" xfId="34030"/>
    <cellStyle name="Normal 5 3 2 2 3 2 3" xfId="4128"/>
    <cellStyle name="Normal 5 3 2 2 3 2 3 2" xfId="16582"/>
    <cellStyle name="Normal 5 3 2 2 3 2 3 2 2" xfId="41456"/>
    <cellStyle name="Normal 5 3 2 2 3 2 3 3" xfId="29023"/>
    <cellStyle name="Normal 5 3 2 2 3 2 4" xfId="14257"/>
    <cellStyle name="Normal 5 3 2 2 3 2 4 2" xfId="39131"/>
    <cellStyle name="Normal 5 3 2 2 3 2 5" xfId="26690"/>
    <cellStyle name="Normal 5 3 2 2 3 3" xfId="5602"/>
    <cellStyle name="Normal 5 3 2 2 3 3 2" xfId="10618"/>
    <cellStyle name="Normal 5 3 2 2 3 3 2 2" xfId="23061"/>
    <cellStyle name="Normal 5 3 2 2 3 3 2 2 2" xfId="47935"/>
    <cellStyle name="Normal 5 3 2 2 3 3 2 3" xfId="35502"/>
    <cellStyle name="Normal 5 3 2 2 3 3 3" xfId="18054"/>
    <cellStyle name="Normal 5 3 2 2 3 3 3 2" xfId="42928"/>
    <cellStyle name="Normal 5 3 2 2 3 3 4" xfId="30495"/>
    <cellStyle name="Normal 5 3 2 2 3 4" xfId="8262"/>
    <cellStyle name="Normal 5 3 2 2 3 4 2" xfId="20706"/>
    <cellStyle name="Normal 5 3 2 2 3 4 2 2" xfId="45580"/>
    <cellStyle name="Normal 5 3 2 2 3 4 3" xfId="33147"/>
    <cellStyle name="Normal 5 3 2 2 3 5" xfId="12072"/>
    <cellStyle name="Normal 5 3 2 2 3 5 2" xfId="24506"/>
    <cellStyle name="Normal 5 3 2 2 3 5 2 2" xfId="49380"/>
    <cellStyle name="Normal 5 3 2 2 3 5 3" xfId="36947"/>
    <cellStyle name="Normal 5 3 2 2 3 6" xfId="6739"/>
    <cellStyle name="Normal 5 3 2 2 3 6 2" xfId="19188"/>
    <cellStyle name="Normal 5 3 2 2 3 6 2 2" xfId="44062"/>
    <cellStyle name="Normal 5 3 2 2 3 6 3" xfId="31629"/>
    <cellStyle name="Normal 5 3 2 2 3 7" xfId="3193"/>
    <cellStyle name="Normal 5 3 2 2 3 7 2" xfId="15699"/>
    <cellStyle name="Normal 5 3 2 2 3 7 2 2" xfId="40573"/>
    <cellStyle name="Normal 5 3 2 2 3 7 3" xfId="28132"/>
    <cellStyle name="Normal 5 3 2 2 3 8" xfId="13456"/>
    <cellStyle name="Normal 5 3 2 2 3 8 2" xfId="38330"/>
    <cellStyle name="Normal 5 3 2 2 3 9" xfId="25889"/>
    <cellStyle name="Normal 5 3 2 2 4" xfId="1805"/>
    <cellStyle name="Normal 5 3 2 2 4 2" xfId="4543"/>
    <cellStyle name="Normal 5 3 2 2 4 2 2" xfId="9561"/>
    <cellStyle name="Normal 5 3 2 2 4 2 2 2" xfId="22004"/>
    <cellStyle name="Normal 5 3 2 2 4 2 2 2 2" xfId="46878"/>
    <cellStyle name="Normal 5 3 2 2 4 2 2 3" xfId="34445"/>
    <cellStyle name="Normal 5 3 2 2 4 2 3" xfId="16997"/>
    <cellStyle name="Normal 5 3 2 2 4 2 3 2" xfId="41871"/>
    <cellStyle name="Normal 5 3 2 2 4 2 4" xfId="29438"/>
    <cellStyle name="Normal 5 3 2 2 4 3" xfId="5951"/>
    <cellStyle name="Normal 5 3 2 2 4 3 2" xfId="10966"/>
    <cellStyle name="Normal 5 3 2 2 4 3 2 2" xfId="23409"/>
    <cellStyle name="Normal 5 3 2 2 4 3 2 2 2" xfId="48283"/>
    <cellStyle name="Normal 5 3 2 2 4 3 2 3" xfId="35850"/>
    <cellStyle name="Normal 5 3 2 2 4 3 3" xfId="18402"/>
    <cellStyle name="Normal 5 3 2 2 4 3 3 2" xfId="43276"/>
    <cellStyle name="Normal 5 3 2 2 4 3 4" xfId="30843"/>
    <cellStyle name="Normal 5 3 2 2 4 4" xfId="8677"/>
    <cellStyle name="Normal 5 3 2 2 4 4 2" xfId="21121"/>
    <cellStyle name="Normal 5 3 2 2 4 4 2 2" xfId="45995"/>
    <cellStyle name="Normal 5 3 2 2 4 4 3" xfId="33562"/>
    <cellStyle name="Normal 5 3 2 2 4 5" xfId="12420"/>
    <cellStyle name="Normal 5 3 2 2 4 5 2" xfId="24854"/>
    <cellStyle name="Normal 5 3 2 2 4 5 2 2" xfId="49728"/>
    <cellStyle name="Normal 5 3 2 2 4 5 3" xfId="37295"/>
    <cellStyle name="Normal 5 3 2 2 4 6" xfId="7154"/>
    <cellStyle name="Normal 5 3 2 2 4 6 2" xfId="19603"/>
    <cellStyle name="Normal 5 3 2 2 4 6 2 2" xfId="44477"/>
    <cellStyle name="Normal 5 3 2 2 4 6 3" xfId="32044"/>
    <cellStyle name="Normal 5 3 2 2 4 7" xfId="3608"/>
    <cellStyle name="Normal 5 3 2 2 4 7 2" xfId="16114"/>
    <cellStyle name="Normal 5 3 2 2 4 7 2 2" xfId="40988"/>
    <cellStyle name="Normal 5 3 2 2 4 7 3" xfId="28547"/>
    <cellStyle name="Normal 5 3 2 2 4 8" xfId="14605"/>
    <cellStyle name="Normal 5 3 2 2 4 8 2" xfId="39479"/>
    <cellStyle name="Normal 5 3 2 2 4 9" xfId="27038"/>
    <cellStyle name="Normal 5 3 2 2 5" xfId="2209"/>
    <cellStyle name="Normal 5 3 2 2 5 2" xfId="4838"/>
    <cellStyle name="Normal 5 3 2 2 5 2 2" xfId="9855"/>
    <cellStyle name="Normal 5 3 2 2 5 2 2 2" xfId="22298"/>
    <cellStyle name="Normal 5 3 2 2 5 2 2 2 2" xfId="47172"/>
    <cellStyle name="Normal 5 3 2 2 5 2 2 3" xfId="34739"/>
    <cellStyle name="Normal 5 3 2 2 5 2 3" xfId="17291"/>
    <cellStyle name="Normal 5 3 2 2 5 2 3 2" xfId="42165"/>
    <cellStyle name="Normal 5 3 2 2 5 2 4" xfId="29732"/>
    <cellStyle name="Normal 5 3 2 2 5 3" xfId="6236"/>
    <cellStyle name="Normal 5 3 2 2 5 3 2" xfId="11251"/>
    <cellStyle name="Normal 5 3 2 2 5 3 2 2" xfId="23694"/>
    <cellStyle name="Normal 5 3 2 2 5 3 2 2 2" xfId="48568"/>
    <cellStyle name="Normal 5 3 2 2 5 3 2 3" xfId="36135"/>
    <cellStyle name="Normal 5 3 2 2 5 3 3" xfId="18687"/>
    <cellStyle name="Normal 5 3 2 2 5 3 3 2" xfId="43561"/>
    <cellStyle name="Normal 5 3 2 2 5 3 4" xfId="31128"/>
    <cellStyle name="Normal 5 3 2 2 5 4" xfId="8147"/>
    <cellStyle name="Normal 5 3 2 2 5 4 2" xfId="20593"/>
    <cellStyle name="Normal 5 3 2 2 5 4 2 2" xfId="45467"/>
    <cellStyle name="Normal 5 3 2 2 5 4 3" xfId="33034"/>
    <cellStyle name="Normal 5 3 2 2 5 5" xfId="12705"/>
    <cellStyle name="Normal 5 3 2 2 5 5 2" xfId="25139"/>
    <cellStyle name="Normal 5 3 2 2 5 5 2 2" xfId="50013"/>
    <cellStyle name="Normal 5 3 2 2 5 5 3" xfId="37580"/>
    <cellStyle name="Normal 5 3 2 2 5 6" xfId="7449"/>
    <cellStyle name="Normal 5 3 2 2 5 6 2" xfId="19897"/>
    <cellStyle name="Normal 5 3 2 2 5 6 2 2" xfId="44771"/>
    <cellStyle name="Normal 5 3 2 2 5 6 3" xfId="32338"/>
    <cellStyle name="Normal 5 3 2 2 5 7" xfId="3077"/>
    <cellStyle name="Normal 5 3 2 2 5 7 2" xfId="15586"/>
    <cellStyle name="Normal 5 3 2 2 5 7 2 2" xfId="40460"/>
    <cellStyle name="Normal 5 3 2 2 5 7 3" xfId="28019"/>
    <cellStyle name="Normal 5 3 2 2 5 8" xfId="14890"/>
    <cellStyle name="Normal 5 3 2 2 5 8 2" xfId="39764"/>
    <cellStyle name="Normal 5 3 2 2 5 9" xfId="27323"/>
    <cellStyle name="Normal 5 3 2 2 6" xfId="1047"/>
    <cellStyle name="Normal 5 3 2 2 6 2" xfId="9033"/>
    <cellStyle name="Normal 5 3 2 2 6 2 2" xfId="21476"/>
    <cellStyle name="Normal 5 3 2 2 6 2 2 2" xfId="46350"/>
    <cellStyle name="Normal 5 3 2 2 6 2 3" xfId="33917"/>
    <cellStyle name="Normal 5 3 2 2 6 3" xfId="4015"/>
    <cellStyle name="Normal 5 3 2 2 6 3 2" xfId="16469"/>
    <cellStyle name="Normal 5 3 2 2 6 3 2 2" xfId="41343"/>
    <cellStyle name="Normal 5 3 2 2 6 3 3" xfId="28910"/>
    <cellStyle name="Normal 5 3 2 2 6 4" xfId="13847"/>
    <cellStyle name="Normal 5 3 2 2 6 4 2" xfId="38721"/>
    <cellStyle name="Normal 5 3 2 2 6 5" xfId="26280"/>
    <cellStyle name="Normal 5 3 2 2 7" xfId="5192"/>
    <cellStyle name="Normal 5 3 2 2 7 2" xfId="10208"/>
    <cellStyle name="Normal 5 3 2 2 7 2 2" xfId="22651"/>
    <cellStyle name="Normal 5 3 2 2 7 2 2 2" xfId="47525"/>
    <cellStyle name="Normal 5 3 2 2 7 2 3" xfId="35092"/>
    <cellStyle name="Normal 5 3 2 2 7 3" xfId="17644"/>
    <cellStyle name="Normal 5 3 2 2 7 3 2" xfId="42518"/>
    <cellStyle name="Normal 5 3 2 2 7 4" xfId="30085"/>
    <cellStyle name="Normal 5 3 2 2 8" xfId="7769"/>
    <cellStyle name="Normal 5 3 2 2 8 2" xfId="20215"/>
    <cellStyle name="Normal 5 3 2 2 8 2 2" xfId="45089"/>
    <cellStyle name="Normal 5 3 2 2 8 3" xfId="32656"/>
    <cellStyle name="Normal 5 3 2 2 9" xfId="11662"/>
    <cellStyle name="Normal 5 3 2 2 9 2" xfId="24096"/>
    <cellStyle name="Normal 5 3 2 2 9 2 2" xfId="48970"/>
    <cellStyle name="Normal 5 3 2 2 9 3" xfId="36537"/>
    <cellStyle name="Normal 5 3 2 2_Degree data" xfId="1982"/>
    <cellStyle name="Normal 5 3 2 3" xfId="457"/>
    <cellStyle name="Normal 5 3 2 3 10" xfId="2851"/>
    <cellStyle name="Normal 5 3 2 3 10 2" xfId="15369"/>
    <cellStyle name="Normal 5 3 2 3 10 2 2" xfId="40243"/>
    <cellStyle name="Normal 5 3 2 3 10 3" xfId="27802"/>
    <cellStyle name="Normal 5 3 2 3 11" xfId="13270"/>
    <cellStyle name="Normal 5 3 2 3 11 2" xfId="38144"/>
    <cellStyle name="Normal 5 3 2 3 12" xfId="25703"/>
    <cellStyle name="Normal 5 3 2 3 2" xfId="816"/>
    <cellStyle name="Normal 5 3 2 3 2 2" xfId="1459"/>
    <cellStyle name="Normal 5 3 2 3 2 2 2" xfId="9307"/>
    <cellStyle name="Normal 5 3 2 3 2 2 2 2" xfId="21750"/>
    <cellStyle name="Normal 5 3 2 3 2 2 2 2 2" xfId="46624"/>
    <cellStyle name="Normal 5 3 2 3 2 2 2 3" xfId="34191"/>
    <cellStyle name="Normal 5 3 2 3 2 2 3" xfId="4289"/>
    <cellStyle name="Normal 5 3 2 3 2 2 3 2" xfId="16743"/>
    <cellStyle name="Normal 5 3 2 3 2 2 3 2 2" xfId="41617"/>
    <cellStyle name="Normal 5 3 2 3 2 2 3 3" xfId="29184"/>
    <cellStyle name="Normal 5 3 2 3 2 2 4" xfId="14259"/>
    <cellStyle name="Normal 5 3 2 3 2 2 4 2" xfId="39133"/>
    <cellStyle name="Normal 5 3 2 3 2 2 5" xfId="26692"/>
    <cellStyle name="Normal 5 3 2 3 2 3" xfId="5604"/>
    <cellStyle name="Normal 5 3 2 3 2 3 2" xfId="10620"/>
    <cellStyle name="Normal 5 3 2 3 2 3 2 2" xfId="23063"/>
    <cellStyle name="Normal 5 3 2 3 2 3 2 2 2" xfId="47937"/>
    <cellStyle name="Normal 5 3 2 3 2 3 2 3" xfId="35504"/>
    <cellStyle name="Normal 5 3 2 3 2 3 3" xfId="18056"/>
    <cellStyle name="Normal 5 3 2 3 2 3 3 2" xfId="42930"/>
    <cellStyle name="Normal 5 3 2 3 2 3 4" xfId="30497"/>
    <cellStyle name="Normal 5 3 2 3 2 4" xfId="8423"/>
    <cellStyle name="Normal 5 3 2 3 2 4 2" xfId="20867"/>
    <cellStyle name="Normal 5 3 2 3 2 4 2 2" xfId="45741"/>
    <cellStyle name="Normal 5 3 2 3 2 4 3" xfId="33308"/>
    <cellStyle name="Normal 5 3 2 3 2 5" xfId="12074"/>
    <cellStyle name="Normal 5 3 2 3 2 5 2" xfId="24508"/>
    <cellStyle name="Normal 5 3 2 3 2 5 2 2" xfId="49382"/>
    <cellStyle name="Normal 5 3 2 3 2 5 3" xfId="36949"/>
    <cellStyle name="Normal 5 3 2 3 2 6" xfId="6900"/>
    <cellStyle name="Normal 5 3 2 3 2 6 2" xfId="19349"/>
    <cellStyle name="Normal 5 3 2 3 2 6 2 2" xfId="44223"/>
    <cellStyle name="Normal 5 3 2 3 2 6 3" xfId="31790"/>
    <cellStyle name="Normal 5 3 2 3 2 7" xfId="3354"/>
    <cellStyle name="Normal 5 3 2 3 2 7 2" xfId="15860"/>
    <cellStyle name="Normal 5 3 2 3 2 7 2 2" xfId="40734"/>
    <cellStyle name="Normal 5 3 2 3 2 7 3" xfId="28293"/>
    <cellStyle name="Normal 5 3 2 3 2 8" xfId="13617"/>
    <cellStyle name="Normal 5 3 2 3 2 8 2" xfId="38491"/>
    <cellStyle name="Normal 5 3 2 3 2 9" xfId="26050"/>
    <cellStyle name="Normal 5 3 2 3 3" xfId="1807"/>
    <cellStyle name="Normal 5 3 2 3 3 2" xfId="4545"/>
    <cellStyle name="Normal 5 3 2 3 3 2 2" xfId="9563"/>
    <cellStyle name="Normal 5 3 2 3 3 2 2 2" xfId="22006"/>
    <cellStyle name="Normal 5 3 2 3 3 2 2 2 2" xfId="46880"/>
    <cellStyle name="Normal 5 3 2 3 3 2 2 3" xfId="34447"/>
    <cellStyle name="Normal 5 3 2 3 3 2 3" xfId="16999"/>
    <cellStyle name="Normal 5 3 2 3 3 2 3 2" xfId="41873"/>
    <cellStyle name="Normal 5 3 2 3 3 2 4" xfId="29440"/>
    <cellStyle name="Normal 5 3 2 3 3 3" xfId="5953"/>
    <cellStyle name="Normal 5 3 2 3 3 3 2" xfId="10968"/>
    <cellStyle name="Normal 5 3 2 3 3 3 2 2" xfId="23411"/>
    <cellStyle name="Normal 5 3 2 3 3 3 2 2 2" xfId="48285"/>
    <cellStyle name="Normal 5 3 2 3 3 3 2 3" xfId="35852"/>
    <cellStyle name="Normal 5 3 2 3 3 3 3" xfId="18404"/>
    <cellStyle name="Normal 5 3 2 3 3 3 3 2" xfId="43278"/>
    <cellStyle name="Normal 5 3 2 3 3 3 4" xfId="30845"/>
    <cellStyle name="Normal 5 3 2 3 3 4" xfId="8679"/>
    <cellStyle name="Normal 5 3 2 3 3 4 2" xfId="21123"/>
    <cellStyle name="Normal 5 3 2 3 3 4 2 2" xfId="45997"/>
    <cellStyle name="Normal 5 3 2 3 3 4 3" xfId="33564"/>
    <cellStyle name="Normal 5 3 2 3 3 5" xfId="12422"/>
    <cellStyle name="Normal 5 3 2 3 3 5 2" xfId="24856"/>
    <cellStyle name="Normal 5 3 2 3 3 5 2 2" xfId="49730"/>
    <cellStyle name="Normal 5 3 2 3 3 5 3" xfId="37297"/>
    <cellStyle name="Normal 5 3 2 3 3 6" xfId="7156"/>
    <cellStyle name="Normal 5 3 2 3 3 6 2" xfId="19605"/>
    <cellStyle name="Normal 5 3 2 3 3 6 2 2" xfId="44479"/>
    <cellStyle name="Normal 5 3 2 3 3 6 3" xfId="32046"/>
    <cellStyle name="Normal 5 3 2 3 3 7" xfId="3610"/>
    <cellStyle name="Normal 5 3 2 3 3 7 2" xfId="16116"/>
    <cellStyle name="Normal 5 3 2 3 3 7 2 2" xfId="40990"/>
    <cellStyle name="Normal 5 3 2 3 3 7 3" xfId="28549"/>
    <cellStyle name="Normal 5 3 2 3 3 8" xfId="14607"/>
    <cellStyle name="Normal 5 3 2 3 3 8 2" xfId="39481"/>
    <cellStyle name="Normal 5 3 2 3 3 9" xfId="27040"/>
    <cellStyle name="Normal 5 3 2 3 4" xfId="2375"/>
    <cellStyle name="Normal 5 3 2 3 4 2" xfId="4999"/>
    <cellStyle name="Normal 5 3 2 3 4 2 2" xfId="10016"/>
    <cellStyle name="Normal 5 3 2 3 4 2 2 2" xfId="22459"/>
    <cellStyle name="Normal 5 3 2 3 4 2 2 2 2" xfId="47333"/>
    <cellStyle name="Normal 5 3 2 3 4 2 2 3" xfId="34900"/>
    <cellStyle name="Normal 5 3 2 3 4 2 3" xfId="17452"/>
    <cellStyle name="Normal 5 3 2 3 4 2 3 2" xfId="42326"/>
    <cellStyle name="Normal 5 3 2 3 4 2 4" xfId="29893"/>
    <cellStyle name="Normal 5 3 2 3 4 3" xfId="6397"/>
    <cellStyle name="Normal 5 3 2 3 4 3 2" xfId="11412"/>
    <cellStyle name="Normal 5 3 2 3 4 3 2 2" xfId="23855"/>
    <cellStyle name="Normal 5 3 2 3 4 3 2 2 2" xfId="48729"/>
    <cellStyle name="Normal 5 3 2 3 4 3 2 3" xfId="36296"/>
    <cellStyle name="Normal 5 3 2 3 4 3 3" xfId="18848"/>
    <cellStyle name="Normal 5 3 2 3 4 3 3 2" xfId="43722"/>
    <cellStyle name="Normal 5 3 2 3 4 3 4" xfId="31289"/>
    <cellStyle name="Normal 5 3 2 3 4 4" xfId="8104"/>
    <cellStyle name="Normal 5 3 2 3 4 4 2" xfId="20550"/>
    <cellStyle name="Normal 5 3 2 3 4 4 2 2" xfId="45424"/>
    <cellStyle name="Normal 5 3 2 3 4 4 3" xfId="32991"/>
    <cellStyle name="Normal 5 3 2 3 4 5" xfId="12866"/>
    <cellStyle name="Normal 5 3 2 3 4 5 2" xfId="25300"/>
    <cellStyle name="Normal 5 3 2 3 4 5 2 2" xfId="50174"/>
    <cellStyle name="Normal 5 3 2 3 4 5 3" xfId="37741"/>
    <cellStyle name="Normal 5 3 2 3 4 6" xfId="7610"/>
    <cellStyle name="Normal 5 3 2 3 4 6 2" xfId="20058"/>
    <cellStyle name="Normal 5 3 2 3 4 6 2 2" xfId="44932"/>
    <cellStyle name="Normal 5 3 2 3 4 6 3" xfId="32499"/>
    <cellStyle name="Normal 5 3 2 3 4 7" xfId="3034"/>
    <cellStyle name="Normal 5 3 2 3 4 7 2" xfId="15543"/>
    <cellStyle name="Normal 5 3 2 3 4 7 2 2" xfId="40417"/>
    <cellStyle name="Normal 5 3 2 3 4 7 3" xfId="27976"/>
    <cellStyle name="Normal 5 3 2 3 4 8" xfId="15051"/>
    <cellStyle name="Normal 5 3 2 3 4 8 2" xfId="39925"/>
    <cellStyle name="Normal 5 3 2 3 4 9" xfId="27484"/>
    <cellStyle name="Normal 5 3 2 3 5" xfId="1208"/>
    <cellStyle name="Normal 5 3 2 3 5 2" xfId="8990"/>
    <cellStyle name="Normal 5 3 2 3 5 2 2" xfId="21433"/>
    <cellStyle name="Normal 5 3 2 3 5 2 2 2" xfId="46307"/>
    <cellStyle name="Normal 5 3 2 3 5 2 3" xfId="33874"/>
    <cellStyle name="Normal 5 3 2 3 5 3" xfId="3972"/>
    <cellStyle name="Normal 5 3 2 3 5 3 2" xfId="16426"/>
    <cellStyle name="Normal 5 3 2 3 5 3 2 2" xfId="41300"/>
    <cellStyle name="Normal 5 3 2 3 5 3 3" xfId="28867"/>
    <cellStyle name="Normal 5 3 2 3 5 4" xfId="14008"/>
    <cellStyle name="Normal 5 3 2 3 5 4 2" xfId="38882"/>
    <cellStyle name="Normal 5 3 2 3 5 5" xfId="26441"/>
    <cellStyle name="Normal 5 3 2 3 6" xfId="5353"/>
    <cellStyle name="Normal 5 3 2 3 6 2" xfId="10369"/>
    <cellStyle name="Normal 5 3 2 3 6 2 2" xfId="22812"/>
    <cellStyle name="Normal 5 3 2 3 6 2 2 2" xfId="47686"/>
    <cellStyle name="Normal 5 3 2 3 6 2 3" xfId="35253"/>
    <cellStyle name="Normal 5 3 2 3 6 3" xfId="17805"/>
    <cellStyle name="Normal 5 3 2 3 6 3 2" xfId="42679"/>
    <cellStyle name="Normal 5 3 2 3 6 4" xfId="30246"/>
    <cellStyle name="Normal 5 3 2 3 7" xfId="7930"/>
    <cellStyle name="Normal 5 3 2 3 7 2" xfId="20376"/>
    <cellStyle name="Normal 5 3 2 3 7 2 2" xfId="45250"/>
    <cellStyle name="Normal 5 3 2 3 7 3" xfId="32817"/>
    <cellStyle name="Normal 5 3 2 3 8" xfId="11823"/>
    <cellStyle name="Normal 5 3 2 3 8 2" xfId="24257"/>
    <cellStyle name="Normal 5 3 2 3 8 2 2" xfId="49131"/>
    <cellStyle name="Normal 5 3 2 3 8 3" xfId="36698"/>
    <cellStyle name="Normal 5 3 2 3 9" xfId="6583"/>
    <cellStyle name="Normal 5 3 2 3 9 2" xfId="19032"/>
    <cellStyle name="Normal 5 3 2 3 9 2 2" xfId="43906"/>
    <cellStyle name="Normal 5 3 2 3 9 3" xfId="31473"/>
    <cellStyle name="Normal 5 3 2 3_Degree data" xfId="1980"/>
    <cellStyle name="Normal 5 3 2 4" xfId="393"/>
    <cellStyle name="Normal 5 3 2 4 10" xfId="13209"/>
    <cellStyle name="Normal 5 3 2 4 10 2" xfId="38083"/>
    <cellStyle name="Normal 5 3 2 4 11" xfId="25642"/>
    <cellStyle name="Normal 5 3 2 4 2" xfId="753"/>
    <cellStyle name="Normal 5 3 2 4 2 2" xfId="1460"/>
    <cellStyle name="Normal 5 3 2 4 2 2 2" xfId="9564"/>
    <cellStyle name="Normal 5 3 2 4 2 2 2 2" xfId="22007"/>
    <cellStyle name="Normal 5 3 2 4 2 2 2 2 2" xfId="46881"/>
    <cellStyle name="Normal 5 3 2 4 2 2 2 3" xfId="34448"/>
    <cellStyle name="Normal 5 3 2 4 2 2 3" xfId="4546"/>
    <cellStyle name="Normal 5 3 2 4 2 2 3 2" xfId="17000"/>
    <cellStyle name="Normal 5 3 2 4 2 2 3 2 2" xfId="41874"/>
    <cellStyle name="Normal 5 3 2 4 2 2 3 3" xfId="29441"/>
    <cellStyle name="Normal 5 3 2 4 2 2 4" xfId="14260"/>
    <cellStyle name="Normal 5 3 2 4 2 2 4 2" xfId="39134"/>
    <cellStyle name="Normal 5 3 2 4 2 2 5" xfId="26693"/>
    <cellStyle name="Normal 5 3 2 4 2 3" xfId="5605"/>
    <cellStyle name="Normal 5 3 2 4 2 3 2" xfId="10621"/>
    <cellStyle name="Normal 5 3 2 4 2 3 2 2" xfId="23064"/>
    <cellStyle name="Normal 5 3 2 4 2 3 2 2 2" xfId="47938"/>
    <cellStyle name="Normal 5 3 2 4 2 3 2 3" xfId="35505"/>
    <cellStyle name="Normal 5 3 2 4 2 3 3" xfId="18057"/>
    <cellStyle name="Normal 5 3 2 4 2 3 3 2" xfId="42931"/>
    <cellStyle name="Normal 5 3 2 4 2 3 4" xfId="30498"/>
    <cellStyle name="Normal 5 3 2 4 2 4" xfId="8680"/>
    <cellStyle name="Normal 5 3 2 4 2 4 2" xfId="21124"/>
    <cellStyle name="Normal 5 3 2 4 2 4 2 2" xfId="45998"/>
    <cellStyle name="Normal 5 3 2 4 2 4 3" xfId="33565"/>
    <cellStyle name="Normal 5 3 2 4 2 5" xfId="12075"/>
    <cellStyle name="Normal 5 3 2 4 2 5 2" xfId="24509"/>
    <cellStyle name="Normal 5 3 2 4 2 5 2 2" xfId="49383"/>
    <cellStyle name="Normal 5 3 2 4 2 5 3" xfId="36950"/>
    <cellStyle name="Normal 5 3 2 4 2 6" xfId="7157"/>
    <cellStyle name="Normal 5 3 2 4 2 6 2" xfId="19606"/>
    <cellStyle name="Normal 5 3 2 4 2 6 2 2" xfId="44480"/>
    <cellStyle name="Normal 5 3 2 4 2 6 3" xfId="32047"/>
    <cellStyle name="Normal 5 3 2 4 2 7" xfId="3611"/>
    <cellStyle name="Normal 5 3 2 4 2 7 2" xfId="16117"/>
    <cellStyle name="Normal 5 3 2 4 2 7 2 2" xfId="40991"/>
    <cellStyle name="Normal 5 3 2 4 2 7 3" xfId="28550"/>
    <cellStyle name="Normal 5 3 2 4 2 8" xfId="13556"/>
    <cellStyle name="Normal 5 3 2 4 2 8 2" xfId="38430"/>
    <cellStyle name="Normal 5 3 2 4 2 9" xfId="25989"/>
    <cellStyle name="Normal 5 3 2 4 3" xfId="1808"/>
    <cellStyle name="Normal 5 3 2 4 3 2" xfId="4938"/>
    <cellStyle name="Normal 5 3 2 4 3 2 2" xfId="9955"/>
    <cellStyle name="Normal 5 3 2 4 3 2 2 2" xfId="22398"/>
    <cellStyle name="Normal 5 3 2 4 3 2 2 2 2" xfId="47272"/>
    <cellStyle name="Normal 5 3 2 4 3 2 2 3" xfId="34839"/>
    <cellStyle name="Normal 5 3 2 4 3 2 3" xfId="17391"/>
    <cellStyle name="Normal 5 3 2 4 3 2 3 2" xfId="42265"/>
    <cellStyle name="Normal 5 3 2 4 3 2 4" xfId="29832"/>
    <cellStyle name="Normal 5 3 2 4 3 3" xfId="5954"/>
    <cellStyle name="Normal 5 3 2 4 3 3 2" xfId="10969"/>
    <cellStyle name="Normal 5 3 2 4 3 3 2 2" xfId="23412"/>
    <cellStyle name="Normal 5 3 2 4 3 3 2 2 2" xfId="48286"/>
    <cellStyle name="Normal 5 3 2 4 3 3 2 3" xfId="35853"/>
    <cellStyle name="Normal 5 3 2 4 3 3 3" xfId="18405"/>
    <cellStyle name="Normal 5 3 2 4 3 3 3 2" xfId="43279"/>
    <cellStyle name="Normal 5 3 2 4 3 3 4" xfId="30846"/>
    <cellStyle name="Normal 5 3 2 4 3 4" xfId="8362"/>
    <cellStyle name="Normal 5 3 2 4 3 4 2" xfId="20806"/>
    <cellStyle name="Normal 5 3 2 4 3 4 2 2" xfId="45680"/>
    <cellStyle name="Normal 5 3 2 4 3 4 3" xfId="33247"/>
    <cellStyle name="Normal 5 3 2 4 3 5" xfId="12423"/>
    <cellStyle name="Normal 5 3 2 4 3 5 2" xfId="24857"/>
    <cellStyle name="Normal 5 3 2 4 3 5 2 2" xfId="49731"/>
    <cellStyle name="Normal 5 3 2 4 3 5 3" xfId="37298"/>
    <cellStyle name="Normal 5 3 2 4 3 6" xfId="7549"/>
    <cellStyle name="Normal 5 3 2 4 3 6 2" xfId="19997"/>
    <cellStyle name="Normal 5 3 2 4 3 6 2 2" xfId="44871"/>
    <cellStyle name="Normal 5 3 2 4 3 6 3" xfId="32438"/>
    <cellStyle name="Normal 5 3 2 4 3 7" xfId="3293"/>
    <cellStyle name="Normal 5 3 2 4 3 7 2" xfId="15799"/>
    <cellStyle name="Normal 5 3 2 4 3 7 2 2" xfId="40673"/>
    <cellStyle name="Normal 5 3 2 4 3 7 3" xfId="28232"/>
    <cellStyle name="Normal 5 3 2 4 3 8" xfId="14608"/>
    <cellStyle name="Normal 5 3 2 4 3 8 2" xfId="39482"/>
    <cellStyle name="Normal 5 3 2 4 3 9" xfId="27041"/>
    <cellStyle name="Normal 5 3 2 4 4" xfId="2311"/>
    <cellStyle name="Normal 5 3 2 4 4 2" xfId="6336"/>
    <cellStyle name="Normal 5 3 2 4 4 2 2" xfId="11351"/>
    <cellStyle name="Normal 5 3 2 4 4 2 2 2" xfId="23794"/>
    <cellStyle name="Normal 5 3 2 4 4 2 2 2 2" xfId="48668"/>
    <cellStyle name="Normal 5 3 2 4 4 2 2 3" xfId="36235"/>
    <cellStyle name="Normal 5 3 2 4 4 2 3" xfId="18787"/>
    <cellStyle name="Normal 5 3 2 4 4 2 3 2" xfId="43661"/>
    <cellStyle name="Normal 5 3 2 4 4 2 4" xfId="31228"/>
    <cellStyle name="Normal 5 3 2 4 4 3" xfId="12805"/>
    <cellStyle name="Normal 5 3 2 4 4 3 2" xfId="25239"/>
    <cellStyle name="Normal 5 3 2 4 4 3 2 2" xfId="50113"/>
    <cellStyle name="Normal 5 3 2 4 4 3 3" xfId="37680"/>
    <cellStyle name="Normal 5 3 2 4 4 4" xfId="9246"/>
    <cellStyle name="Normal 5 3 2 4 4 4 2" xfId="21689"/>
    <cellStyle name="Normal 5 3 2 4 4 4 2 2" xfId="46563"/>
    <cellStyle name="Normal 5 3 2 4 4 4 3" xfId="34130"/>
    <cellStyle name="Normal 5 3 2 4 4 5" xfId="4228"/>
    <cellStyle name="Normal 5 3 2 4 4 5 2" xfId="16682"/>
    <cellStyle name="Normal 5 3 2 4 4 5 2 2" xfId="41556"/>
    <cellStyle name="Normal 5 3 2 4 4 5 3" xfId="29123"/>
    <cellStyle name="Normal 5 3 2 4 4 6" xfId="14990"/>
    <cellStyle name="Normal 5 3 2 4 4 6 2" xfId="39864"/>
    <cellStyle name="Normal 5 3 2 4 4 7" xfId="27423"/>
    <cellStyle name="Normal 5 3 2 4 5" xfId="1147"/>
    <cellStyle name="Normal 5 3 2 4 5 2" xfId="10308"/>
    <cellStyle name="Normal 5 3 2 4 5 2 2" xfId="22751"/>
    <cellStyle name="Normal 5 3 2 4 5 2 2 2" xfId="47625"/>
    <cellStyle name="Normal 5 3 2 4 5 2 3" xfId="35192"/>
    <cellStyle name="Normal 5 3 2 4 5 3" xfId="5292"/>
    <cellStyle name="Normal 5 3 2 4 5 3 2" xfId="17744"/>
    <cellStyle name="Normal 5 3 2 4 5 3 2 2" xfId="42618"/>
    <cellStyle name="Normal 5 3 2 4 5 3 3" xfId="30185"/>
    <cellStyle name="Normal 5 3 2 4 5 4" xfId="13947"/>
    <cellStyle name="Normal 5 3 2 4 5 4 2" xfId="38821"/>
    <cellStyle name="Normal 5 3 2 4 5 5" xfId="26380"/>
    <cellStyle name="Normal 5 3 2 4 6" xfId="7869"/>
    <cellStyle name="Normal 5 3 2 4 6 2" xfId="20315"/>
    <cellStyle name="Normal 5 3 2 4 6 2 2" xfId="45189"/>
    <cellStyle name="Normal 5 3 2 4 6 3" xfId="32756"/>
    <cellStyle name="Normal 5 3 2 4 7" xfId="11762"/>
    <cellStyle name="Normal 5 3 2 4 7 2" xfId="24196"/>
    <cellStyle name="Normal 5 3 2 4 7 2 2" xfId="49070"/>
    <cellStyle name="Normal 5 3 2 4 7 3" xfId="36637"/>
    <cellStyle name="Normal 5 3 2 4 8" xfId="6839"/>
    <cellStyle name="Normal 5 3 2 4 8 2" xfId="19288"/>
    <cellStyle name="Normal 5 3 2 4 8 2 2" xfId="44162"/>
    <cellStyle name="Normal 5 3 2 4 8 3" xfId="31729"/>
    <cellStyle name="Normal 5 3 2 4 9" xfId="2790"/>
    <cellStyle name="Normal 5 3 2 4 9 2" xfId="15308"/>
    <cellStyle name="Normal 5 3 2 4 9 2 2" xfId="40182"/>
    <cellStyle name="Normal 5 3 2 4 9 3" xfId="27741"/>
    <cellStyle name="Normal 5 3 2 4_Degree data" xfId="2075"/>
    <cellStyle name="Normal 5 3 2 5" xfId="225"/>
    <cellStyle name="Normal 5 3 2 5 2" xfId="1456"/>
    <cellStyle name="Normal 5 3 2 5 2 2" xfId="9089"/>
    <cellStyle name="Normal 5 3 2 5 2 2 2" xfId="21532"/>
    <cellStyle name="Normal 5 3 2 5 2 2 2 2" xfId="46406"/>
    <cellStyle name="Normal 5 3 2 5 2 2 3" xfId="33973"/>
    <cellStyle name="Normal 5 3 2 5 2 3" xfId="4071"/>
    <cellStyle name="Normal 5 3 2 5 2 3 2" xfId="16525"/>
    <cellStyle name="Normal 5 3 2 5 2 3 2 2" xfId="41399"/>
    <cellStyle name="Normal 5 3 2 5 2 3 3" xfId="28966"/>
    <cellStyle name="Normal 5 3 2 5 2 4" xfId="14256"/>
    <cellStyle name="Normal 5 3 2 5 2 4 2" xfId="39130"/>
    <cellStyle name="Normal 5 3 2 5 2 5" xfId="26689"/>
    <cellStyle name="Normal 5 3 2 5 3" xfId="5601"/>
    <cellStyle name="Normal 5 3 2 5 3 2" xfId="10617"/>
    <cellStyle name="Normal 5 3 2 5 3 2 2" xfId="23060"/>
    <cellStyle name="Normal 5 3 2 5 3 2 2 2" xfId="47934"/>
    <cellStyle name="Normal 5 3 2 5 3 2 3" xfId="35501"/>
    <cellStyle name="Normal 5 3 2 5 3 3" xfId="18053"/>
    <cellStyle name="Normal 5 3 2 5 3 3 2" xfId="42927"/>
    <cellStyle name="Normal 5 3 2 5 3 4" xfId="30494"/>
    <cellStyle name="Normal 5 3 2 5 4" xfId="8205"/>
    <cellStyle name="Normal 5 3 2 5 4 2" xfId="20649"/>
    <cellStyle name="Normal 5 3 2 5 4 2 2" xfId="45523"/>
    <cellStyle name="Normal 5 3 2 5 4 3" xfId="33090"/>
    <cellStyle name="Normal 5 3 2 5 5" xfId="12071"/>
    <cellStyle name="Normal 5 3 2 5 5 2" xfId="24505"/>
    <cellStyle name="Normal 5 3 2 5 5 2 2" xfId="49379"/>
    <cellStyle name="Normal 5 3 2 5 5 3" xfId="36946"/>
    <cellStyle name="Normal 5 3 2 5 6" xfId="6682"/>
    <cellStyle name="Normal 5 3 2 5 6 2" xfId="19131"/>
    <cellStyle name="Normal 5 3 2 5 6 2 2" xfId="44005"/>
    <cellStyle name="Normal 5 3 2 5 6 3" xfId="31572"/>
    <cellStyle name="Normal 5 3 2 5 7" xfId="3136"/>
    <cellStyle name="Normal 5 3 2 5 7 2" xfId="15642"/>
    <cellStyle name="Normal 5 3 2 5 7 2 2" xfId="40516"/>
    <cellStyle name="Normal 5 3 2 5 7 3" xfId="28075"/>
    <cellStyle name="Normal 5 3 2 5 8" xfId="13052"/>
    <cellStyle name="Normal 5 3 2 5 8 2" xfId="37926"/>
    <cellStyle name="Normal 5 3 2 5 9" xfId="25485"/>
    <cellStyle name="Normal 5 3 2 6" xfId="590"/>
    <cellStyle name="Normal 5 3 2 6 2" xfId="1804"/>
    <cellStyle name="Normal 5 3 2 6 2 2" xfId="9560"/>
    <cellStyle name="Normal 5 3 2 6 2 2 2" xfId="22003"/>
    <cellStyle name="Normal 5 3 2 6 2 2 2 2" xfId="46877"/>
    <cellStyle name="Normal 5 3 2 6 2 2 3" xfId="34444"/>
    <cellStyle name="Normal 5 3 2 6 2 3" xfId="4542"/>
    <cellStyle name="Normal 5 3 2 6 2 3 2" xfId="16996"/>
    <cellStyle name="Normal 5 3 2 6 2 3 2 2" xfId="41870"/>
    <cellStyle name="Normal 5 3 2 6 2 3 3" xfId="29437"/>
    <cellStyle name="Normal 5 3 2 6 2 4" xfId="14604"/>
    <cellStyle name="Normal 5 3 2 6 2 4 2" xfId="39478"/>
    <cellStyle name="Normal 5 3 2 6 2 5" xfId="27037"/>
    <cellStyle name="Normal 5 3 2 6 3" xfId="5950"/>
    <cellStyle name="Normal 5 3 2 6 3 2" xfId="10965"/>
    <cellStyle name="Normal 5 3 2 6 3 2 2" xfId="23408"/>
    <cellStyle name="Normal 5 3 2 6 3 2 2 2" xfId="48282"/>
    <cellStyle name="Normal 5 3 2 6 3 2 3" xfId="35849"/>
    <cellStyle name="Normal 5 3 2 6 3 3" xfId="18401"/>
    <cellStyle name="Normal 5 3 2 6 3 3 2" xfId="43275"/>
    <cellStyle name="Normal 5 3 2 6 3 4" xfId="30842"/>
    <cellStyle name="Normal 5 3 2 6 4" xfId="8676"/>
    <cellStyle name="Normal 5 3 2 6 4 2" xfId="21120"/>
    <cellStyle name="Normal 5 3 2 6 4 2 2" xfId="45994"/>
    <cellStyle name="Normal 5 3 2 6 4 3" xfId="33561"/>
    <cellStyle name="Normal 5 3 2 6 5" xfId="12419"/>
    <cellStyle name="Normal 5 3 2 6 5 2" xfId="24853"/>
    <cellStyle name="Normal 5 3 2 6 5 2 2" xfId="49727"/>
    <cellStyle name="Normal 5 3 2 6 5 3" xfId="37294"/>
    <cellStyle name="Normal 5 3 2 6 6" xfId="7153"/>
    <cellStyle name="Normal 5 3 2 6 6 2" xfId="19602"/>
    <cellStyle name="Normal 5 3 2 6 6 2 2" xfId="44476"/>
    <cellStyle name="Normal 5 3 2 6 6 3" xfId="32043"/>
    <cellStyle name="Normal 5 3 2 6 7" xfId="3607"/>
    <cellStyle name="Normal 5 3 2 6 7 2" xfId="16113"/>
    <cellStyle name="Normal 5 3 2 6 7 2 2" xfId="40987"/>
    <cellStyle name="Normal 5 3 2 6 7 3" xfId="28546"/>
    <cellStyle name="Normal 5 3 2 6 8" xfId="13399"/>
    <cellStyle name="Normal 5 3 2 6 8 2" xfId="38273"/>
    <cellStyle name="Normal 5 3 2 6 9" xfId="25832"/>
    <cellStyle name="Normal 5 3 2 7" xfId="2143"/>
    <cellStyle name="Normal 5 3 2 7 2" xfId="4781"/>
    <cellStyle name="Normal 5 3 2 7 2 2" xfId="9798"/>
    <cellStyle name="Normal 5 3 2 7 2 2 2" xfId="22241"/>
    <cellStyle name="Normal 5 3 2 7 2 2 2 2" xfId="47115"/>
    <cellStyle name="Normal 5 3 2 7 2 2 3" xfId="34682"/>
    <cellStyle name="Normal 5 3 2 7 2 3" xfId="17234"/>
    <cellStyle name="Normal 5 3 2 7 2 3 2" xfId="42108"/>
    <cellStyle name="Normal 5 3 2 7 2 4" xfId="29675"/>
    <cellStyle name="Normal 5 3 2 7 3" xfId="6179"/>
    <cellStyle name="Normal 5 3 2 7 3 2" xfId="11194"/>
    <cellStyle name="Normal 5 3 2 7 3 2 2" xfId="23637"/>
    <cellStyle name="Normal 5 3 2 7 3 2 2 2" xfId="48511"/>
    <cellStyle name="Normal 5 3 2 7 3 2 3" xfId="36078"/>
    <cellStyle name="Normal 5 3 2 7 3 3" xfId="18630"/>
    <cellStyle name="Normal 5 3 2 7 3 3 2" xfId="43504"/>
    <cellStyle name="Normal 5 3 2 7 3 4" xfId="31071"/>
    <cellStyle name="Normal 5 3 2 7 4" xfId="8043"/>
    <cellStyle name="Normal 5 3 2 7 4 2" xfId="20489"/>
    <cellStyle name="Normal 5 3 2 7 4 2 2" xfId="45363"/>
    <cellStyle name="Normal 5 3 2 7 4 3" xfId="32930"/>
    <cellStyle name="Normal 5 3 2 7 5" xfId="12648"/>
    <cellStyle name="Normal 5 3 2 7 5 2" xfId="25082"/>
    <cellStyle name="Normal 5 3 2 7 5 2 2" xfId="49956"/>
    <cellStyle name="Normal 5 3 2 7 5 3" xfId="37523"/>
    <cellStyle name="Normal 5 3 2 7 6" xfId="7392"/>
    <cellStyle name="Normal 5 3 2 7 6 2" xfId="19840"/>
    <cellStyle name="Normal 5 3 2 7 6 2 2" xfId="44714"/>
    <cellStyle name="Normal 5 3 2 7 6 3" xfId="32281"/>
    <cellStyle name="Normal 5 3 2 7 7" xfId="2970"/>
    <cellStyle name="Normal 5 3 2 7 7 2" xfId="15482"/>
    <cellStyle name="Normal 5 3 2 7 7 2 2" xfId="40356"/>
    <cellStyle name="Normal 5 3 2 7 7 3" xfId="27915"/>
    <cellStyle name="Normal 5 3 2 7 8" xfId="14833"/>
    <cellStyle name="Normal 5 3 2 7 8 2" xfId="39707"/>
    <cellStyle name="Normal 5 3 2 7 9" xfId="27266"/>
    <cellStyle name="Normal 5 3 2 8" xfId="990"/>
    <cellStyle name="Normal 5 3 2 8 2" xfId="8929"/>
    <cellStyle name="Normal 5 3 2 8 2 2" xfId="21372"/>
    <cellStyle name="Normal 5 3 2 8 2 2 2" xfId="46246"/>
    <cellStyle name="Normal 5 3 2 8 2 3" xfId="33813"/>
    <cellStyle name="Normal 5 3 2 8 3" xfId="3911"/>
    <cellStyle name="Normal 5 3 2 8 3 2" xfId="16365"/>
    <cellStyle name="Normal 5 3 2 8 3 2 2" xfId="41239"/>
    <cellStyle name="Normal 5 3 2 8 3 3" xfId="28806"/>
    <cellStyle name="Normal 5 3 2 8 4" xfId="13790"/>
    <cellStyle name="Normal 5 3 2 8 4 2" xfId="38664"/>
    <cellStyle name="Normal 5 3 2 8 5" xfId="26223"/>
    <cellStyle name="Normal 5 3 2 9" xfId="5133"/>
    <cellStyle name="Normal 5 3 2 9 2" xfId="10149"/>
    <cellStyle name="Normal 5 3 2 9 2 2" xfId="22592"/>
    <cellStyle name="Normal 5 3 2 9 2 2 2" xfId="47466"/>
    <cellStyle name="Normal 5 3 2 9 2 3" xfId="35033"/>
    <cellStyle name="Normal 5 3 2 9 3" xfId="17585"/>
    <cellStyle name="Normal 5 3 2 9 3 2" xfId="42459"/>
    <cellStyle name="Normal 5 3 2 9 4" xfId="30026"/>
    <cellStyle name="Normal 5 3 2_Degree data" xfId="2005"/>
    <cellStyle name="Normal 5 3 3" xfId="177"/>
    <cellStyle name="Normal 5 3 3 10" xfId="6565"/>
    <cellStyle name="Normal 5 3 3 10 2" xfId="19014"/>
    <cellStyle name="Normal 5 3 3 10 2 2" xfId="43888"/>
    <cellStyle name="Normal 5 3 3 10 3" xfId="31455"/>
    <cellStyle name="Normal 5 3 3 11" xfId="2733"/>
    <cellStyle name="Normal 5 3 3 11 2" xfId="15251"/>
    <cellStyle name="Normal 5 3 3 11 2 2" xfId="40125"/>
    <cellStyle name="Normal 5 3 3 11 3" xfId="27684"/>
    <cellStyle name="Normal 5 3 3 12" xfId="13007"/>
    <cellStyle name="Normal 5 3 3 12 2" xfId="37881"/>
    <cellStyle name="Normal 5 3 3 13" xfId="25440"/>
    <cellStyle name="Normal 5 3 3 2" xfId="438"/>
    <cellStyle name="Normal 5 3 3 2 10" xfId="13252"/>
    <cellStyle name="Normal 5 3 3 2 10 2" xfId="38126"/>
    <cellStyle name="Normal 5 3 3 2 11" xfId="25685"/>
    <cellStyle name="Normal 5 3 3 2 2" xfId="798"/>
    <cellStyle name="Normal 5 3 3 2 2 2" xfId="1462"/>
    <cellStyle name="Normal 5 3 3 2 2 2 2" xfId="9566"/>
    <cellStyle name="Normal 5 3 3 2 2 2 2 2" xfId="22009"/>
    <cellStyle name="Normal 5 3 3 2 2 2 2 2 2" xfId="46883"/>
    <cellStyle name="Normal 5 3 3 2 2 2 2 3" xfId="34450"/>
    <cellStyle name="Normal 5 3 3 2 2 2 3" xfId="4548"/>
    <cellStyle name="Normal 5 3 3 2 2 2 3 2" xfId="17002"/>
    <cellStyle name="Normal 5 3 3 2 2 2 3 2 2" xfId="41876"/>
    <cellStyle name="Normal 5 3 3 2 2 2 3 3" xfId="29443"/>
    <cellStyle name="Normal 5 3 3 2 2 2 4" xfId="14262"/>
    <cellStyle name="Normal 5 3 3 2 2 2 4 2" xfId="39136"/>
    <cellStyle name="Normal 5 3 3 2 2 2 5" xfId="26695"/>
    <cellStyle name="Normal 5 3 3 2 2 3" xfId="5607"/>
    <cellStyle name="Normal 5 3 3 2 2 3 2" xfId="10623"/>
    <cellStyle name="Normal 5 3 3 2 2 3 2 2" xfId="23066"/>
    <cellStyle name="Normal 5 3 3 2 2 3 2 2 2" xfId="47940"/>
    <cellStyle name="Normal 5 3 3 2 2 3 2 3" xfId="35507"/>
    <cellStyle name="Normal 5 3 3 2 2 3 3" xfId="18059"/>
    <cellStyle name="Normal 5 3 3 2 2 3 3 2" xfId="42933"/>
    <cellStyle name="Normal 5 3 3 2 2 3 4" xfId="30500"/>
    <cellStyle name="Normal 5 3 3 2 2 4" xfId="8682"/>
    <cellStyle name="Normal 5 3 3 2 2 4 2" xfId="21126"/>
    <cellStyle name="Normal 5 3 3 2 2 4 2 2" xfId="46000"/>
    <cellStyle name="Normal 5 3 3 2 2 4 3" xfId="33567"/>
    <cellStyle name="Normal 5 3 3 2 2 5" xfId="12077"/>
    <cellStyle name="Normal 5 3 3 2 2 5 2" xfId="24511"/>
    <cellStyle name="Normal 5 3 3 2 2 5 2 2" xfId="49385"/>
    <cellStyle name="Normal 5 3 3 2 2 5 3" xfId="36952"/>
    <cellStyle name="Normal 5 3 3 2 2 6" xfId="7159"/>
    <cellStyle name="Normal 5 3 3 2 2 6 2" xfId="19608"/>
    <cellStyle name="Normal 5 3 3 2 2 6 2 2" xfId="44482"/>
    <cellStyle name="Normal 5 3 3 2 2 6 3" xfId="32049"/>
    <cellStyle name="Normal 5 3 3 2 2 7" xfId="3613"/>
    <cellStyle name="Normal 5 3 3 2 2 7 2" xfId="16119"/>
    <cellStyle name="Normal 5 3 3 2 2 7 2 2" xfId="40993"/>
    <cellStyle name="Normal 5 3 3 2 2 7 3" xfId="28552"/>
    <cellStyle name="Normal 5 3 3 2 2 8" xfId="13599"/>
    <cellStyle name="Normal 5 3 3 2 2 8 2" xfId="38473"/>
    <cellStyle name="Normal 5 3 3 2 2 9" xfId="26032"/>
    <cellStyle name="Normal 5 3 3 2 3" xfId="1810"/>
    <cellStyle name="Normal 5 3 3 2 3 2" xfId="4981"/>
    <cellStyle name="Normal 5 3 3 2 3 2 2" xfId="9998"/>
    <cellStyle name="Normal 5 3 3 2 3 2 2 2" xfId="22441"/>
    <cellStyle name="Normal 5 3 3 2 3 2 2 2 2" xfId="47315"/>
    <cellStyle name="Normal 5 3 3 2 3 2 2 3" xfId="34882"/>
    <cellStyle name="Normal 5 3 3 2 3 2 3" xfId="17434"/>
    <cellStyle name="Normal 5 3 3 2 3 2 3 2" xfId="42308"/>
    <cellStyle name="Normal 5 3 3 2 3 2 4" xfId="29875"/>
    <cellStyle name="Normal 5 3 3 2 3 3" xfId="5956"/>
    <cellStyle name="Normal 5 3 3 2 3 3 2" xfId="10971"/>
    <cellStyle name="Normal 5 3 3 2 3 3 2 2" xfId="23414"/>
    <cellStyle name="Normal 5 3 3 2 3 3 2 2 2" xfId="48288"/>
    <cellStyle name="Normal 5 3 3 2 3 3 2 3" xfId="35855"/>
    <cellStyle name="Normal 5 3 3 2 3 3 3" xfId="18407"/>
    <cellStyle name="Normal 5 3 3 2 3 3 3 2" xfId="43281"/>
    <cellStyle name="Normal 5 3 3 2 3 3 4" xfId="30848"/>
    <cellStyle name="Normal 5 3 3 2 3 4" xfId="8405"/>
    <cellStyle name="Normal 5 3 3 2 3 4 2" xfId="20849"/>
    <cellStyle name="Normal 5 3 3 2 3 4 2 2" xfId="45723"/>
    <cellStyle name="Normal 5 3 3 2 3 4 3" xfId="33290"/>
    <cellStyle name="Normal 5 3 3 2 3 5" xfId="12425"/>
    <cellStyle name="Normal 5 3 3 2 3 5 2" xfId="24859"/>
    <cellStyle name="Normal 5 3 3 2 3 5 2 2" xfId="49733"/>
    <cellStyle name="Normal 5 3 3 2 3 5 3" xfId="37300"/>
    <cellStyle name="Normal 5 3 3 2 3 6" xfId="7592"/>
    <cellStyle name="Normal 5 3 3 2 3 6 2" xfId="20040"/>
    <cellStyle name="Normal 5 3 3 2 3 6 2 2" xfId="44914"/>
    <cellStyle name="Normal 5 3 3 2 3 6 3" xfId="32481"/>
    <cellStyle name="Normal 5 3 3 2 3 7" xfId="3336"/>
    <cellStyle name="Normal 5 3 3 2 3 7 2" xfId="15842"/>
    <cellStyle name="Normal 5 3 3 2 3 7 2 2" xfId="40716"/>
    <cellStyle name="Normal 5 3 3 2 3 7 3" xfId="28275"/>
    <cellStyle name="Normal 5 3 3 2 3 8" xfId="14610"/>
    <cellStyle name="Normal 5 3 3 2 3 8 2" xfId="39484"/>
    <cellStyle name="Normal 5 3 3 2 3 9" xfId="27043"/>
    <cellStyle name="Normal 5 3 3 2 4" xfId="2356"/>
    <cellStyle name="Normal 5 3 3 2 4 2" xfId="6379"/>
    <cellStyle name="Normal 5 3 3 2 4 2 2" xfId="11394"/>
    <cellStyle name="Normal 5 3 3 2 4 2 2 2" xfId="23837"/>
    <cellStyle name="Normal 5 3 3 2 4 2 2 2 2" xfId="48711"/>
    <cellStyle name="Normal 5 3 3 2 4 2 2 3" xfId="36278"/>
    <cellStyle name="Normal 5 3 3 2 4 2 3" xfId="18830"/>
    <cellStyle name="Normal 5 3 3 2 4 2 3 2" xfId="43704"/>
    <cellStyle name="Normal 5 3 3 2 4 2 4" xfId="31271"/>
    <cellStyle name="Normal 5 3 3 2 4 3" xfId="12848"/>
    <cellStyle name="Normal 5 3 3 2 4 3 2" xfId="25282"/>
    <cellStyle name="Normal 5 3 3 2 4 3 2 2" xfId="50156"/>
    <cellStyle name="Normal 5 3 3 2 4 3 3" xfId="37723"/>
    <cellStyle name="Normal 5 3 3 2 4 4" xfId="9289"/>
    <cellStyle name="Normal 5 3 3 2 4 4 2" xfId="21732"/>
    <cellStyle name="Normal 5 3 3 2 4 4 2 2" xfId="46606"/>
    <cellStyle name="Normal 5 3 3 2 4 4 3" xfId="34173"/>
    <cellStyle name="Normal 5 3 3 2 4 5" xfId="4271"/>
    <cellStyle name="Normal 5 3 3 2 4 5 2" xfId="16725"/>
    <cellStyle name="Normal 5 3 3 2 4 5 2 2" xfId="41599"/>
    <cellStyle name="Normal 5 3 3 2 4 5 3" xfId="29166"/>
    <cellStyle name="Normal 5 3 3 2 4 6" xfId="15033"/>
    <cellStyle name="Normal 5 3 3 2 4 6 2" xfId="39907"/>
    <cellStyle name="Normal 5 3 3 2 4 7" xfId="27466"/>
    <cellStyle name="Normal 5 3 3 2 5" xfId="1190"/>
    <cellStyle name="Normal 5 3 3 2 5 2" xfId="10351"/>
    <cellStyle name="Normal 5 3 3 2 5 2 2" xfId="22794"/>
    <cellStyle name="Normal 5 3 3 2 5 2 2 2" xfId="47668"/>
    <cellStyle name="Normal 5 3 3 2 5 2 3" xfId="35235"/>
    <cellStyle name="Normal 5 3 3 2 5 3" xfId="5335"/>
    <cellStyle name="Normal 5 3 3 2 5 3 2" xfId="17787"/>
    <cellStyle name="Normal 5 3 3 2 5 3 2 2" xfId="42661"/>
    <cellStyle name="Normal 5 3 3 2 5 3 3" xfId="30228"/>
    <cellStyle name="Normal 5 3 3 2 5 4" xfId="13990"/>
    <cellStyle name="Normal 5 3 3 2 5 4 2" xfId="38864"/>
    <cellStyle name="Normal 5 3 3 2 5 5" xfId="26423"/>
    <cellStyle name="Normal 5 3 3 2 6" xfId="7912"/>
    <cellStyle name="Normal 5 3 3 2 6 2" xfId="20358"/>
    <cellStyle name="Normal 5 3 3 2 6 2 2" xfId="45232"/>
    <cellStyle name="Normal 5 3 3 2 6 3" xfId="32799"/>
    <cellStyle name="Normal 5 3 3 2 7" xfId="11805"/>
    <cellStyle name="Normal 5 3 3 2 7 2" xfId="24239"/>
    <cellStyle name="Normal 5 3 3 2 7 2 2" xfId="49113"/>
    <cellStyle name="Normal 5 3 3 2 7 3" xfId="36680"/>
    <cellStyle name="Normal 5 3 3 2 8" xfId="6882"/>
    <cellStyle name="Normal 5 3 3 2 8 2" xfId="19331"/>
    <cellStyle name="Normal 5 3 3 2 8 2 2" xfId="44205"/>
    <cellStyle name="Normal 5 3 3 2 8 3" xfId="31772"/>
    <cellStyle name="Normal 5 3 3 2 9" xfId="2833"/>
    <cellStyle name="Normal 5 3 3 2 9 2" xfId="15351"/>
    <cellStyle name="Normal 5 3 3 2 9 2 2" xfId="40225"/>
    <cellStyle name="Normal 5 3 3 2 9 3" xfId="27784"/>
    <cellStyle name="Normal 5 3 3 2_Degree data" xfId="2092"/>
    <cellStyle name="Normal 5 3 3 3" xfId="336"/>
    <cellStyle name="Normal 5 3 3 3 2" xfId="1461"/>
    <cellStyle name="Normal 5 3 3 3 2 2" xfId="9189"/>
    <cellStyle name="Normal 5 3 3 3 2 2 2" xfId="21632"/>
    <cellStyle name="Normal 5 3 3 3 2 2 2 2" xfId="46506"/>
    <cellStyle name="Normal 5 3 3 3 2 2 3" xfId="34073"/>
    <cellStyle name="Normal 5 3 3 3 2 3" xfId="4171"/>
    <cellStyle name="Normal 5 3 3 3 2 3 2" xfId="16625"/>
    <cellStyle name="Normal 5 3 3 3 2 3 2 2" xfId="41499"/>
    <cellStyle name="Normal 5 3 3 3 2 3 3" xfId="29066"/>
    <cellStyle name="Normal 5 3 3 3 2 4" xfId="14261"/>
    <cellStyle name="Normal 5 3 3 3 2 4 2" xfId="39135"/>
    <cellStyle name="Normal 5 3 3 3 2 5" xfId="26694"/>
    <cellStyle name="Normal 5 3 3 3 3" xfId="5606"/>
    <cellStyle name="Normal 5 3 3 3 3 2" xfId="10622"/>
    <cellStyle name="Normal 5 3 3 3 3 2 2" xfId="23065"/>
    <cellStyle name="Normal 5 3 3 3 3 2 2 2" xfId="47939"/>
    <cellStyle name="Normal 5 3 3 3 3 2 3" xfId="35506"/>
    <cellStyle name="Normal 5 3 3 3 3 3" xfId="18058"/>
    <cellStyle name="Normal 5 3 3 3 3 3 2" xfId="42932"/>
    <cellStyle name="Normal 5 3 3 3 3 4" xfId="30499"/>
    <cellStyle name="Normal 5 3 3 3 4" xfId="8305"/>
    <cellStyle name="Normal 5 3 3 3 4 2" xfId="20749"/>
    <cellStyle name="Normal 5 3 3 3 4 2 2" xfId="45623"/>
    <cellStyle name="Normal 5 3 3 3 4 3" xfId="33190"/>
    <cellStyle name="Normal 5 3 3 3 5" xfId="12076"/>
    <cellStyle name="Normal 5 3 3 3 5 2" xfId="24510"/>
    <cellStyle name="Normal 5 3 3 3 5 2 2" xfId="49384"/>
    <cellStyle name="Normal 5 3 3 3 5 3" xfId="36951"/>
    <cellStyle name="Normal 5 3 3 3 6" xfId="6782"/>
    <cellStyle name="Normal 5 3 3 3 6 2" xfId="19231"/>
    <cellStyle name="Normal 5 3 3 3 6 2 2" xfId="44105"/>
    <cellStyle name="Normal 5 3 3 3 6 3" xfId="31672"/>
    <cellStyle name="Normal 5 3 3 3 7" xfId="3236"/>
    <cellStyle name="Normal 5 3 3 3 7 2" xfId="15742"/>
    <cellStyle name="Normal 5 3 3 3 7 2 2" xfId="40616"/>
    <cellStyle name="Normal 5 3 3 3 7 3" xfId="28175"/>
    <cellStyle name="Normal 5 3 3 3 8" xfId="13152"/>
    <cellStyle name="Normal 5 3 3 3 8 2" xfId="38026"/>
    <cellStyle name="Normal 5 3 3 3 9" xfId="25585"/>
    <cellStyle name="Normal 5 3 3 4" xfId="696"/>
    <cellStyle name="Normal 5 3 3 4 2" xfId="1809"/>
    <cellStyle name="Normal 5 3 3 4 2 2" xfId="9565"/>
    <cellStyle name="Normal 5 3 3 4 2 2 2" xfId="22008"/>
    <cellStyle name="Normal 5 3 3 4 2 2 2 2" xfId="46882"/>
    <cellStyle name="Normal 5 3 3 4 2 2 3" xfId="34449"/>
    <cellStyle name="Normal 5 3 3 4 2 3" xfId="4547"/>
    <cellStyle name="Normal 5 3 3 4 2 3 2" xfId="17001"/>
    <cellStyle name="Normal 5 3 3 4 2 3 2 2" xfId="41875"/>
    <cellStyle name="Normal 5 3 3 4 2 3 3" xfId="29442"/>
    <cellStyle name="Normal 5 3 3 4 2 4" xfId="14609"/>
    <cellStyle name="Normal 5 3 3 4 2 4 2" xfId="39483"/>
    <cellStyle name="Normal 5 3 3 4 2 5" xfId="27042"/>
    <cellStyle name="Normal 5 3 3 4 3" xfId="5955"/>
    <cellStyle name="Normal 5 3 3 4 3 2" xfId="10970"/>
    <cellStyle name="Normal 5 3 3 4 3 2 2" xfId="23413"/>
    <cellStyle name="Normal 5 3 3 4 3 2 2 2" xfId="48287"/>
    <cellStyle name="Normal 5 3 3 4 3 2 3" xfId="35854"/>
    <cellStyle name="Normal 5 3 3 4 3 3" xfId="18406"/>
    <cellStyle name="Normal 5 3 3 4 3 3 2" xfId="43280"/>
    <cellStyle name="Normal 5 3 3 4 3 4" xfId="30847"/>
    <cellStyle name="Normal 5 3 3 4 4" xfId="8681"/>
    <cellStyle name="Normal 5 3 3 4 4 2" xfId="21125"/>
    <cellStyle name="Normal 5 3 3 4 4 2 2" xfId="45999"/>
    <cellStyle name="Normal 5 3 3 4 4 3" xfId="33566"/>
    <cellStyle name="Normal 5 3 3 4 5" xfId="12424"/>
    <cellStyle name="Normal 5 3 3 4 5 2" xfId="24858"/>
    <cellStyle name="Normal 5 3 3 4 5 2 2" xfId="49732"/>
    <cellStyle name="Normal 5 3 3 4 5 3" xfId="37299"/>
    <cellStyle name="Normal 5 3 3 4 6" xfId="7158"/>
    <cellStyle name="Normal 5 3 3 4 6 2" xfId="19607"/>
    <cellStyle name="Normal 5 3 3 4 6 2 2" xfId="44481"/>
    <cellStyle name="Normal 5 3 3 4 6 3" xfId="32048"/>
    <cellStyle name="Normal 5 3 3 4 7" xfId="3612"/>
    <cellStyle name="Normal 5 3 3 4 7 2" xfId="16118"/>
    <cellStyle name="Normal 5 3 3 4 7 2 2" xfId="40992"/>
    <cellStyle name="Normal 5 3 3 4 7 3" xfId="28551"/>
    <cellStyle name="Normal 5 3 3 4 8" xfId="13499"/>
    <cellStyle name="Normal 5 3 3 4 8 2" xfId="38373"/>
    <cellStyle name="Normal 5 3 3 4 9" xfId="25932"/>
    <cellStyle name="Normal 5 3 3 5" xfId="2254"/>
    <cellStyle name="Normal 5 3 3 5 2" xfId="4881"/>
    <cellStyle name="Normal 5 3 3 5 2 2" xfId="9898"/>
    <cellStyle name="Normal 5 3 3 5 2 2 2" xfId="22341"/>
    <cellStyle name="Normal 5 3 3 5 2 2 2 2" xfId="47215"/>
    <cellStyle name="Normal 5 3 3 5 2 2 3" xfId="34782"/>
    <cellStyle name="Normal 5 3 3 5 2 3" xfId="17334"/>
    <cellStyle name="Normal 5 3 3 5 2 3 2" xfId="42208"/>
    <cellStyle name="Normal 5 3 3 5 2 4" xfId="29775"/>
    <cellStyle name="Normal 5 3 3 5 3" xfId="6279"/>
    <cellStyle name="Normal 5 3 3 5 3 2" xfId="11294"/>
    <cellStyle name="Normal 5 3 3 5 3 2 2" xfId="23737"/>
    <cellStyle name="Normal 5 3 3 5 3 2 2 2" xfId="48611"/>
    <cellStyle name="Normal 5 3 3 5 3 2 3" xfId="36178"/>
    <cellStyle name="Normal 5 3 3 5 3 3" xfId="18730"/>
    <cellStyle name="Normal 5 3 3 5 3 3 2" xfId="43604"/>
    <cellStyle name="Normal 5 3 3 5 3 4" xfId="31171"/>
    <cellStyle name="Normal 5 3 3 5 4" xfId="8086"/>
    <cellStyle name="Normal 5 3 3 5 4 2" xfId="20532"/>
    <cellStyle name="Normal 5 3 3 5 4 2 2" xfId="45406"/>
    <cellStyle name="Normal 5 3 3 5 4 3" xfId="32973"/>
    <cellStyle name="Normal 5 3 3 5 5" xfId="12748"/>
    <cellStyle name="Normal 5 3 3 5 5 2" xfId="25182"/>
    <cellStyle name="Normal 5 3 3 5 5 2 2" xfId="50056"/>
    <cellStyle name="Normal 5 3 3 5 5 3" xfId="37623"/>
    <cellStyle name="Normal 5 3 3 5 6" xfId="7492"/>
    <cellStyle name="Normal 5 3 3 5 6 2" xfId="19940"/>
    <cellStyle name="Normal 5 3 3 5 6 2 2" xfId="44814"/>
    <cellStyle name="Normal 5 3 3 5 6 3" xfId="32381"/>
    <cellStyle name="Normal 5 3 3 5 7" xfId="3016"/>
    <cellStyle name="Normal 5 3 3 5 7 2" xfId="15525"/>
    <cellStyle name="Normal 5 3 3 5 7 2 2" xfId="40399"/>
    <cellStyle name="Normal 5 3 3 5 7 3" xfId="27958"/>
    <cellStyle name="Normal 5 3 3 5 8" xfId="14933"/>
    <cellStyle name="Normal 5 3 3 5 8 2" xfId="39807"/>
    <cellStyle name="Normal 5 3 3 5 9" xfId="27366"/>
    <cellStyle name="Normal 5 3 3 6" xfId="1090"/>
    <cellStyle name="Normal 5 3 3 6 2" xfId="8972"/>
    <cellStyle name="Normal 5 3 3 6 2 2" xfId="21415"/>
    <cellStyle name="Normal 5 3 3 6 2 2 2" xfId="46289"/>
    <cellStyle name="Normal 5 3 3 6 2 3" xfId="33856"/>
    <cellStyle name="Normal 5 3 3 6 3" xfId="3954"/>
    <cellStyle name="Normal 5 3 3 6 3 2" xfId="16408"/>
    <cellStyle name="Normal 5 3 3 6 3 2 2" xfId="41282"/>
    <cellStyle name="Normal 5 3 3 6 3 3" xfId="28849"/>
    <cellStyle name="Normal 5 3 3 6 4" xfId="13890"/>
    <cellStyle name="Normal 5 3 3 6 4 2" xfId="38764"/>
    <cellStyle name="Normal 5 3 3 6 5" xfId="26323"/>
    <cellStyle name="Normal 5 3 3 7" xfId="5235"/>
    <cellStyle name="Normal 5 3 3 7 2" xfId="10251"/>
    <cellStyle name="Normal 5 3 3 7 2 2" xfId="22694"/>
    <cellStyle name="Normal 5 3 3 7 2 2 2" xfId="47568"/>
    <cellStyle name="Normal 5 3 3 7 2 3" xfId="35135"/>
    <cellStyle name="Normal 5 3 3 7 3" xfId="17687"/>
    <cellStyle name="Normal 5 3 3 7 3 2" xfId="42561"/>
    <cellStyle name="Normal 5 3 3 7 4" xfId="30128"/>
    <cellStyle name="Normal 5 3 3 8" xfId="7812"/>
    <cellStyle name="Normal 5 3 3 8 2" xfId="20258"/>
    <cellStyle name="Normal 5 3 3 8 2 2" xfId="45132"/>
    <cellStyle name="Normal 5 3 3 8 3" xfId="32699"/>
    <cellStyle name="Normal 5 3 3 9" xfId="11705"/>
    <cellStyle name="Normal 5 3 3 9 2" xfId="24139"/>
    <cellStyle name="Normal 5 3 3 9 2 2" xfId="49013"/>
    <cellStyle name="Normal 5 3 3 9 3" xfId="36580"/>
    <cellStyle name="Normal 5 3 3_Degree data" xfId="2074"/>
    <cellStyle name="Normal 5 3 4" xfId="252"/>
    <cellStyle name="Normal 5 3 4 10" xfId="6592"/>
    <cellStyle name="Normal 5 3 4 10 2" xfId="19041"/>
    <cellStyle name="Normal 5 3 4 10 2 2" xfId="43915"/>
    <cellStyle name="Normal 5 3 4 10 3" xfId="31482"/>
    <cellStyle name="Normal 5 3 4 11" xfId="2655"/>
    <cellStyle name="Normal 5 3 4 11 2" xfId="15173"/>
    <cellStyle name="Normal 5 3 4 11 2 2" xfId="40047"/>
    <cellStyle name="Normal 5 3 4 11 3" xfId="27606"/>
    <cellStyle name="Normal 5 3 4 12" xfId="13074"/>
    <cellStyle name="Normal 5 3 4 12 2" xfId="37948"/>
    <cellStyle name="Normal 5 3 4 13" xfId="25507"/>
    <cellStyle name="Normal 5 3 4 2" xfId="466"/>
    <cellStyle name="Normal 5 3 4 2 10" xfId="13279"/>
    <cellStyle name="Normal 5 3 4 2 10 2" xfId="38153"/>
    <cellStyle name="Normal 5 3 4 2 11" xfId="25712"/>
    <cellStyle name="Normal 5 3 4 2 2" xfId="825"/>
    <cellStyle name="Normal 5 3 4 2 2 2" xfId="1464"/>
    <cellStyle name="Normal 5 3 4 2 2 2 2" xfId="9568"/>
    <cellStyle name="Normal 5 3 4 2 2 2 2 2" xfId="22011"/>
    <cellStyle name="Normal 5 3 4 2 2 2 2 2 2" xfId="46885"/>
    <cellStyle name="Normal 5 3 4 2 2 2 2 3" xfId="34452"/>
    <cellStyle name="Normal 5 3 4 2 2 2 3" xfId="4550"/>
    <cellStyle name="Normal 5 3 4 2 2 2 3 2" xfId="17004"/>
    <cellStyle name="Normal 5 3 4 2 2 2 3 2 2" xfId="41878"/>
    <cellStyle name="Normal 5 3 4 2 2 2 3 3" xfId="29445"/>
    <cellStyle name="Normal 5 3 4 2 2 2 4" xfId="14264"/>
    <cellStyle name="Normal 5 3 4 2 2 2 4 2" xfId="39138"/>
    <cellStyle name="Normal 5 3 4 2 2 2 5" xfId="26697"/>
    <cellStyle name="Normal 5 3 4 2 2 3" xfId="5609"/>
    <cellStyle name="Normal 5 3 4 2 2 3 2" xfId="10625"/>
    <cellStyle name="Normal 5 3 4 2 2 3 2 2" xfId="23068"/>
    <cellStyle name="Normal 5 3 4 2 2 3 2 2 2" xfId="47942"/>
    <cellStyle name="Normal 5 3 4 2 2 3 2 3" xfId="35509"/>
    <cellStyle name="Normal 5 3 4 2 2 3 3" xfId="18061"/>
    <cellStyle name="Normal 5 3 4 2 2 3 3 2" xfId="42935"/>
    <cellStyle name="Normal 5 3 4 2 2 3 4" xfId="30502"/>
    <cellStyle name="Normal 5 3 4 2 2 4" xfId="8684"/>
    <cellStyle name="Normal 5 3 4 2 2 4 2" xfId="21128"/>
    <cellStyle name="Normal 5 3 4 2 2 4 2 2" xfId="46002"/>
    <cellStyle name="Normal 5 3 4 2 2 4 3" xfId="33569"/>
    <cellStyle name="Normal 5 3 4 2 2 5" xfId="12079"/>
    <cellStyle name="Normal 5 3 4 2 2 5 2" xfId="24513"/>
    <cellStyle name="Normal 5 3 4 2 2 5 2 2" xfId="49387"/>
    <cellStyle name="Normal 5 3 4 2 2 5 3" xfId="36954"/>
    <cellStyle name="Normal 5 3 4 2 2 6" xfId="7161"/>
    <cellStyle name="Normal 5 3 4 2 2 6 2" xfId="19610"/>
    <cellStyle name="Normal 5 3 4 2 2 6 2 2" xfId="44484"/>
    <cellStyle name="Normal 5 3 4 2 2 6 3" xfId="32051"/>
    <cellStyle name="Normal 5 3 4 2 2 7" xfId="3615"/>
    <cellStyle name="Normal 5 3 4 2 2 7 2" xfId="16121"/>
    <cellStyle name="Normal 5 3 4 2 2 7 2 2" xfId="40995"/>
    <cellStyle name="Normal 5 3 4 2 2 7 3" xfId="28554"/>
    <cellStyle name="Normal 5 3 4 2 2 8" xfId="13626"/>
    <cellStyle name="Normal 5 3 4 2 2 8 2" xfId="38500"/>
    <cellStyle name="Normal 5 3 4 2 2 9" xfId="26059"/>
    <cellStyle name="Normal 5 3 4 2 3" xfId="1812"/>
    <cellStyle name="Normal 5 3 4 2 3 2" xfId="5008"/>
    <cellStyle name="Normal 5 3 4 2 3 2 2" xfId="10025"/>
    <cellStyle name="Normal 5 3 4 2 3 2 2 2" xfId="22468"/>
    <cellStyle name="Normal 5 3 4 2 3 2 2 2 2" xfId="47342"/>
    <cellStyle name="Normal 5 3 4 2 3 2 2 3" xfId="34909"/>
    <cellStyle name="Normal 5 3 4 2 3 2 3" xfId="17461"/>
    <cellStyle name="Normal 5 3 4 2 3 2 3 2" xfId="42335"/>
    <cellStyle name="Normal 5 3 4 2 3 2 4" xfId="29902"/>
    <cellStyle name="Normal 5 3 4 2 3 3" xfId="5958"/>
    <cellStyle name="Normal 5 3 4 2 3 3 2" xfId="10973"/>
    <cellStyle name="Normal 5 3 4 2 3 3 2 2" xfId="23416"/>
    <cellStyle name="Normal 5 3 4 2 3 3 2 2 2" xfId="48290"/>
    <cellStyle name="Normal 5 3 4 2 3 3 2 3" xfId="35857"/>
    <cellStyle name="Normal 5 3 4 2 3 3 3" xfId="18409"/>
    <cellStyle name="Normal 5 3 4 2 3 3 3 2" xfId="43283"/>
    <cellStyle name="Normal 5 3 4 2 3 3 4" xfId="30850"/>
    <cellStyle name="Normal 5 3 4 2 3 4" xfId="8432"/>
    <cellStyle name="Normal 5 3 4 2 3 4 2" xfId="20876"/>
    <cellStyle name="Normal 5 3 4 2 3 4 2 2" xfId="45750"/>
    <cellStyle name="Normal 5 3 4 2 3 4 3" xfId="33317"/>
    <cellStyle name="Normal 5 3 4 2 3 5" xfId="12427"/>
    <cellStyle name="Normal 5 3 4 2 3 5 2" xfId="24861"/>
    <cellStyle name="Normal 5 3 4 2 3 5 2 2" xfId="49735"/>
    <cellStyle name="Normal 5 3 4 2 3 5 3" xfId="37302"/>
    <cellStyle name="Normal 5 3 4 2 3 6" xfId="7619"/>
    <cellStyle name="Normal 5 3 4 2 3 6 2" xfId="20067"/>
    <cellStyle name="Normal 5 3 4 2 3 6 2 2" xfId="44941"/>
    <cellStyle name="Normal 5 3 4 2 3 6 3" xfId="32508"/>
    <cellStyle name="Normal 5 3 4 2 3 7" xfId="3363"/>
    <cellStyle name="Normal 5 3 4 2 3 7 2" xfId="15869"/>
    <cellStyle name="Normal 5 3 4 2 3 7 2 2" xfId="40743"/>
    <cellStyle name="Normal 5 3 4 2 3 7 3" xfId="28302"/>
    <cellStyle name="Normal 5 3 4 2 3 8" xfId="14612"/>
    <cellStyle name="Normal 5 3 4 2 3 8 2" xfId="39486"/>
    <cellStyle name="Normal 5 3 4 2 3 9" xfId="27045"/>
    <cellStyle name="Normal 5 3 4 2 4" xfId="2384"/>
    <cellStyle name="Normal 5 3 4 2 4 2" xfId="6406"/>
    <cellStyle name="Normal 5 3 4 2 4 2 2" xfId="11421"/>
    <cellStyle name="Normal 5 3 4 2 4 2 2 2" xfId="23864"/>
    <cellStyle name="Normal 5 3 4 2 4 2 2 2 2" xfId="48738"/>
    <cellStyle name="Normal 5 3 4 2 4 2 2 3" xfId="36305"/>
    <cellStyle name="Normal 5 3 4 2 4 2 3" xfId="18857"/>
    <cellStyle name="Normal 5 3 4 2 4 2 3 2" xfId="43731"/>
    <cellStyle name="Normal 5 3 4 2 4 2 4" xfId="31298"/>
    <cellStyle name="Normal 5 3 4 2 4 3" xfId="12875"/>
    <cellStyle name="Normal 5 3 4 2 4 3 2" xfId="25309"/>
    <cellStyle name="Normal 5 3 4 2 4 3 2 2" xfId="50183"/>
    <cellStyle name="Normal 5 3 4 2 4 3 3" xfId="37750"/>
    <cellStyle name="Normal 5 3 4 2 4 4" xfId="9316"/>
    <cellStyle name="Normal 5 3 4 2 4 4 2" xfId="21759"/>
    <cellStyle name="Normal 5 3 4 2 4 4 2 2" xfId="46633"/>
    <cellStyle name="Normal 5 3 4 2 4 4 3" xfId="34200"/>
    <cellStyle name="Normal 5 3 4 2 4 5" xfId="4298"/>
    <cellStyle name="Normal 5 3 4 2 4 5 2" xfId="16752"/>
    <cellStyle name="Normal 5 3 4 2 4 5 2 2" xfId="41626"/>
    <cellStyle name="Normal 5 3 4 2 4 5 3" xfId="29193"/>
    <cellStyle name="Normal 5 3 4 2 4 6" xfId="15060"/>
    <cellStyle name="Normal 5 3 4 2 4 6 2" xfId="39934"/>
    <cellStyle name="Normal 5 3 4 2 4 7" xfId="27493"/>
    <cellStyle name="Normal 5 3 4 2 5" xfId="1217"/>
    <cellStyle name="Normal 5 3 4 2 5 2" xfId="10378"/>
    <cellStyle name="Normal 5 3 4 2 5 2 2" xfId="22821"/>
    <cellStyle name="Normal 5 3 4 2 5 2 2 2" xfId="47695"/>
    <cellStyle name="Normal 5 3 4 2 5 2 3" xfId="35262"/>
    <cellStyle name="Normal 5 3 4 2 5 3" xfId="5362"/>
    <cellStyle name="Normal 5 3 4 2 5 3 2" xfId="17814"/>
    <cellStyle name="Normal 5 3 4 2 5 3 2 2" xfId="42688"/>
    <cellStyle name="Normal 5 3 4 2 5 3 3" xfId="30255"/>
    <cellStyle name="Normal 5 3 4 2 5 4" xfId="14017"/>
    <cellStyle name="Normal 5 3 4 2 5 4 2" xfId="38891"/>
    <cellStyle name="Normal 5 3 4 2 5 5" xfId="26450"/>
    <cellStyle name="Normal 5 3 4 2 6" xfId="7939"/>
    <cellStyle name="Normal 5 3 4 2 6 2" xfId="20385"/>
    <cellStyle name="Normal 5 3 4 2 6 2 2" xfId="45259"/>
    <cellStyle name="Normal 5 3 4 2 6 3" xfId="32826"/>
    <cellStyle name="Normal 5 3 4 2 7" xfId="11832"/>
    <cellStyle name="Normal 5 3 4 2 7 2" xfId="24266"/>
    <cellStyle name="Normal 5 3 4 2 7 2 2" xfId="49140"/>
    <cellStyle name="Normal 5 3 4 2 7 3" xfId="36707"/>
    <cellStyle name="Normal 5 3 4 2 8" xfId="6909"/>
    <cellStyle name="Normal 5 3 4 2 8 2" xfId="19358"/>
    <cellStyle name="Normal 5 3 4 2 8 2 2" xfId="44232"/>
    <cellStyle name="Normal 5 3 4 2 8 3" xfId="31799"/>
    <cellStyle name="Normal 5 3 4 2 9" xfId="2860"/>
    <cellStyle name="Normal 5 3 4 2 9 2" xfId="15378"/>
    <cellStyle name="Normal 5 3 4 2 9 2 2" xfId="40252"/>
    <cellStyle name="Normal 5 3 4 2 9 3" xfId="27811"/>
    <cellStyle name="Normal 5 3 4 2_Degree data" xfId="2162"/>
    <cellStyle name="Normal 5 3 4 3" xfId="614"/>
    <cellStyle name="Normal 5 3 4 3 2" xfId="1463"/>
    <cellStyle name="Normal 5 3 4 3 2 2" xfId="9111"/>
    <cellStyle name="Normal 5 3 4 3 2 2 2" xfId="21554"/>
    <cellStyle name="Normal 5 3 4 3 2 2 2 2" xfId="46428"/>
    <cellStyle name="Normal 5 3 4 3 2 2 3" xfId="33995"/>
    <cellStyle name="Normal 5 3 4 3 2 3" xfId="4093"/>
    <cellStyle name="Normal 5 3 4 3 2 3 2" xfId="16547"/>
    <cellStyle name="Normal 5 3 4 3 2 3 2 2" xfId="41421"/>
    <cellStyle name="Normal 5 3 4 3 2 3 3" xfId="28988"/>
    <cellStyle name="Normal 5 3 4 3 2 4" xfId="14263"/>
    <cellStyle name="Normal 5 3 4 3 2 4 2" xfId="39137"/>
    <cellStyle name="Normal 5 3 4 3 2 5" xfId="26696"/>
    <cellStyle name="Normal 5 3 4 3 3" xfId="5608"/>
    <cellStyle name="Normal 5 3 4 3 3 2" xfId="10624"/>
    <cellStyle name="Normal 5 3 4 3 3 2 2" xfId="23067"/>
    <cellStyle name="Normal 5 3 4 3 3 2 2 2" xfId="47941"/>
    <cellStyle name="Normal 5 3 4 3 3 2 3" xfId="35508"/>
    <cellStyle name="Normal 5 3 4 3 3 3" xfId="18060"/>
    <cellStyle name="Normal 5 3 4 3 3 3 2" xfId="42934"/>
    <cellStyle name="Normal 5 3 4 3 3 4" xfId="30501"/>
    <cellStyle name="Normal 5 3 4 3 4" xfId="8227"/>
    <cellStyle name="Normal 5 3 4 3 4 2" xfId="20671"/>
    <cellStyle name="Normal 5 3 4 3 4 2 2" xfId="45545"/>
    <cellStyle name="Normal 5 3 4 3 4 3" xfId="33112"/>
    <cellStyle name="Normal 5 3 4 3 5" xfId="12078"/>
    <cellStyle name="Normal 5 3 4 3 5 2" xfId="24512"/>
    <cellStyle name="Normal 5 3 4 3 5 2 2" xfId="49386"/>
    <cellStyle name="Normal 5 3 4 3 5 3" xfId="36953"/>
    <cellStyle name="Normal 5 3 4 3 6" xfId="6704"/>
    <cellStyle name="Normal 5 3 4 3 6 2" xfId="19153"/>
    <cellStyle name="Normal 5 3 4 3 6 2 2" xfId="44027"/>
    <cellStyle name="Normal 5 3 4 3 6 3" xfId="31594"/>
    <cellStyle name="Normal 5 3 4 3 7" xfId="3158"/>
    <cellStyle name="Normal 5 3 4 3 7 2" xfId="15664"/>
    <cellStyle name="Normal 5 3 4 3 7 2 2" xfId="40538"/>
    <cellStyle name="Normal 5 3 4 3 7 3" xfId="28097"/>
    <cellStyle name="Normal 5 3 4 3 8" xfId="13421"/>
    <cellStyle name="Normal 5 3 4 3 8 2" xfId="38295"/>
    <cellStyle name="Normal 5 3 4 3 9" xfId="25854"/>
    <cellStyle name="Normal 5 3 4 4" xfId="1811"/>
    <cellStyle name="Normal 5 3 4 4 2" xfId="4549"/>
    <cellStyle name="Normal 5 3 4 4 2 2" xfId="9567"/>
    <cellStyle name="Normal 5 3 4 4 2 2 2" xfId="22010"/>
    <cellStyle name="Normal 5 3 4 4 2 2 2 2" xfId="46884"/>
    <cellStyle name="Normal 5 3 4 4 2 2 3" xfId="34451"/>
    <cellStyle name="Normal 5 3 4 4 2 3" xfId="17003"/>
    <cellStyle name="Normal 5 3 4 4 2 3 2" xfId="41877"/>
    <cellStyle name="Normal 5 3 4 4 2 4" xfId="29444"/>
    <cellStyle name="Normal 5 3 4 4 3" xfId="5957"/>
    <cellStyle name="Normal 5 3 4 4 3 2" xfId="10972"/>
    <cellStyle name="Normal 5 3 4 4 3 2 2" xfId="23415"/>
    <cellStyle name="Normal 5 3 4 4 3 2 2 2" xfId="48289"/>
    <cellStyle name="Normal 5 3 4 4 3 2 3" xfId="35856"/>
    <cellStyle name="Normal 5 3 4 4 3 3" xfId="18408"/>
    <cellStyle name="Normal 5 3 4 4 3 3 2" xfId="43282"/>
    <cellStyle name="Normal 5 3 4 4 3 4" xfId="30849"/>
    <cellStyle name="Normal 5 3 4 4 4" xfId="8683"/>
    <cellStyle name="Normal 5 3 4 4 4 2" xfId="21127"/>
    <cellStyle name="Normal 5 3 4 4 4 2 2" xfId="46001"/>
    <cellStyle name="Normal 5 3 4 4 4 3" xfId="33568"/>
    <cellStyle name="Normal 5 3 4 4 5" xfId="12426"/>
    <cellStyle name="Normal 5 3 4 4 5 2" xfId="24860"/>
    <cellStyle name="Normal 5 3 4 4 5 2 2" xfId="49734"/>
    <cellStyle name="Normal 5 3 4 4 5 3" xfId="37301"/>
    <cellStyle name="Normal 5 3 4 4 6" xfId="7160"/>
    <cellStyle name="Normal 5 3 4 4 6 2" xfId="19609"/>
    <cellStyle name="Normal 5 3 4 4 6 2 2" xfId="44483"/>
    <cellStyle name="Normal 5 3 4 4 6 3" xfId="32050"/>
    <cellStyle name="Normal 5 3 4 4 7" xfId="3614"/>
    <cellStyle name="Normal 5 3 4 4 7 2" xfId="16120"/>
    <cellStyle name="Normal 5 3 4 4 7 2 2" xfId="40994"/>
    <cellStyle name="Normal 5 3 4 4 7 3" xfId="28553"/>
    <cellStyle name="Normal 5 3 4 4 8" xfId="14611"/>
    <cellStyle name="Normal 5 3 4 4 8 2" xfId="39485"/>
    <cellStyle name="Normal 5 3 4 4 9" xfId="27044"/>
    <cellStyle name="Normal 5 3 4 5" xfId="2170"/>
    <cellStyle name="Normal 5 3 4 5 2" xfId="4803"/>
    <cellStyle name="Normal 5 3 4 5 2 2" xfId="9820"/>
    <cellStyle name="Normal 5 3 4 5 2 2 2" xfId="22263"/>
    <cellStyle name="Normal 5 3 4 5 2 2 2 2" xfId="47137"/>
    <cellStyle name="Normal 5 3 4 5 2 2 3" xfId="34704"/>
    <cellStyle name="Normal 5 3 4 5 2 3" xfId="17256"/>
    <cellStyle name="Normal 5 3 4 5 2 3 2" xfId="42130"/>
    <cellStyle name="Normal 5 3 4 5 2 4" xfId="29697"/>
    <cellStyle name="Normal 5 3 4 5 3" xfId="6201"/>
    <cellStyle name="Normal 5 3 4 5 3 2" xfId="11216"/>
    <cellStyle name="Normal 5 3 4 5 3 2 2" xfId="23659"/>
    <cellStyle name="Normal 5 3 4 5 3 2 2 2" xfId="48533"/>
    <cellStyle name="Normal 5 3 4 5 3 2 3" xfId="36100"/>
    <cellStyle name="Normal 5 3 4 5 3 3" xfId="18652"/>
    <cellStyle name="Normal 5 3 4 5 3 3 2" xfId="43526"/>
    <cellStyle name="Normal 5 3 4 5 3 4" xfId="31093"/>
    <cellStyle name="Normal 5 3 4 5 4" xfId="8113"/>
    <cellStyle name="Normal 5 3 4 5 4 2" xfId="20559"/>
    <cellStyle name="Normal 5 3 4 5 4 2 2" xfId="45433"/>
    <cellStyle name="Normal 5 3 4 5 4 3" xfId="33000"/>
    <cellStyle name="Normal 5 3 4 5 5" xfId="12670"/>
    <cellStyle name="Normal 5 3 4 5 5 2" xfId="25104"/>
    <cellStyle name="Normal 5 3 4 5 5 2 2" xfId="49978"/>
    <cellStyle name="Normal 5 3 4 5 5 3" xfId="37545"/>
    <cellStyle name="Normal 5 3 4 5 6" xfId="7414"/>
    <cellStyle name="Normal 5 3 4 5 6 2" xfId="19862"/>
    <cellStyle name="Normal 5 3 4 5 6 2 2" xfId="44736"/>
    <cellStyle name="Normal 5 3 4 5 6 3" xfId="32303"/>
    <cellStyle name="Normal 5 3 4 5 7" xfId="3043"/>
    <cellStyle name="Normal 5 3 4 5 7 2" xfId="15552"/>
    <cellStyle name="Normal 5 3 4 5 7 2 2" xfId="40426"/>
    <cellStyle name="Normal 5 3 4 5 7 3" xfId="27985"/>
    <cellStyle name="Normal 5 3 4 5 8" xfId="14855"/>
    <cellStyle name="Normal 5 3 4 5 8 2" xfId="39729"/>
    <cellStyle name="Normal 5 3 4 5 9" xfId="27288"/>
    <cellStyle name="Normal 5 3 4 6" xfId="1012"/>
    <cellStyle name="Normal 5 3 4 6 2" xfId="8999"/>
    <cellStyle name="Normal 5 3 4 6 2 2" xfId="21442"/>
    <cellStyle name="Normal 5 3 4 6 2 2 2" xfId="46316"/>
    <cellStyle name="Normal 5 3 4 6 2 3" xfId="33883"/>
    <cellStyle name="Normal 5 3 4 6 3" xfId="3981"/>
    <cellStyle name="Normal 5 3 4 6 3 2" xfId="16435"/>
    <cellStyle name="Normal 5 3 4 6 3 2 2" xfId="41309"/>
    <cellStyle name="Normal 5 3 4 6 3 3" xfId="28876"/>
    <cellStyle name="Normal 5 3 4 6 4" xfId="13812"/>
    <cellStyle name="Normal 5 3 4 6 4 2" xfId="38686"/>
    <cellStyle name="Normal 5 3 4 6 5" xfId="26245"/>
    <cellStyle name="Normal 5 3 4 7" xfId="5157"/>
    <cellStyle name="Normal 5 3 4 7 2" xfId="10173"/>
    <cellStyle name="Normal 5 3 4 7 2 2" xfId="22616"/>
    <cellStyle name="Normal 5 3 4 7 2 2 2" xfId="47490"/>
    <cellStyle name="Normal 5 3 4 7 2 3" xfId="35057"/>
    <cellStyle name="Normal 5 3 4 7 3" xfId="17609"/>
    <cellStyle name="Normal 5 3 4 7 3 2" xfId="42483"/>
    <cellStyle name="Normal 5 3 4 7 4" xfId="30050"/>
    <cellStyle name="Normal 5 3 4 8" xfId="7734"/>
    <cellStyle name="Normal 5 3 4 8 2" xfId="20180"/>
    <cellStyle name="Normal 5 3 4 8 2 2" xfId="45054"/>
    <cellStyle name="Normal 5 3 4 8 3" xfId="32621"/>
    <cellStyle name="Normal 5 3 4 9" xfId="11627"/>
    <cellStyle name="Normal 5 3 4 9 2" xfId="24061"/>
    <cellStyle name="Normal 5 3 4 9 2 2" xfId="48935"/>
    <cellStyle name="Normal 5 3 4 9 3" xfId="36502"/>
    <cellStyle name="Normal 5 3 4_Degree data" xfId="2037"/>
    <cellStyle name="Normal 5 3 5" xfId="358"/>
    <cellStyle name="Normal 5 3 5 10" xfId="13174"/>
    <cellStyle name="Normal 5 3 5 10 2" xfId="38048"/>
    <cellStyle name="Normal 5 3 5 11" xfId="25607"/>
    <cellStyle name="Normal 5 3 5 2" xfId="718"/>
    <cellStyle name="Normal 5 3 5 2 2" xfId="1465"/>
    <cellStyle name="Normal 5 3 5 2 2 2" xfId="9569"/>
    <cellStyle name="Normal 5 3 5 2 2 2 2" xfId="22012"/>
    <cellStyle name="Normal 5 3 5 2 2 2 2 2" xfId="46886"/>
    <cellStyle name="Normal 5 3 5 2 2 2 3" xfId="34453"/>
    <cellStyle name="Normal 5 3 5 2 2 3" xfId="4551"/>
    <cellStyle name="Normal 5 3 5 2 2 3 2" xfId="17005"/>
    <cellStyle name="Normal 5 3 5 2 2 3 2 2" xfId="41879"/>
    <cellStyle name="Normal 5 3 5 2 2 3 3" xfId="29446"/>
    <cellStyle name="Normal 5 3 5 2 2 4" xfId="14265"/>
    <cellStyle name="Normal 5 3 5 2 2 4 2" xfId="39139"/>
    <cellStyle name="Normal 5 3 5 2 2 5" xfId="26698"/>
    <cellStyle name="Normal 5 3 5 2 3" xfId="5610"/>
    <cellStyle name="Normal 5 3 5 2 3 2" xfId="10626"/>
    <cellStyle name="Normal 5 3 5 2 3 2 2" xfId="23069"/>
    <cellStyle name="Normal 5 3 5 2 3 2 2 2" xfId="47943"/>
    <cellStyle name="Normal 5 3 5 2 3 2 3" xfId="35510"/>
    <cellStyle name="Normal 5 3 5 2 3 3" xfId="18062"/>
    <cellStyle name="Normal 5 3 5 2 3 3 2" xfId="42936"/>
    <cellStyle name="Normal 5 3 5 2 3 4" xfId="30503"/>
    <cellStyle name="Normal 5 3 5 2 4" xfId="8685"/>
    <cellStyle name="Normal 5 3 5 2 4 2" xfId="21129"/>
    <cellStyle name="Normal 5 3 5 2 4 2 2" xfId="46003"/>
    <cellStyle name="Normal 5 3 5 2 4 3" xfId="33570"/>
    <cellStyle name="Normal 5 3 5 2 5" xfId="12080"/>
    <cellStyle name="Normal 5 3 5 2 5 2" xfId="24514"/>
    <cellStyle name="Normal 5 3 5 2 5 2 2" xfId="49388"/>
    <cellStyle name="Normal 5 3 5 2 5 3" xfId="36955"/>
    <cellStyle name="Normal 5 3 5 2 6" xfId="7162"/>
    <cellStyle name="Normal 5 3 5 2 6 2" xfId="19611"/>
    <cellStyle name="Normal 5 3 5 2 6 2 2" xfId="44485"/>
    <cellStyle name="Normal 5 3 5 2 6 3" xfId="32052"/>
    <cellStyle name="Normal 5 3 5 2 7" xfId="3616"/>
    <cellStyle name="Normal 5 3 5 2 7 2" xfId="16122"/>
    <cellStyle name="Normal 5 3 5 2 7 2 2" xfId="40996"/>
    <cellStyle name="Normal 5 3 5 2 7 3" xfId="28555"/>
    <cellStyle name="Normal 5 3 5 2 8" xfId="13521"/>
    <cellStyle name="Normal 5 3 5 2 8 2" xfId="38395"/>
    <cellStyle name="Normal 5 3 5 2 9" xfId="25954"/>
    <cellStyle name="Normal 5 3 5 3" xfId="1813"/>
    <cellStyle name="Normal 5 3 5 3 2" xfId="4903"/>
    <cellStyle name="Normal 5 3 5 3 2 2" xfId="9920"/>
    <cellStyle name="Normal 5 3 5 3 2 2 2" xfId="22363"/>
    <cellStyle name="Normal 5 3 5 3 2 2 2 2" xfId="47237"/>
    <cellStyle name="Normal 5 3 5 3 2 2 3" xfId="34804"/>
    <cellStyle name="Normal 5 3 5 3 2 3" xfId="17356"/>
    <cellStyle name="Normal 5 3 5 3 2 3 2" xfId="42230"/>
    <cellStyle name="Normal 5 3 5 3 2 4" xfId="29797"/>
    <cellStyle name="Normal 5 3 5 3 3" xfId="5959"/>
    <cellStyle name="Normal 5 3 5 3 3 2" xfId="10974"/>
    <cellStyle name="Normal 5 3 5 3 3 2 2" xfId="23417"/>
    <cellStyle name="Normal 5 3 5 3 3 2 2 2" xfId="48291"/>
    <cellStyle name="Normal 5 3 5 3 3 2 3" xfId="35858"/>
    <cellStyle name="Normal 5 3 5 3 3 3" xfId="18410"/>
    <cellStyle name="Normal 5 3 5 3 3 3 2" xfId="43284"/>
    <cellStyle name="Normal 5 3 5 3 3 4" xfId="30851"/>
    <cellStyle name="Normal 5 3 5 3 4" xfId="8327"/>
    <cellStyle name="Normal 5 3 5 3 4 2" xfId="20771"/>
    <cellStyle name="Normal 5 3 5 3 4 2 2" xfId="45645"/>
    <cellStyle name="Normal 5 3 5 3 4 3" xfId="33212"/>
    <cellStyle name="Normal 5 3 5 3 5" xfId="12428"/>
    <cellStyle name="Normal 5 3 5 3 5 2" xfId="24862"/>
    <cellStyle name="Normal 5 3 5 3 5 2 2" xfId="49736"/>
    <cellStyle name="Normal 5 3 5 3 5 3" xfId="37303"/>
    <cellStyle name="Normal 5 3 5 3 6" xfId="7514"/>
    <cellStyle name="Normal 5 3 5 3 6 2" xfId="19962"/>
    <cellStyle name="Normal 5 3 5 3 6 2 2" xfId="44836"/>
    <cellStyle name="Normal 5 3 5 3 6 3" xfId="32403"/>
    <cellStyle name="Normal 5 3 5 3 7" xfId="3258"/>
    <cellStyle name="Normal 5 3 5 3 7 2" xfId="15764"/>
    <cellStyle name="Normal 5 3 5 3 7 2 2" xfId="40638"/>
    <cellStyle name="Normal 5 3 5 3 7 3" xfId="28197"/>
    <cellStyle name="Normal 5 3 5 3 8" xfId="14613"/>
    <cellStyle name="Normal 5 3 5 3 8 2" xfId="39487"/>
    <cellStyle name="Normal 5 3 5 3 9" xfId="27046"/>
    <cellStyle name="Normal 5 3 5 4" xfId="2276"/>
    <cellStyle name="Normal 5 3 5 4 2" xfId="6301"/>
    <cellStyle name="Normal 5 3 5 4 2 2" xfId="11316"/>
    <cellStyle name="Normal 5 3 5 4 2 2 2" xfId="23759"/>
    <cellStyle name="Normal 5 3 5 4 2 2 2 2" xfId="48633"/>
    <cellStyle name="Normal 5 3 5 4 2 2 3" xfId="36200"/>
    <cellStyle name="Normal 5 3 5 4 2 3" xfId="18752"/>
    <cellStyle name="Normal 5 3 5 4 2 3 2" xfId="43626"/>
    <cellStyle name="Normal 5 3 5 4 2 4" xfId="31193"/>
    <cellStyle name="Normal 5 3 5 4 3" xfId="12770"/>
    <cellStyle name="Normal 5 3 5 4 3 2" xfId="25204"/>
    <cellStyle name="Normal 5 3 5 4 3 2 2" xfId="50078"/>
    <cellStyle name="Normal 5 3 5 4 3 3" xfId="37645"/>
    <cellStyle name="Normal 5 3 5 4 4" xfId="9211"/>
    <cellStyle name="Normal 5 3 5 4 4 2" xfId="21654"/>
    <cellStyle name="Normal 5 3 5 4 4 2 2" xfId="46528"/>
    <cellStyle name="Normal 5 3 5 4 4 3" xfId="34095"/>
    <cellStyle name="Normal 5 3 5 4 5" xfId="4193"/>
    <cellStyle name="Normal 5 3 5 4 5 2" xfId="16647"/>
    <cellStyle name="Normal 5 3 5 4 5 2 2" xfId="41521"/>
    <cellStyle name="Normal 5 3 5 4 5 3" xfId="29088"/>
    <cellStyle name="Normal 5 3 5 4 6" xfId="14955"/>
    <cellStyle name="Normal 5 3 5 4 6 2" xfId="39829"/>
    <cellStyle name="Normal 5 3 5 4 7" xfId="27388"/>
    <cellStyle name="Normal 5 3 5 5" xfId="1112"/>
    <cellStyle name="Normal 5 3 5 5 2" xfId="10273"/>
    <cellStyle name="Normal 5 3 5 5 2 2" xfId="22716"/>
    <cellStyle name="Normal 5 3 5 5 2 2 2" xfId="47590"/>
    <cellStyle name="Normal 5 3 5 5 2 3" xfId="35157"/>
    <cellStyle name="Normal 5 3 5 5 3" xfId="5257"/>
    <cellStyle name="Normal 5 3 5 5 3 2" xfId="17709"/>
    <cellStyle name="Normal 5 3 5 5 3 2 2" xfId="42583"/>
    <cellStyle name="Normal 5 3 5 5 3 3" xfId="30150"/>
    <cellStyle name="Normal 5 3 5 5 4" xfId="13912"/>
    <cellStyle name="Normal 5 3 5 5 4 2" xfId="38786"/>
    <cellStyle name="Normal 5 3 5 5 5" xfId="26345"/>
    <cellStyle name="Normal 5 3 5 6" xfId="7834"/>
    <cellStyle name="Normal 5 3 5 6 2" xfId="20280"/>
    <cellStyle name="Normal 5 3 5 6 2 2" xfId="45154"/>
    <cellStyle name="Normal 5 3 5 6 3" xfId="32721"/>
    <cellStyle name="Normal 5 3 5 7" xfId="11727"/>
    <cellStyle name="Normal 5 3 5 7 2" xfId="24161"/>
    <cellStyle name="Normal 5 3 5 7 2 2" xfId="49035"/>
    <cellStyle name="Normal 5 3 5 7 3" xfId="36602"/>
    <cellStyle name="Normal 5 3 5 8" xfId="6804"/>
    <cellStyle name="Normal 5 3 5 8 2" xfId="19253"/>
    <cellStyle name="Normal 5 3 5 8 2 2" xfId="44127"/>
    <cellStyle name="Normal 5 3 5 8 3" xfId="31694"/>
    <cellStyle name="Normal 5 3 5 9" xfId="2755"/>
    <cellStyle name="Normal 5 3 5 9 2" xfId="15273"/>
    <cellStyle name="Normal 5 3 5 9 2 2" xfId="40147"/>
    <cellStyle name="Normal 5 3 5 9 3" xfId="27706"/>
    <cellStyle name="Normal 5 3 5_Degree data" xfId="2124"/>
    <cellStyle name="Normal 5 3 6" xfId="197"/>
    <cellStyle name="Normal 5 3 6 10" xfId="13027"/>
    <cellStyle name="Normal 5 3 6 10 2" xfId="37901"/>
    <cellStyle name="Normal 5 3 6 11" xfId="25460"/>
    <cellStyle name="Normal 5 3 6 2" xfId="564"/>
    <cellStyle name="Normal 5 3 6 2 2" xfId="1466"/>
    <cellStyle name="Normal 5 3 6 2 2 2" xfId="9570"/>
    <cellStyle name="Normal 5 3 6 2 2 2 2" xfId="22013"/>
    <cellStyle name="Normal 5 3 6 2 2 2 2 2" xfId="46887"/>
    <cellStyle name="Normal 5 3 6 2 2 2 3" xfId="34454"/>
    <cellStyle name="Normal 5 3 6 2 2 3" xfId="4552"/>
    <cellStyle name="Normal 5 3 6 2 2 3 2" xfId="17006"/>
    <cellStyle name="Normal 5 3 6 2 2 3 2 2" xfId="41880"/>
    <cellStyle name="Normal 5 3 6 2 2 3 3" xfId="29447"/>
    <cellStyle name="Normal 5 3 6 2 2 4" xfId="14266"/>
    <cellStyle name="Normal 5 3 6 2 2 4 2" xfId="39140"/>
    <cellStyle name="Normal 5 3 6 2 2 5" xfId="26699"/>
    <cellStyle name="Normal 5 3 6 2 3" xfId="5611"/>
    <cellStyle name="Normal 5 3 6 2 3 2" xfId="10627"/>
    <cellStyle name="Normal 5 3 6 2 3 2 2" xfId="23070"/>
    <cellStyle name="Normal 5 3 6 2 3 2 2 2" xfId="47944"/>
    <cellStyle name="Normal 5 3 6 2 3 2 3" xfId="35511"/>
    <cellStyle name="Normal 5 3 6 2 3 3" xfId="18063"/>
    <cellStyle name="Normal 5 3 6 2 3 3 2" xfId="42937"/>
    <cellStyle name="Normal 5 3 6 2 3 4" xfId="30504"/>
    <cellStyle name="Normal 5 3 6 2 4" xfId="8686"/>
    <cellStyle name="Normal 5 3 6 2 4 2" xfId="21130"/>
    <cellStyle name="Normal 5 3 6 2 4 2 2" xfId="46004"/>
    <cellStyle name="Normal 5 3 6 2 4 3" xfId="33571"/>
    <cellStyle name="Normal 5 3 6 2 5" xfId="12081"/>
    <cellStyle name="Normal 5 3 6 2 5 2" xfId="24515"/>
    <cellStyle name="Normal 5 3 6 2 5 2 2" xfId="49389"/>
    <cellStyle name="Normal 5 3 6 2 5 3" xfId="36956"/>
    <cellStyle name="Normal 5 3 6 2 6" xfId="7163"/>
    <cellStyle name="Normal 5 3 6 2 6 2" xfId="19612"/>
    <cellStyle name="Normal 5 3 6 2 6 2 2" xfId="44486"/>
    <cellStyle name="Normal 5 3 6 2 6 3" xfId="32053"/>
    <cellStyle name="Normal 5 3 6 2 7" xfId="3617"/>
    <cellStyle name="Normal 5 3 6 2 7 2" xfId="16123"/>
    <cellStyle name="Normal 5 3 6 2 7 2 2" xfId="40997"/>
    <cellStyle name="Normal 5 3 6 2 7 3" xfId="28556"/>
    <cellStyle name="Normal 5 3 6 2 8" xfId="13374"/>
    <cellStyle name="Normal 5 3 6 2 8 2" xfId="38248"/>
    <cellStyle name="Normal 5 3 6 2 9" xfId="25807"/>
    <cellStyle name="Normal 5 3 6 3" xfId="1814"/>
    <cellStyle name="Normal 5 3 6 3 2" xfId="4756"/>
    <cellStyle name="Normal 5 3 6 3 2 2" xfId="9773"/>
    <cellStyle name="Normal 5 3 6 3 2 2 2" xfId="22216"/>
    <cellStyle name="Normal 5 3 6 3 2 2 2 2" xfId="47090"/>
    <cellStyle name="Normal 5 3 6 3 2 2 3" xfId="34657"/>
    <cellStyle name="Normal 5 3 6 3 2 3" xfId="17209"/>
    <cellStyle name="Normal 5 3 6 3 2 3 2" xfId="42083"/>
    <cellStyle name="Normal 5 3 6 3 2 4" xfId="29650"/>
    <cellStyle name="Normal 5 3 6 3 3" xfId="5960"/>
    <cellStyle name="Normal 5 3 6 3 3 2" xfId="10975"/>
    <cellStyle name="Normal 5 3 6 3 3 2 2" xfId="23418"/>
    <cellStyle name="Normal 5 3 6 3 3 2 2 2" xfId="48292"/>
    <cellStyle name="Normal 5 3 6 3 3 2 3" xfId="35859"/>
    <cellStyle name="Normal 5 3 6 3 3 3" xfId="18411"/>
    <cellStyle name="Normal 5 3 6 3 3 3 2" xfId="43285"/>
    <cellStyle name="Normal 5 3 6 3 3 4" xfId="30852"/>
    <cellStyle name="Normal 5 3 6 3 4" xfId="8000"/>
    <cellStyle name="Normal 5 3 6 3 4 2" xfId="20446"/>
    <cellStyle name="Normal 5 3 6 3 4 2 2" xfId="45320"/>
    <cellStyle name="Normal 5 3 6 3 4 3" xfId="32887"/>
    <cellStyle name="Normal 5 3 6 3 5" xfId="12429"/>
    <cellStyle name="Normal 5 3 6 3 5 2" xfId="24863"/>
    <cellStyle name="Normal 5 3 6 3 5 2 2" xfId="49737"/>
    <cellStyle name="Normal 5 3 6 3 5 3" xfId="37304"/>
    <cellStyle name="Normal 5 3 6 3 6" xfId="7367"/>
    <cellStyle name="Normal 5 3 6 3 6 2" xfId="19815"/>
    <cellStyle name="Normal 5 3 6 3 6 2 2" xfId="44689"/>
    <cellStyle name="Normal 5 3 6 3 6 3" xfId="32256"/>
    <cellStyle name="Normal 5 3 6 3 7" xfId="2921"/>
    <cellStyle name="Normal 5 3 6 3 7 2" xfId="15439"/>
    <cellStyle name="Normal 5 3 6 3 7 2 2" xfId="40313"/>
    <cellStyle name="Normal 5 3 6 3 7 3" xfId="27872"/>
    <cellStyle name="Normal 5 3 6 3 8" xfId="14614"/>
    <cellStyle name="Normal 5 3 6 3 8 2" xfId="39488"/>
    <cellStyle name="Normal 5 3 6 3 9" xfId="27047"/>
    <cellStyle name="Normal 5 3 6 4" xfId="2115"/>
    <cellStyle name="Normal 5 3 6 4 2" xfId="6154"/>
    <cellStyle name="Normal 5 3 6 4 2 2" xfId="11169"/>
    <cellStyle name="Normal 5 3 6 4 2 2 2" xfId="23612"/>
    <cellStyle name="Normal 5 3 6 4 2 2 2 2" xfId="48486"/>
    <cellStyle name="Normal 5 3 6 4 2 2 3" xfId="36053"/>
    <cellStyle name="Normal 5 3 6 4 2 3" xfId="18605"/>
    <cellStyle name="Normal 5 3 6 4 2 3 2" xfId="43479"/>
    <cellStyle name="Normal 5 3 6 4 2 4" xfId="31046"/>
    <cellStyle name="Normal 5 3 6 4 3" xfId="12623"/>
    <cellStyle name="Normal 5 3 6 4 3 2" xfId="25057"/>
    <cellStyle name="Normal 5 3 6 4 3 2 2" xfId="49931"/>
    <cellStyle name="Normal 5 3 6 4 3 3" xfId="37498"/>
    <cellStyle name="Normal 5 3 6 4 4" xfId="9064"/>
    <cellStyle name="Normal 5 3 6 4 4 2" xfId="21507"/>
    <cellStyle name="Normal 5 3 6 4 4 2 2" xfId="46381"/>
    <cellStyle name="Normal 5 3 6 4 4 3" xfId="33948"/>
    <cellStyle name="Normal 5 3 6 4 5" xfId="4046"/>
    <cellStyle name="Normal 5 3 6 4 5 2" xfId="16500"/>
    <cellStyle name="Normal 5 3 6 4 5 2 2" xfId="41374"/>
    <cellStyle name="Normal 5 3 6 4 5 3" xfId="28941"/>
    <cellStyle name="Normal 5 3 6 4 6" xfId="14808"/>
    <cellStyle name="Normal 5 3 6 4 6 2" xfId="39682"/>
    <cellStyle name="Normal 5 3 6 4 7" xfId="27241"/>
    <cellStyle name="Normal 5 3 6 5" xfId="965"/>
    <cellStyle name="Normal 5 3 6 5 2" xfId="10124"/>
    <cellStyle name="Normal 5 3 6 5 2 2" xfId="22567"/>
    <cellStyle name="Normal 5 3 6 5 2 2 2" xfId="47441"/>
    <cellStyle name="Normal 5 3 6 5 2 3" xfId="35008"/>
    <cellStyle name="Normal 5 3 6 5 3" xfId="5108"/>
    <cellStyle name="Normal 5 3 6 5 3 2" xfId="17560"/>
    <cellStyle name="Normal 5 3 6 5 3 2 2" xfId="42434"/>
    <cellStyle name="Normal 5 3 6 5 3 3" xfId="30001"/>
    <cellStyle name="Normal 5 3 6 5 4" xfId="13765"/>
    <cellStyle name="Normal 5 3 6 5 4 2" xfId="38639"/>
    <cellStyle name="Normal 5 3 6 5 5" xfId="26198"/>
    <cellStyle name="Normal 5 3 6 6" xfId="8180"/>
    <cellStyle name="Normal 5 3 6 6 2" xfId="20624"/>
    <cellStyle name="Normal 5 3 6 6 2 2" xfId="45498"/>
    <cellStyle name="Normal 5 3 6 6 3" xfId="33065"/>
    <cellStyle name="Normal 5 3 6 7" xfId="11580"/>
    <cellStyle name="Normal 5 3 6 7 2" xfId="24014"/>
    <cellStyle name="Normal 5 3 6 7 2 2" xfId="48888"/>
    <cellStyle name="Normal 5 3 6 7 3" xfId="36455"/>
    <cellStyle name="Normal 5 3 6 8" xfId="6657"/>
    <cellStyle name="Normal 5 3 6 8 2" xfId="19106"/>
    <cellStyle name="Normal 5 3 6 8 2 2" xfId="43980"/>
    <cellStyle name="Normal 5 3 6 8 3" xfId="31547"/>
    <cellStyle name="Normal 5 3 6 9" xfId="3111"/>
    <cellStyle name="Normal 5 3 6 9 2" xfId="15617"/>
    <cellStyle name="Normal 5 3 6 9 2 2" xfId="40491"/>
    <cellStyle name="Normal 5 3 6 9 3" xfId="28050"/>
    <cellStyle name="Normal 5 3 6_Degree data" xfId="2087"/>
    <cellStyle name="Normal 5 3 7" xfId="544"/>
    <cellStyle name="Normal 5 3 7 2" xfId="1455"/>
    <cellStyle name="Normal 5 3 7 2 2" xfId="9559"/>
    <cellStyle name="Normal 5 3 7 2 2 2" xfId="22002"/>
    <cellStyle name="Normal 5 3 7 2 2 2 2" xfId="46876"/>
    <cellStyle name="Normal 5 3 7 2 2 3" xfId="34443"/>
    <cellStyle name="Normal 5 3 7 2 3" xfId="4541"/>
    <cellStyle name="Normal 5 3 7 2 3 2" xfId="16995"/>
    <cellStyle name="Normal 5 3 7 2 3 2 2" xfId="41869"/>
    <cellStyle name="Normal 5 3 7 2 3 3" xfId="29436"/>
    <cellStyle name="Normal 5 3 7 2 4" xfId="14255"/>
    <cellStyle name="Normal 5 3 7 2 4 2" xfId="39129"/>
    <cellStyle name="Normal 5 3 7 2 5" xfId="26688"/>
    <cellStyle name="Normal 5 3 7 3" xfId="5600"/>
    <cellStyle name="Normal 5 3 7 3 2" xfId="10616"/>
    <cellStyle name="Normal 5 3 7 3 2 2" xfId="23059"/>
    <cellStyle name="Normal 5 3 7 3 2 2 2" xfId="47933"/>
    <cellStyle name="Normal 5 3 7 3 2 3" xfId="35500"/>
    <cellStyle name="Normal 5 3 7 3 3" xfId="18052"/>
    <cellStyle name="Normal 5 3 7 3 3 2" xfId="42926"/>
    <cellStyle name="Normal 5 3 7 3 4" xfId="30493"/>
    <cellStyle name="Normal 5 3 7 4" xfId="8675"/>
    <cellStyle name="Normal 5 3 7 4 2" xfId="21119"/>
    <cellStyle name="Normal 5 3 7 4 2 2" xfId="45993"/>
    <cellStyle name="Normal 5 3 7 4 3" xfId="33560"/>
    <cellStyle name="Normal 5 3 7 5" xfId="12070"/>
    <cellStyle name="Normal 5 3 7 5 2" xfId="24504"/>
    <cellStyle name="Normal 5 3 7 5 2 2" xfId="49378"/>
    <cellStyle name="Normal 5 3 7 5 3" xfId="36945"/>
    <cellStyle name="Normal 5 3 7 6" xfId="7152"/>
    <cellStyle name="Normal 5 3 7 6 2" xfId="19601"/>
    <cellStyle name="Normal 5 3 7 6 2 2" xfId="44475"/>
    <cellStyle name="Normal 5 3 7 6 3" xfId="32042"/>
    <cellStyle name="Normal 5 3 7 7" xfId="3606"/>
    <cellStyle name="Normal 5 3 7 7 2" xfId="16112"/>
    <cellStyle name="Normal 5 3 7 7 2 2" xfId="40986"/>
    <cellStyle name="Normal 5 3 7 7 3" xfId="28545"/>
    <cellStyle name="Normal 5 3 7 8" xfId="13354"/>
    <cellStyle name="Normal 5 3 7 8 2" xfId="38228"/>
    <cellStyle name="Normal 5 3 7 9" xfId="25787"/>
    <cellStyle name="Normal 5 3 8" xfId="1803"/>
    <cellStyle name="Normal 5 3 8 2" xfId="4736"/>
    <cellStyle name="Normal 5 3 8 2 2" xfId="9753"/>
    <cellStyle name="Normal 5 3 8 2 2 2" xfId="22196"/>
    <cellStyle name="Normal 5 3 8 2 2 2 2" xfId="47070"/>
    <cellStyle name="Normal 5 3 8 2 2 3" xfId="34637"/>
    <cellStyle name="Normal 5 3 8 2 3" xfId="17189"/>
    <cellStyle name="Normal 5 3 8 2 3 2" xfId="42063"/>
    <cellStyle name="Normal 5 3 8 2 4" xfId="29630"/>
    <cellStyle name="Normal 5 3 8 3" xfId="5949"/>
    <cellStyle name="Normal 5 3 8 3 2" xfId="10964"/>
    <cellStyle name="Normal 5 3 8 3 2 2" xfId="23407"/>
    <cellStyle name="Normal 5 3 8 3 2 2 2" xfId="48281"/>
    <cellStyle name="Normal 5 3 8 3 2 3" xfId="35848"/>
    <cellStyle name="Normal 5 3 8 3 3" xfId="18400"/>
    <cellStyle name="Normal 5 3 8 3 3 2" xfId="43274"/>
    <cellStyle name="Normal 5 3 8 3 4" xfId="30841"/>
    <cellStyle name="Normal 5 3 8 4" xfId="8007"/>
    <cellStyle name="Normal 5 3 8 4 2" xfId="20453"/>
    <cellStyle name="Normal 5 3 8 4 2 2" xfId="45327"/>
    <cellStyle name="Normal 5 3 8 4 3" xfId="32894"/>
    <cellStyle name="Normal 5 3 8 5" xfId="12418"/>
    <cellStyle name="Normal 5 3 8 5 2" xfId="24852"/>
    <cellStyle name="Normal 5 3 8 5 2 2" xfId="49726"/>
    <cellStyle name="Normal 5 3 8 5 3" xfId="37293"/>
    <cellStyle name="Normal 5 3 8 6" xfId="7347"/>
    <cellStyle name="Normal 5 3 8 6 2" xfId="19795"/>
    <cellStyle name="Normal 5 3 8 6 2 2" xfId="44669"/>
    <cellStyle name="Normal 5 3 8 6 3" xfId="32236"/>
    <cellStyle name="Normal 5 3 8 7" xfId="2931"/>
    <cellStyle name="Normal 5 3 8 7 2" xfId="15446"/>
    <cellStyle name="Normal 5 3 8 7 2 2" xfId="40320"/>
    <cellStyle name="Normal 5 3 8 7 3" xfId="27879"/>
    <cellStyle name="Normal 5 3 8 8" xfId="14603"/>
    <cellStyle name="Normal 5 3 8 8 2" xfId="39477"/>
    <cellStyle name="Normal 5 3 8 9" xfId="27036"/>
    <cellStyle name="Normal 5 3 9" xfId="2089"/>
    <cellStyle name="Normal 5 3 9 2" xfId="6134"/>
    <cellStyle name="Normal 5 3 9 2 2" xfId="11149"/>
    <cellStyle name="Normal 5 3 9 2 2 2" xfId="23592"/>
    <cellStyle name="Normal 5 3 9 2 2 2 2" xfId="48466"/>
    <cellStyle name="Normal 5 3 9 2 2 3" xfId="36033"/>
    <cellStyle name="Normal 5 3 9 2 3" xfId="18585"/>
    <cellStyle name="Normal 5 3 9 2 3 2" xfId="43459"/>
    <cellStyle name="Normal 5 3 9 2 4" xfId="31026"/>
    <cellStyle name="Normal 5 3 9 3" xfId="12603"/>
    <cellStyle name="Normal 5 3 9 3 2" xfId="25037"/>
    <cellStyle name="Normal 5 3 9 3 2 2" xfId="49911"/>
    <cellStyle name="Normal 5 3 9 3 3" xfId="37478"/>
    <cellStyle name="Normal 5 3 9 4" xfId="8893"/>
    <cellStyle name="Normal 5 3 9 4 2" xfId="21336"/>
    <cellStyle name="Normal 5 3 9 4 2 2" xfId="46210"/>
    <cellStyle name="Normal 5 3 9 4 3" xfId="33777"/>
    <cellStyle name="Normal 5 3 9 5" xfId="3875"/>
    <cellStyle name="Normal 5 3 9 5 2" xfId="16329"/>
    <cellStyle name="Normal 5 3 9 5 2 2" xfId="41203"/>
    <cellStyle name="Normal 5 3 9 5 3" xfId="28770"/>
    <cellStyle name="Normal 5 3 9 6" xfId="14788"/>
    <cellStyle name="Normal 5 3 9 6 2" xfId="39662"/>
    <cellStyle name="Normal 5 3 9 7" xfId="27221"/>
    <cellStyle name="Normal 5 3_Degree data" xfId="2101"/>
    <cellStyle name="Normal 5 4" xfId="96"/>
    <cellStyle name="Normal 5 4 10" xfId="914"/>
    <cellStyle name="Normal 5 4 10 2" xfId="7709"/>
    <cellStyle name="Normal 5 4 10 2 2" xfId="20155"/>
    <cellStyle name="Normal 5 4 10 2 2 2" xfId="45029"/>
    <cellStyle name="Normal 5 4 10 2 3" xfId="32596"/>
    <cellStyle name="Normal 5 4 10 3" xfId="13714"/>
    <cellStyle name="Normal 5 4 10 3 2" xfId="38588"/>
    <cellStyle name="Normal 5 4 10 4" xfId="26147"/>
    <cellStyle name="Normal 5 4 11" xfId="11529"/>
    <cellStyle name="Normal 5 4 11 2" xfId="23963"/>
    <cellStyle name="Normal 5 4 11 2 2" xfId="48837"/>
    <cellStyle name="Normal 5 4 11 3" xfId="36404"/>
    <cellStyle name="Normal 5 4 12" xfId="6521"/>
    <cellStyle name="Normal 5 4 12 2" xfId="18970"/>
    <cellStyle name="Normal 5 4 12 2 2" xfId="43844"/>
    <cellStyle name="Normal 5 4 12 3" xfId="31411"/>
    <cellStyle name="Normal 5 4 13" xfId="2629"/>
    <cellStyle name="Normal 5 4 13 2" xfId="15148"/>
    <cellStyle name="Normal 5 4 13 2 2" xfId="40022"/>
    <cellStyle name="Normal 5 4 13 3" xfId="27581"/>
    <cellStyle name="Normal 5 4 14" xfId="12952"/>
    <cellStyle name="Normal 5 4 14 2" xfId="37826"/>
    <cellStyle name="Normal 5 4 15" xfId="25385"/>
    <cellStyle name="Normal 5 4 2" xfId="146"/>
    <cellStyle name="Normal 5 4 2 10" xfId="6564"/>
    <cellStyle name="Normal 5 4 2 10 2" xfId="19013"/>
    <cellStyle name="Normal 5 4 2 10 2 2" xfId="43887"/>
    <cellStyle name="Normal 5 4 2 10 3" xfId="31454"/>
    <cellStyle name="Normal 5 4 2 11" xfId="2732"/>
    <cellStyle name="Normal 5 4 2 11 2" xfId="15250"/>
    <cellStyle name="Normal 5 4 2 11 2 2" xfId="40124"/>
    <cellStyle name="Normal 5 4 2 11 3" xfId="27683"/>
    <cellStyle name="Normal 5 4 2 12" xfId="12976"/>
    <cellStyle name="Normal 5 4 2 12 2" xfId="37850"/>
    <cellStyle name="Normal 5 4 2 13" xfId="25409"/>
    <cellStyle name="Normal 5 4 2 2" xfId="436"/>
    <cellStyle name="Normal 5 4 2 2 10" xfId="13251"/>
    <cellStyle name="Normal 5 4 2 2 10 2" xfId="38125"/>
    <cellStyle name="Normal 5 4 2 2 11" xfId="25684"/>
    <cellStyle name="Normal 5 4 2 2 2" xfId="796"/>
    <cellStyle name="Normal 5 4 2 2 2 2" xfId="1469"/>
    <cellStyle name="Normal 5 4 2 2 2 2 2" xfId="9573"/>
    <cellStyle name="Normal 5 4 2 2 2 2 2 2" xfId="22016"/>
    <cellStyle name="Normal 5 4 2 2 2 2 2 2 2" xfId="46890"/>
    <cellStyle name="Normal 5 4 2 2 2 2 2 3" xfId="34457"/>
    <cellStyle name="Normal 5 4 2 2 2 2 3" xfId="4555"/>
    <cellStyle name="Normal 5 4 2 2 2 2 3 2" xfId="17009"/>
    <cellStyle name="Normal 5 4 2 2 2 2 3 2 2" xfId="41883"/>
    <cellStyle name="Normal 5 4 2 2 2 2 3 3" xfId="29450"/>
    <cellStyle name="Normal 5 4 2 2 2 2 4" xfId="14269"/>
    <cellStyle name="Normal 5 4 2 2 2 2 4 2" xfId="39143"/>
    <cellStyle name="Normal 5 4 2 2 2 2 5" xfId="26702"/>
    <cellStyle name="Normal 5 4 2 2 2 3" xfId="5614"/>
    <cellStyle name="Normal 5 4 2 2 2 3 2" xfId="10630"/>
    <cellStyle name="Normal 5 4 2 2 2 3 2 2" xfId="23073"/>
    <cellStyle name="Normal 5 4 2 2 2 3 2 2 2" xfId="47947"/>
    <cellStyle name="Normal 5 4 2 2 2 3 2 3" xfId="35514"/>
    <cellStyle name="Normal 5 4 2 2 2 3 3" xfId="18066"/>
    <cellStyle name="Normal 5 4 2 2 2 3 3 2" xfId="42940"/>
    <cellStyle name="Normal 5 4 2 2 2 3 4" xfId="30507"/>
    <cellStyle name="Normal 5 4 2 2 2 4" xfId="8689"/>
    <cellStyle name="Normal 5 4 2 2 2 4 2" xfId="21133"/>
    <cellStyle name="Normal 5 4 2 2 2 4 2 2" xfId="46007"/>
    <cellStyle name="Normal 5 4 2 2 2 4 3" xfId="33574"/>
    <cellStyle name="Normal 5 4 2 2 2 5" xfId="12084"/>
    <cellStyle name="Normal 5 4 2 2 2 5 2" xfId="24518"/>
    <cellStyle name="Normal 5 4 2 2 2 5 2 2" xfId="49392"/>
    <cellStyle name="Normal 5 4 2 2 2 5 3" xfId="36959"/>
    <cellStyle name="Normal 5 4 2 2 2 6" xfId="7166"/>
    <cellStyle name="Normal 5 4 2 2 2 6 2" xfId="19615"/>
    <cellStyle name="Normal 5 4 2 2 2 6 2 2" xfId="44489"/>
    <cellStyle name="Normal 5 4 2 2 2 6 3" xfId="32056"/>
    <cellStyle name="Normal 5 4 2 2 2 7" xfId="3620"/>
    <cellStyle name="Normal 5 4 2 2 2 7 2" xfId="16126"/>
    <cellStyle name="Normal 5 4 2 2 2 7 2 2" xfId="41000"/>
    <cellStyle name="Normal 5 4 2 2 2 7 3" xfId="28559"/>
    <cellStyle name="Normal 5 4 2 2 2 8" xfId="13598"/>
    <cellStyle name="Normal 5 4 2 2 2 8 2" xfId="38472"/>
    <cellStyle name="Normal 5 4 2 2 2 9" xfId="26031"/>
    <cellStyle name="Normal 5 4 2 2 3" xfId="1817"/>
    <cellStyle name="Normal 5 4 2 2 3 2" xfId="4980"/>
    <cellStyle name="Normal 5 4 2 2 3 2 2" xfId="9997"/>
    <cellStyle name="Normal 5 4 2 2 3 2 2 2" xfId="22440"/>
    <cellStyle name="Normal 5 4 2 2 3 2 2 2 2" xfId="47314"/>
    <cellStyle name="Normal 5 4 2 2 3 2 2 3" xfId="34881"/>
    <cellStyle name="Normal 5 4 2 2 3 2 3" xfId="17433"/>
    <cellStyle name="Normal 5 4 2 2 3 2 3 2" xfId="42307"/>
    <cellStyle name="Normal 5 4 2 2 3 2 4" xfId="29874"/>
    <cellStyle name="Normal 5 4 2 2 3 3" xfId="5963"/>
    <cellStyle name="Normal 5 4 2 2 3 3 2" xfId="10978"/>
    <cellStyle name="Normal 5 4 2 2 3 3 2 2" xfId="23421"/>
    <cellStyle name="Normal 5 4 2 2 3 3 2 2 2" xfId="48295"/>
    <cellStyle name="Normal 5 4 2 2 3 3 2 3" xfId="35862"/>
    <cellStyle name="Normal 5 4 2 2 3 3 3" xfId="18414"/>
    <cellStyle name="Normal 5 4 2 2 3 3 3 2" xfId="43288"/>
    <cellStyle name="Normal 5 4 2 2 3 3 4" xfId="30855"/>
    <cellStyle name="Normal 5 4 2 2 3 4" xfId="8404"/>
    <cellStyle name="Normal 5 4 2 2 3 4 2" xfId="20848"/>
    <cellStyle name="Normal 5 4 2 2 3 4 2 2" xfId="45722"/>
    <cellStyle name="Normal 5 4 2 2 3 4 3" xfId="33289"/>
    <cellStyle name="Normal 5 4 2 2 3 5" xfId="12432"/>
    <cellStyle name="Normal 5 4 2 2 3 5 2" xfId="24866"/>
    <cellStyle name="Normal 5 4 2 2 3 5 2 2" xfId="49740"/>
    <cellStyle name="Normal 5 4 2 2 3 5 3" xfId="37307"/>
    <cellStyle name="Normal 5 4 2 2 3 6" xfId="7591"/>
    <cellStyle name="Normal 5 4 2 2 3 6 2" xfId="20039"/>
    <cellStyle name="Normal 5 4 2 2 3 6 2 2" xfId="44913"/>
    <cellStyle name="Normal 5 4 2 2 3 6 3" xfId="32480"/>
    <cellStyle name="Normal 5 4 2 2 3 7" xfId="3335"/>
    <cellStyle name="Normal 5 4 2 2 3 7 2" xfId="15841"/>
    <cellStyle name="Normal 5 4 2 2 3 7 2 2" xfId="40715"/>
    <cellStyle name="Normal 5 4 2 2 3 7 3" xfId="28274"/>
    <cellStyle name="Normal 5 4 2 2 3 8" xfId="14617"/>
    <cellStyle name="Normal 5 4 2 2 3 8 2" xfId="39491"/>
    <cellStyle name="Normal 5 4 2 2 3 9" xfId="27050"/>
    <cellStyle name="Normal 5 4 2 2 4" xfId="2354"/>
    <cellStyle name="Normal 5 4 2 2 4 2" xfId="6378"/>
    <cellStyle name="Normal 5 4 2 2 4 2 2" xfId="11393"/>
    <cellStyle name="Normal 5 4 2 2 4 2 2 2" xfId="23836"/>
    <cellStyle name="Normal 5 4 2 2 4 2 2 2 2" xfId="48710"/>
    <cellStyle name="Normal 5 4 2 2 4 2 2 3" xfId="36277"/>
    <cellStyle name="Normal 5 4 2 2 4 2 3" xfId="18829"/>
    <cellStyle name="Normal 5 4 2 2 4 2 3 2" xfId="43703"/>
    <cellStyle name="Normal 5 4 2 2 4 2 4" xfId="31270"/>
    <cellStyle name="Normal 5 4 2 2 4 3" xfId="12847"/>
    <cellStyle name="Normal 5 4 2 2 4 3 2" xfId="25281"/>
    <cellStyle name="Normal 5 4 2 2 4 3 2 2" xfId="50155"/>
    <cellStyle name="Normal 5 4 2 2 4 3 3" xfId="37722"/>
    <cellStyle name="Normal 5 4 2 2 4 4" xfId="9288"/>
    <cellStyle name="Normal 5 4 2 2 4 4 2" xfId="21731"/>
    <cellStyle name="Normal 5 4 2 2 4 4 2 2" xfId="46605"/>
    <cellStyle name="Normal 5 4 2 2 4 4 3" xfId="34172"/>
    <cellStyle name="Normal 5 4 2 2 4 5" xfId="4270"/>
    <cellStyle name="Normal 5 4 2 2 4 5 2" xfId="16724"/>
    <cellStyle name="Normal 5 4 2 2 4 5 2 2" xfId="41598"/>
    <cellStyle name="Normal 5 4 2 2 4 5 3" xfId="29165"/>
    <cellStyle name="Normal 5 4 2 2 4 6" xfId="15032"/>
    <cellStyle name="Normal 5 4 2 2 4 6 2" xfId="39906"/>
    <cellStyle name="Normal 5 4 2 2 4 7" xfId="27465"/>
    <cellStyle name="Normal 5 4 2 2 5" xfId="1189"/>
    <cellStyle name="Normal 5 4 2 2 5 2" xfId="10350"/>
    <cellStyle name="Normal 5 4 2 2 5 2 2" xfId="22793"/>
    <cellStyle name="Normal 5 4 2 2 5 2 2 2" xfId="47667"/>
    <cellStyle name="Normal 5 4 2 2 5 2 3" xfId="35234"/>
    <cellStyle name="Normal 5 4 2 2 5 3" xfId="5334"/>
    <cellStyle name="Normal 5 4 2 2 5 3 2" xfId="17786"/>
    <cellStyle name="Normal 5 4 2 2 5 3 2 2" xfId="42660"/>
    <cellStyle name="Normal 5 4 2 2 5 3 3" xfId="30227"/>
    <cellStyle name="Normal 5 4 2 2 5 4" xfId="13989"/>
    <cellStyle name="Normal 5 4 2 2 5 4 2" xfId="38863"/>
    <cellStyle name="Normal 5 4 2 2 5 5" xfId="26422"/>
    <cellStyle name="Normal 5 4 2 2 6" xfId="7911"/>
    <cellStyle name="Normal 5 4 2 2 6 2" xfId="20357"/>
    <cellStyle name="Normal 5 4 2 2 6 2 2" xfId="45231"/>
    <cellStyle name="Normal 5 4 2 2 6 3" xfId="32798"/>
    <cellStyle name="Normal 5 4 2 2 7" xfId="11804"/>
    <cellStyle name="Normal 5 4 2 2 7 2" xfId="24238"/>
    <cellStyle name="Normal 5 4 2 2 7 2 2" xfId="49112"/>
    <cellStyle name="Normal 5 4 2 2 7 3" xfId="36679"/>
    <cellStyle name="Normal 5 4 2 2 8" xfId="6881"/>
    <cellStyle name="Normal 5 4 2 2 8 2" xfId="19330"/>
    <cellStyle name="Normal 5 4 2 2 8 2 2" xfId="44204"/>
    <cellStyle name="Normal 5 4 2 2 8 3" xfId="31771"/>
    <cellStyle name="Normal 5 4 2 2 9" xfId="2832"/>
    <cellStyle name="Normal 5 4 2 2 9 2" xfId="15350"/>
    <cellStyle name="Normal 5 4 2 2 9 2 2" xfId="40224"/>
    <cellStyle name="Normal 5 4 2 2 9 3" xfId="27783"/>
    <cellStyle name="Normal 5 4 2 2_Degree data" xfId="2076"/>
    <cellStyle name="Normal 5 4 2 3" xfId="334"/>
    <cellStyle name="Normal 5 4 2 3 2" xfId="1468"/>
    <cellStyle name="Normal 5 4 2 3 2 2" xfId="9188"/>
    <cellStyle name="Normal 5 4 2 3 2 2 2" xfId="21631"/>
    <cellStyle name="Normal 5 4 2 3 2 2 2 2" xfId="46505"/>
    <cellStyle name="Normal 5 4 2 3 2 2 3" xfId="34072"/>
    <cellStyle name="Normal 5 4 2 3 2 3" xfId="4170"/>
    <cellStyle name="Normal 5 4 2 3 2 3 2" xfId="16624"/>
    <cellStyle name="Normal 5 4 2 3 2 3 2 2" xfId="41498"/>
    <cellStyle name="Normal 5 4 2 3 2 3 3" xfId="29065"/>
    <cellStyle name="Normal 5 4 2 3 2 4" xfId="14268"/>
    <cellStyle name="Normal 5 4 2 3 2 4 2" xfId="39142"/>
    <cellStyle name="Normal 5 4 2 3 2 5" xfId="26701"/>
    <cellStyle name="Normal 5 4 2 3 3" xfId="5613"/>
    <cellStyle name="Normal 5 4 2 3 3 2" xfId="10629"/>
    <cellStyle name="Normal 5 4 2 3 3 2 2" xfId="23072"/>
    <cellStyle name="Normal 5 4 2 3 3 2 2 2" xfId="47946"/>
    <cellStyle name="Normal 5 4 2 3 3 2 3" xfId="35513"/>
    <cellStyle name="Normal 5 4 2 3 3 3" xfId="18065"/>
    <cellStyle name="Normal 5 4 2 3 3 3 2" xfId="42939"/>
    <cellStyle name="Normal 5 4 2 3 3 4" xfId="30506"/>
    <cellStyle name="Normal 5 4 2 3 4" xfId="8304"/>
    <cellStyle name="Normal 5 4 2 3 4 2" xfId="20748"/>
    <cellStyle name="Normal 5 4 2 3 4 2 2" xfId="45622"/>
    <cellStyle name="Normal 5 4 2 3 4 3" xfId="33189"/>
    <cellStyle name="Normal 5 4 2 3 5" xfId="12083"/>
    <cellStyle name="Normal 5 4 2 3 5 2" xfId="24517"/>
    <cellStyle name="Normal 5 4 2 3 5 2 2" xfId="49391"/>
    <cellStyle name="Normal 5 4 2 3 5 3" xfId="36958"/>
    <cellStyle name="Normal 5 4 2 3 6" xfId="6781"/>
    <cellStyle name="Normal 5 4 2 3 6 2" xfId="19230"/>
    <cellStyle name="Normal 5 4 2 3 6 2 2" xfId="44104"/>
    <cellStyle name="Normal 5 4 2 3 6 3" xfId="31671"/>
    <cellStyle name="Normal 5 4 2 3 7" xfId="3235"/>
    <cellStyle name="Normal 5 4 2 3 7 2" xfId="15741"/>
    <cellStyle name="Normal 5 4 2 3 7 2 2" xfId="40615"/>
    <cellStyle name="Normal 5 4 2 3 7 3" xfId="28174"/>
    <cellStyle name="Normal 5 4 2 3 8" xfId="13151"/>
    <cellStyle name="Normal 5 4 2 3 8 2" xfId="38025"/>
    <cellStyle name="Normal 5 4 2 3 9" xfId="25584"/>
    <cellStyle name="Normal 5 4 2 4" xfId="695"/>
    <cellStyle name="Normal 5 4 2 4 2" xfId="1816"/>
    <cellStyle name="Normal 5 4 2 4 2 2" xfId="9572"/>
    <cellStyle name="Normal 5 4 2 4 2 2 2" xfId="22015"/>
    <cellStyle name="Normal 5 4 2 4 2 2 2 2" xfId="46889"/>
    <cellStyle name="Normal 5 4 2 4 2 2 3" xfId="34456"/>
    <cellStyle name="Normal 5 4 2 4 2 3" xfId="4554"/>
    <cellStyle name="Normal 5 4 2 4 2 3 2" xfId="17008"/>
    <cellStyle name="Normal 5 4 2 4 2 3 2 2" xfId="41882"/>
    <cellStyle name="Normal 5 4 2 4 2 3 3" xfId="29449"/>
    <cellStyle name="Normal 5 4 2 4 2 4" xfId="14616"/>
    <cellStyle name="Normal 5 4 2 4 2 4 2" xfId="39490"/>
    <cellStyle name="Normal 5 4 2 4 2 5" xfId="27049"/>
    <cellStyle name="Normal 5 4 2 4 3" xfId="5962"/>
    <cellStyle name="Normal 5 4 2 4 3 2" xfId="10977"/>
    <cellStyle name="Normal 5 4 2 4 3 2 2" xfId="23420"/>
    <cellStyle name="Normal 5 4 2 4 3 2 2 2" xfId="48294"/>
    <cellStyle name="Normal 5 4 2 4 3 2 3" xfId="35861"/>
    <cellStyle name="Normal 5 4 2 4 3 3" xfId="18413"/>
    <cellStyle name="Normal 5 4 2 4 3 3 2" xfId="43287"/>
    <cellStyle name="Normal 5 4 2 4 3 4" xfId="30854"/>
    <cellStyle name="Normal 5 4 2 4 4" xfId="8688"/>
    <cellStyle name="Normal 5 4 2 4 4 2" xfId="21132"/>
    <cellStyle name="Normal 5 4 2 4 4 2 2" xfId="46006"/>
    <cellStyle name="Normal 5 4 2 4 4 3" xfId="33573"/>
    <cellStyle name="Normal 5 4 2 4 5" xfId="12431"/>
    <cellStyle name="Normal 5 4 2 4 5 2" xfId="24865"/>
    <cellStyle name="Normal 5 4 2 4 5 2 2" xfId="49739"/>
    <cellStyle name="Normal 5 4 2 4 5 3" xfId="37306"/>
    <cellStyle name="Normal 5 4 2 4 6" xfId="7165"/>
    <cellStyle name="Normal 5 4 2 4 6 2" xfId="19614"/>
    <cellStyle name="Normal 5 4 2 4 6 2 2" xfId="44488"/>
    <cellStyle name="Normal 5 4 2 4 6 3" xfId="32055"/>
    <cellStyle name="Normal 5 4 2 4 7" xfId="3619"/>
    <cellStyle name="Normal 5 4 2 4 7 2" xfId="16125"/>
    <cellStyle name="Normal 5 4 2 4 7 2 2" xfId="40999"/>
    <cellStyle name="Normal 5 4 2 4 7 3" xfId="28558"/>
    <cellStyle name="Normal 5 4 2 4 8" xfId="13498"/>
    <cellStyle name="Normal 5 4 2 4 8 2" xfId="38372"/>
    <cellStyle name="Normal 5 4 2 4 9" xfId="25931"/>
    <cellStyle name="Normal 5 4 2 5" xfId="2252"/>
    <cellStyle name="Normal 5 4 2 5 2" xfId="4880"/>
    <cellStyle name="Normal 5 4 2 5 2 2" xfId="9897"/>
    <cellStyle name="Normal 5 4 2 5 2 2 2" xfId="22340"/>
    <cellStyle name="Normal 5 4 2 5 2 2 2 2" xfId="47214"/>
    <cellStyle name="Normal 5 4 2 5 2 2 3" xfId="34781"/>
    <cellStyle name="Normal 5 4 2 5 2 3" xfId="17333"/>
    <cellStyle name="Normal 5 4 2 5 2 3 2" xfId="42207"/>
    <cellStyle name="Normal 5 4 2 5 2 4" xfId="29774"/>
    <cellStyle name="Normal 5 4 2 5 3" xfId="6278"/>
    <cellStyle name="Normal 5 4 2 5 3 2" xfId="11293"/>
    <cellStyle name="Normal 5 4 2 5 3 2 2" xfId="23736"/>
    <cellStyle name="Normal 5 4 2 5 3 2 2 2" xfId="48610"/>
    <cellStyle name="Normal 5 4 2 5 3 2 3" xfId="36177"/>
    <cellStyle name="Normal 5 4 2 5 3 3" xfId="18729"/>
    <cellStyle name="Normal 5 4 2 5 3 3 2" xfId="43603"/>
    <cellStyle name="Normal 5 4 2 5 3 4" xfId="31170"/>
    <cellStyle name="Normal 5 4 2 5 4" xfId="8085"/>
    <cellStyle name="Normal 5 4 2 5 4 2" xfId="20531"/>
    <cellStyle name="Normal 5 4 2 5 4 2 2" xfId="45405"/>
    <cellStyle name="Normal 5 4 2 5 4 3" xfId="32972"/>
    <cellStyle name="Normal 5 4 2 5 5" xfId="12747"/>
    <cellStyle name="Normal 5 4 2 5 5 2" xfId="25181"/>
    <cellStyle name="Normal 5 4 2 5 5 2 2" xfId="50055"/>
    <cellStyle name="Normal 5 4 2 5 5 3" xfId="37622"/>
    <cellStyle name="Normal 5 4 2 5 6" xfId="7491"/>
    <cellStyle name="Normal 5 4 2 5 6 2" xfId="19939"/>
    <cellStyle name="Normal 5 4 2 5 6 2 2" xfId="44813"/>
    <cellStyle name="Normal 5 4 2 5 6 3" xfId="32380"/>
    <cellStyle name="Normal 5 4 2 5 7" xfId="3014"/>
    <cellStyle name="Normal 5 4 2 5 7 2" xfId="15524"/>
    <cellStyle name="Normal 5 4 2 5 7 2 2" xfId="40398"/>
    <cellStyle name="Normal 5 4 2 5 7 3" xfId="27957"/>
    <cellStyle name="Normal 5 4 2 5 8" xfId="14932"/>
    <cellStyle name="Normal 5 4 2 5 8 2" xfId="39806"/>
    <cellStyle name="Normal 5 4 2 5 9" xfId="27365"/>
    <cellStyle name="Normal 5 4 2 6" xfId="1089"/>
    <cellStyle name="Normal 5 4 2 6 2" xfId="8971"/>
    <cellStyle name="Normal 5 4 2 6 2 2" xfId="21414"/>
    <cellStyle name="Normal 5 4 2 6 2 2 2" xfId="46288"/>
    <cellStyle name="Normal 5 4 2 6 2 3" xfId="33855"/>
    <cellStyle name="Normal 5 4 2 6 3" xfId="3953"/>
    <cellStyle name="Normal 5 4 2 6 3 2" xfId="16407"/>
    <cellStyle name="Normal 5 4 2 6 3 2 2" xfId="41281"/>
    <cellStyle name="Normal 5 4 2 6 3 3" xfId="28848"/>
    <cellStyle name="Normal 5 4 2 6 4" xfId="13889"/>
    <cellStyle name="Normal 5 4 2 6 4 2" xfId="38763"/>
    <cellStyle name="Normal 5 4 2 6 5" xfId="26322"/>
    <cellStyle name="Normal 5 4 2 7" xfId="5234"/>
    <cellStyle name="Normal 5 4 2 7 2" xfId="10250"/>
    <cellStyle name="Normal 5 4 2 7 2 2" xfId="22693"/>
    <cellStyle name="Normal 5 4 2 7 2 2 2" xfId="47567"/>
    <cellStyle name="Normal 5 4 2 7 2 3" xfId="35134"/>
    <cellStyle name="Normal 5 4 2 7 3" xfId="17686"/>
    <cellStyle name="Normal 5 4 2 7 3 2" xfId="42560"/>
    <cellStyle name="Normal 5 4 2 7 4" xfId="30127"/>
    <cellStyle name="Normal 5 4 2 8" xfId="7811"/>
    <cellStyle name="Normal 5 4 2 8 2" xfId="20257"/>
    <cellStyle name="Normal 5 4 2 8 2 2" xfId="45131"/>
    <cellStyle name="Normal 5 4 2 8 3" xfId="32698"/>
    <cellStyle name="Normal 5 4 2 9" xfId="11704"/>
    <cellStyle name="Normal 5 4 2 9 2" xfId="24138"/>
    <cellStyle name="Normal 5 4 2 9 2 2" xfId="49012"/>
    <cellStyle name="Normal 5 4 2 9 3" xfId="36579"/>
    <cellStyle name="Normal 5 4 2_Degree data" xfId="1979"/>
    <cellStyle name="Normal 5 4 3" xfId="176"/>
    <cellStyle name="Normal 5 4 3 10" xfId="6625"/>
    <cellStyle name="Normal 5 4 3 10 2" xfId="19074"/>
    <cellStyle name="Normal 5 4 3 10 2 2" xfId="43948"/>
    <cellStyle name="Normal 5 4 3 10 3" xfId="31515"/>
    <cellStyle name="Normal 5 4 3 11" xfId="2689"/>
    <cellStyle name="Normal 5 4 3 11 2" xfId="15207"/>
    <cellStyle name="Normal 5 4 3 11 2 2" xfId="40081"/>
    <cellStyle name="Normal 5 4 3 11 3" xfId="27640"/>
    <cellStyle name="Normal 5 4 3 12" xfId="13006"/>
    <cellStyle name="Normal 5 4 3 12 2" xfId="37880"/>
    <cellStyle name="Normal 5 4 3 13" xfId="25439"/>
    <cellStyle name="Normal 5 4 3 2" xfId="499"/>
    <cellStyle name="Normal 5 4 3 2 10" xfId="13312"/>
    <cellStyle name="Normal 5 4 3 2 10 2" xfId="38186"/>
    <cellStyle name="Normal 5 4 3 2 11" xfId="25745"/>
    <cellStyle name="Normal 5 4 3 2 2" xfId="858"/>
    <cellStyle name="Normal 5 4 3 2 2 2" xfId="1471"/>
    <cellStyle name="Normal 5 4 3 2 2 2 2" xfId="9575"/>
    <cellStyle name="Normal 5 4 3 2 2 2 2 2" xfId="22018"/>
    <cellStyle name="Normal 5 4 3 2 2 2 2 2 2" xfId="46892"/>
    <cellStyle name="Normal 5 4 3 2 2 2 2 3" xfId="34459"/>
    <cellStyle name="Normal 5 4 3 2 2 2 3" xfId="4557"/>
    <cellStyle name="Normal 5 4 3 2 2 2 3 2" xfId="17011"/>
    <cellStyle name="Normal 5 4 3 2 2 2 3 2 2" xfId="41885"/>
    <cellStyle name="Normal 5 4 3 2 2 2 3 3" xfId="29452"/>
    <cellStyle name="Normal 5 4 3 2 2 2 4" xfId="14271"/>
    <cellStyle name="Normal 5 4 3 2 2 2 4 2" xfId="39145"/>
    <cellStyle name="Normal 5 4 3 2 2 2 5" xfId="26704"/>
    <cellStyle name="Normal 5 4 3 2 2 3" xfId="5616"/>
    <cellStyle name="Normal 5 4 3 2 2 3 2" xfId="10632"/>
    <cellStyle name="Normal 5 4 3 2 2 3 2 2" xfId="23075"/>
    <cellStyle name="Normal 5 4 3 2 2 3 2 2 2" xfId="47949"/>
    <cellStyle name="Normal 5 4 3 2 2 3 2 3" xfId="35516"/>
    <cellStyle name="Normal 5 4 3 2 2 3 3" xfId="18068"/>
    <cellStyle name="Normal 5 4 3 2 2 3 3 2" xfId="42942"/>
    <cellStyle name="Normal 5 4 3 2 2 3 4" xfId="30509"/>
    <cellStyle name="Normal 5 4 3 2 2 4" xfId="8691"/>
    <cellStyle name="Normal 5 4 3 2 2 4 2" xfId="21135"/>
    <cellStyle name="Normal 5 4 3 2 2 4 2 2" xfId="46009"/>
    <cellStyle name="Normal 5 4 3 2 2 4 3" xfId="33576"/>
    <cellStyle name="Normal 5 4 3 2 2 5" xfId="12086"/>
    <cellStyle name="Normal 5 4 3 2 2 5 2" xfId="24520"/>
    <cellStyle name="Normal 5 4 3 2 2 5 2 2" xfId="49394"/>
    <cellStyle name="Normal 5 4 3 2 2 5 3" xfId="36961"/>
    <cellStyle name="Normal 5 4 3 2 2 6" xfId="7168"/>
    <cellStyle name="Normal 5 4 3 2 2 6 2" xfId="19617"/>
    <cellStyle name="Normal 5 4 3 2 2 6 2 2" xfId="44491"/>
    <cellStyle name="Normal 5 4 3 2 2 6 3" xfId="32058"/>
    <cellStyle name="Normal 5 4 3 2 2 7" xfId="3622"/>
    <cellStyle name="Normal 5 4 3 2 2 7 2" xfId="16128"/>
    <cellStyle name="Normal 5 4 3 2 2 7 2 2" xfId="41002"/>
    <cellStyle name="Normal 5 4 3 2 2 7 3" xfId="28561"/>
    <cellStyle name="Normal 5 4 3 2 2 8" xfId="13659"/>
    <cellStyle name="Normal 5 4 3 2 2 8 2" xfId="38533"/>
    <cellStyle name="Normal 5 4 3 2 2 9" xfId="26092"/>
    <cellStyle name="Normal 5 4 3 2 3" xfId="1819"/>
    <cellStyle name="Normal 5 4 3 2 3 2" xfId="5041"/>
    <cellStyle name="Normal 5 4 3 2 3 2 2" xfId="10058"/>
    <cellStyle name="Normal 5 4 3 2 3 2 2 2" xfId="22501"/>
    <cellStyle name="Normal 5 4 3 2 3 2 2 2 2" xfId="47375"/>
    <cellStyle name="Normal 5 4 3 2 3 2 2 3" xfId="34942"/>
    <cellStyle name="Normal 5 4 3 2 3 2 3" xfId="17494"/>
    <cellStyle name="Normal 5 4 3 2 3 2 3 2" xfId="42368"/>
    <cellStyle name="Normal 5 4 3 2 3 2 4" xfId="29935"/>
    <cellStyle name="Normal 5 4 3 2 3 3" xfId="5965"/>
    <cellStyle name="Normal 5 4 3 2 3 3 2" xfId="10980"/>
    <cellStyle name="Normal 5 4 3 2 3 3 2 2" xfId="23423"/>
    <cellStyle name="Normal 5 4 3 2 3 3 2 2 2" xfId="48297"/>
    <cellStyle name="Normal 5 4 3 2 3 3 2 3" xfId="35864"/>
    <cellStyle name="Normal 5 4 3 2 3 3 3" xfId="18416"/>
    <cellStyle name="Normal 5 4 3 2 3 3 3 2" xfId="43290"/>
    <cellStyle name="Normal 5 4 3 2 3 3 4" xfId="30857"/>
    <cellStyle name="Normal 5 4 3 2 3 4" xfId="8465"/>
    <cellStyle name="Normal 5 4 3 2 3 4 2" xfId="20909"/>
    <cellStyle name="Normal 5 4 3 2 3 4 2 2" xfId="45783"/>
    <cellStyle name="Normal 5 4 3 2 3 4 3" xfId="33350"/>
    <cellStyle name="Normal 5 4 3 2 3 5" xfId="12434"/>
    <cellStyle name="Normal 5 4 3 2 3 5 2" xfId="24868"/>
    <cellStyle name="Normal 5 4 3 2 3 5 2 2" xfId="49742"/>
    <cellStyle name="Normal 5 4 3 2 3 5 3" xfId="37309"/>
    <cellStyle name="Normal 5 4 3 2 3 6" xfId="7652"/>
    <cellStyle name="Normal 5 4 3 2 3 6 2" xfId="20100"/>
    <cellStyle name="Normal 5 4 3 2 3 6 2 2" xfId="44974"/>
    <cellStyle name="Normal 5 4 3 2 3 6 3" xfId="32541"/>
    <cellStyle name="Normal 5 4 3 2 3 7" xfId="3396"/>
    <cellStyle name="Normal 5 4 3 2 3 7 2" xfId="15902"/>
    <cellStyle name="Normal 5 4 3 2 3 7 2 2" xfId="40776"/>
    <cellStyle name="Normal 5 4 3 2 3 7 3" xfId="28335"/>
    <cellStyle name="Normal 5 4 3 2 3 8" xfId="14619"/>
    <cellStyle name="Normal 5 4 3 2 3 8 2" xfId="39493"/>
    <cellStyle name="Normal 5 4 3 2 3 9" xfId="27052"/>
    <cellStyle name="Normal 5 4 3 2 4" xfId="2417"/>
    <cellStyle name="Normal 5 4 3 2 4 2" xfId="6439"/>
    <cellStyle name="Normal 5 4 3 2 4 2 2" xfId="11454"/>
    <cellStyle name="Normal 5 4 3 2 4 2 2 2" xfId="23897"/>
    <cellStyle name="Normal 5 4 3 2 4 2 2 2 2" xfId="48771"/>
    <cellStyle name="Normal 5 4 3 2 4 2 2 3" xfId="36338"/>
    <cellStyle name="Normal 5 4 3 2 4 2 3" xfId="18890"/>
    <cellStyle name="Normal 5 4 3 2 4 2 3 2" xfId="43764"/>
    <cellStyle name="Normal 5 4 3 2 4 2 4" xfId="31331"/>
    <cellStyle name="Normal 5 4 3 2 4 3" xfId="12908"/>
    <cellStyle name="Normal 5 4 3 2 4 3 2" xfId="25342"/>
    <cellStyle name="Normal 5 4 3 2 4 3 2 2" xfId="50216"/>
    <cellStyle name="Normal 5 4 3 2 4 3 3" xfId="37783"/>
    <cellStyle name="Normal 5 4 3 2 4 4" xfId="9349"/>
    <cellStyle name="Normal 5 4 3 2 4 4 2" xfId="21792"/>
    <cellStyle name="Normal 5 4 3 2 4 4 2 2" xfId="46666"/>
    <cellStyle name="Normal 5 4 3 2 4 4 3" xfId="34233"/>
    <cellStyle name="Normal 5 4 3 2 4 5" xfId="4331"/>
    <cellStyle name="Normal 5 4 3 2 4 5 2" xfId="16785"/>
    <cellStyle name="Normal 5 4 3 2 4 5 2 2" xfId="41659"/>
    <cellStyle name="Normal 5 4 3 2 4 5 3" xfId="29226"/>
    <cellStyle name="Normal 5 4 3 2 4 6" xfId="15093"/>
    <cellStyle name="Normal 5 4 3 2 4 6 2" xfId="39967"/>
    <cellStyle name="Normal 5 4 3 2 4 7" xfId="27526"/>
    <cellStyle name="Normal 5 4 3 2 5" xfId="1250"/>
    <cellStyle name="Normal 5 4 3 2 5 2" xfId="10411"/>
    <cellStyle name="Normal 5 4 3 2 5 2 2" xfId="22854"/>
    <cellStyle name="Normal 5 4 3 2 5 2 2 2" xfId="47728"/>
    <cellStyle name="Normal 5 4 3 2 5 2 3" xfId="35295"/>
    <cellStyle name="Normal 5 4 3 2 5 3" xfId="5395"/>
    <cellStyle name="Normal 5 4 3 2 5 3 2" xfId="17847"/>
    <cellStyle name="Normal 5 4 3 2 5 3 2 2" xfId="42721"/>
    <cellStyle name="Normal 5 4 3 2 5 3 3" xfId="30288"/>
    <cellStyle name="Normal 5 4 3 2 5 4" xfId="14050"/>
    <cellStyle name="Normal 5 4 3 2 5 4 2" xfId="38924"/>
    <cellStyle name="Normal 5 4 3 2 5 5" xfId="26483"/>
    <cellStyle name="Normal 5 4 3 2 6" xfId="7972"/>
    <cellStyle name="Normal 5 4 3 2 6 2" xfId="20418"/>
    <cellStyle name="Normal 5 4 3 2 6 2 2" xfId="45292"/>
    <cellStyle name="Normal 5 4 3 2 6 3" xfId="32859"/>
    <cellStyle name="Normal 5 4 3 2 7" xfId="11865"/>
    <cellStyle name="Normal 5 4 3 2 7 2" xfId="24299"/>
    <cellStyle name="Normal 5 4 3 2 7 2 2" xfId="49173"/>
    <cellStyle name="Normal 5 4 3 2 7 3" xfId="36740"/>
    <cellStyle name="Normal 5 4 3 2 8" xfId="6942"/>
    <cellStyle name="Normal 5 4 3 2 8 2" xfId="19391"/>
    <cellStyle name="Normal 5 4 3 2 8 2 2" xfId="44265"/>
    <cellStyle name="Normal 5 4 3 2 8 3" xfId="31832"/>
    <cellStyle name="Normal 5 4 3 2 9" xfId="2893"/>
    <cellStyle name="Normal 5 4 3 2 9 2" xfId="15411"/>
    <cellStyle name="Normal 5 4 3 2 9 2 2" xfId="40285"/>
    <cellStyle name="Normal 5 4 3 2 9 3" xfId="27844"/>
    <cellStyle name="Normal 5 4 3 2_Degree data" xfId="2038"/>
    <cellStyle name="Normal 5 4 3 3" xfId="289"/>
    <cellStyle name="Normal 5 4 3 3 2" xfId="1470"/>
    <cellStyle name="Normal 5 4 3 3 2 2" xfId="9145"/>
    <cellStyle name="Normal 5 4 3 3 2 2 2" xfId="21588"/>
    <cellStyle name="Normal 5 4 3 3 2 2 2 2" xfId="46462"/>
    <cellStyle name="Normal 5 4 3 3 2 2 3" xfId="34029"/>
    <cellStyle name="Normal 5 4 3 3 2 3" xfId="4127"/>
    <cellStyle name="Normal 5 4 3 3 2 3 2" xfId="16581"/>
    <cellStyle name="Normal 5 4 3 3 2 3 2 2" xfId="41455"/>
    <cellStyle name="Normal 5 4 3 3 2 3 3" xfId="29022"/>
    <cellStyle name="Normal 5 4 3 3 2 4" xfId="14270"/>
    <cellStyle name="Normal 5 4 3 3 2 4 2" xfId="39144"/>
    <cellStyle name="Normal 5 4 3 3 2 5" xfId="26703"/>
    <cellStyle name="Normal 5 4 3 3 3" xfId="5615"/>
    <cellStyle name="Normal 5 4 3 3 3 2" xfId="10631"/>
    <cellStyle name="Normal 5 4 3 3 3 2 2" xfId="23074"/>
    <cellStyle name="Normal 5 4 3 3 3 2 2 2" xfId="47948"/>
    <cellStyle name="Normal 5 4 3 3 3 2 3" xfId="35515"/>
    <cellStyle name="Normal 5 4 3 3 3 3" xfId="18067"/>
    <cellStyle name="Normal 5 4 3 3 3 3 2" xfId="42941"/>
    <cellStyle name="Normal 5 4 3 3 3 4" xfId="30508"/>
    <cellStyle name="Normal 5 4 3 3 4" xfId="8261"/>
    <cellStyle name="Normal 5 4 3 3 4 2" xfId="20705"/>
    <cellStyle name="Normal 5 4 3 3 4 2 2" xfId="45579"/>
    <cellStyle name="Normal 5 4 3 3 4 3" xfId="33146"/>
    <cellStyle name="Normal 5 4 3 3 5" xfId="12085"/>
    <cellStyle name="Normal 5 4 3 3 5 2" xfId="24519"/>
    <cellStyle name="Normal 5 4 3 3 5 2 2" xfId="49393"/>
    <cellStyle name="Normal 5 4 3 3 5 3" xfId="36960"/>
    <cellStyle name="Normal 5 4 3 3 6" xfId="6738"/>
    <cellStyle name="Normal 5 4 3 3 6 2" xfId="19187"/>
    <cellStyle name="Normal 5 4 3 3 6 2 2" xfId="44061"/>
    <cellStyle name="Normal 5 4 3 3 6 3" xfId="31628"/>
    <cellStyle name="Normal 5 4 3 3 7" xfId="3192"/>
    <cellStyle name="Normal 5 4 3 3 7 2" xfId="15698"/>
    <cellStyle name="Normal 5 4 3 3 7 2 2" xfId="40572"/>
    <cellStyle name="Normal 5 4 3 3 7 3" xfId="28131"/>
    <cellStyle name="Normal 5 4 3 3 8" xfId="13108"/>
    <cellStyle name="Normal 5 4 3 3 8 2" xfId="37982"/>
    <cellStyle name="Normal 5 4 3 3 9" xfId="25541"/>
    <cellStyle name="Normal 5 4 3 4" xfId="651"/>
    <cellStyle name="Normal 5 4 3 4 2" xfId="1818"/>
    <cellStyle name="Normal 5 4 3 4 2 2" xfId="9574"/>
    <cellStyle name="Normal 5 4 3 4 2 2 2" xfId="22017"/>
    <cellStyle name="Normal 5 4 3 4 2 2 2 2" xfId="46891"/>
    <cellStyle name="Normal 5 4 3 4 2 2 3" xfId="34458"/>
    <cellStyle name="Normal 5 4 3 4 2 3" xfId="4556"/>
    <cellStyle name="Normal 5 4 3 4 2 3 2" xfId="17010"/>
    <cellStyle name="Normal 5 4 3 4 2 3 2 2" xfId="41884"/>
    <cellStyle name="Normal 5 4 3 4 2 3 3" xfId="29451"/>
    <cellStyle name="Normal 5 4 3 4 2 4" xfId="14618"/>
    <cellStyle name="Normal 5 4 3 4 2 4 2" xfId="39492"/>
    <cellStyle name="Normal 5 4 3 4 2 5" xfId="27051"/>
    <cellStyle name="Normal 5 4 3 4 3" xfId="5964"/>
    <cellStyle name="Normal 5 4 3 4 3 2" xfId="10979"/>
    <cellStyle name="Normal 5 4 3 4 3 2 2" xfId="23422"/>
    <cellStyle name="Normal 5 4 3 4 3 2 2 2" xfId="48296"/>
    <cellStyle name="Normal 5 4 3 4 3 2 3" xfId="35863"/>
    <cellStyle name="Normal 5 4 3 4 3 3" xfId="18415"/>
    <cellStyle name="Normal 5 4 3 4 3 3 2" xfId="43289"/>
    <cellStyle name="Normal 5 4 3 4 3 4" xfId="30856"/>
    <cellStyle name="Normal 5 4 3 4 4" xfId="8690"/>
    <cellStyle name="Normal 5 4 3 4 4 2" xfId="21134"/>
    <cellStyle name="Normal 5 4 3 4 4 2 2" xfId="46008"/>
    <cellStyle name="Normal 5 4 3 4 4 3" xfId="33575"/>
    <cellStyle name="Normal 5 4 3 4 5" xfId="12433"/>
    <cellStyle name="Normal 5 4 3 4 5 2" xfId="24867"/>
    <cellStyle name="Normal 5 4 3 4 5 2 2" xfId="49741"/>
    <cellStyle name="Normal 5 4 3 4 5 3" xfId="37308"/>
    <cellStyle name="Normal 5 4 3 4 6" xfId="7167"/>
    <cellStyle name="Normal 5 4 3 4 6 2" xfId="19616"/>
    <cellStyle name="Normal 5 4 3 4 6 2 2" xfId="44490"/>
    <cellStyle name="Normal 5 4 3 4 6 3" xfId="32057"/>
    <cellStyle name="Normal 5 4 3 4 7" xfId="3621"/>
    <cellStyle name="Normal 5 4 3 4 7 2" xfId="16127"/>
    <cellStyle name="Normal 5 4 3 4 7 2 2" xfId="41001"/>
    <cellStyle name="Normal 5 4 3 4 7 3" xfId="28560"/>
    <cellStyle name="Normal 5 4 3 4 8" xfId="13455"/>
    <cellStyle name="Normal 5 4 3 4 8 2" xfId="38329"/>
    <cellStyle name="Normal 5 4 3 4 9" xfId="25888"/>
    <cellStyle name="Normal 5 4 3 5" xfId="2207"/>
    <cellStyle name="Normal 5 4 3 5 2" xfId="4837"/>
    <cellStyle name="Normal 5 4 3 5 2 2" xfId="9854"/>
    <cellStyle name="Normal 5 4 3 5 2 2 2" xfId="22297"/>
    <cellStyle name="Normal 5 4 3 5 2 2 2 2" xfId="47171"/>
    <cellStyle name="Normal 5 4 3 5 2 2 3" xfId="34738"/>
    <cellStyle name="Normal 5 4 3 5 2 3" xfId="17290"/>
    <cellStyle name="Normal 5 4 3 5 2 3 2" xfId="42164"/>
    <cellStyle name="Normal 5 4 3 5 2 4" xfId="29731"/>
    <cellStyle name="Normal 5 4 3 5 3" xfId="6235"/>
    <cellStyle name="Normal 5 4 3 5 3 2" xfId="11250"/>
    <cellStyle name="Normal 5 4 3 5 3 2 2" xfId="23693"/>
    <cellStyle name="Normal 5 4 3 5 3 2 2 2" xfId="48567"/>
    <cellStyle name="Normal 5 4 3 5 3 2 3" xfId="36134"/>
    <cellStyle name="Normal 5 4 3 5 3 3" xfId="18686"/>
    <cellStyle name="Normal 5 4 3 5 3 3 2" xfId="43560"/>
    <cellStyle name="Normal 5 4 3 5 3 4" xfId="31127"/>
    <cellStyle name="Normal 5 4 3 5 4" xfId="8146"/>
    <cellStyle name="Normal 5 4 3 5 4 2" xfId="20592"/>
    <cellStyle name="Normal 5 4 3 5 4 2 2" xfId="45466"/>
    <cellStyle name="Normal 5 4 3 5 4 3" xfId="33033"/>
    <cellStyle name="Normal 5 4 3 5 5" xfId="12704"/>
    <cellStyle name="Normal 5 4 3 5 5 2" xfId="25138"/>
    <cellStyle name="Normal 5 4 3 5 5 2 2" xfId="50012"/>
    <cellStyle name="Normal 5 4 3 5 5 3" xfId="37579"/>
    <cellStyle name="Normal 5 4 3 5 6" xfId="7448"/>
    <cellStyle name="Normal 5 4 3 5 6 2" xfId="19896"/>
    <cellStyle name="Normal 5 4 3 5 6 2 2" xfId="44770"/>
    <cellStyle name="Normal 5 4 3 5 6 3" xfId="32337"/>
    <cellStyle name="Normal 5 4 3 5 7" xfId="3076"/>
    <cellStyle name="Normal 5 4 3 5 7 2" xfId="15585"/>
    <cellStyle name="Normal 5 4 3 5 7 2 2" xfId="40459"/>
    <cellStyle name="Normal 5 4 3 5 7 3" xfId="28018"/>
    <cellStyle name="Normal 5 4 3 5 8" xfId="14889"/>
    <cellStyle name="Normal 5 4 3 5 8 2" xfId="39763"/>
    <cellStyle name="Normal 5 4 3 5 9" xfId="27322"/>
    <cellStyle name="Normal 5 4 3 6" xfId="1046"/>
    <cellStyle name="Normal 5 4 3 6 2" xfId="9032"/>
    <cellStyle name="Normal 5 4 3 6 2 2" xfId="21475"/>
    <cellStyle name="Normal 5 4 3 6 2 2 2" xfId="46349"/>
    <cellStyle name="Normal 5 4 3 6 2 3" xfId="33916"/>
    <cellStyle name="Normal 5 4 3 6 3" xfId="4014"/>
    <cellStyle name="Normal 5 4 3 6 3 2" xfId="16468"/>
    <cellStyle name="Normal 5 4 3 6 3 2 2" xfId="41342"/>
    <cellStyle name="Normal 5 4 3 6 3 3" xfId="28909"/>
    <cellStyle name="Normal 5 4 3 6 4" xfId="13846"/>
    <cellStyle name="Normal 5 4 3 6 4 2" xfId="38720"/>
    <cellStyle name="Normal 5 4 3 6 5" xfId="26279"/>
    <cellStyle name="Normal 5 4 3 7" xfId="5191"/>
    <cellStyle name="Normal 5 4 3 7 2" xfId="10207"/>
    <cellStyle name="Normal 5 4 3 7 2 2" xfId="22650"/>
    <cellStyle name="Normal 5 4 3 7 2 2 2" xfId="47524"/>
    <cellStyle name="Normal 5 4 3 7 2 3" xfId="35091"/>
    <cellStyle name="Normal 5 4 3 7 3" xfId="17643"/>
    <cellStyle name="Normal 5 4 3 7 3 2" xfId="42517"/>
    <cellStyle name="Normal 5 4 3 7 4" xfId="30084"/>
    <cellStyle name="Normal 5 4 3 8" xfId="7768"/>
    <cellStyle name="Normal 5 4 3 8 2" xfId="20214"/>
    <cellStyle name="Normal 5 4 3 8 2 2" xfId="45088"/>
    <cellStyle name="Normal 5 4 3 8 3" xfId="32655"/>
    <cellStyle name="Normal 5 4 3 9" xfId="11661"/>
    <cellStyle name="Normal 5 4 3 9 2" xfId="24095"/>
    <cellStyle name="Normal 5 4 3 9 2 2" xfId="48969"/>
    <cellStyle name="Normal 5 4 3 9 3" xfId="36536"/>
    <cellStyle name="Normal 5 4 3_Degree data" xfId="2093"/>
    <cellStyle name="Normal 5 4 4" xfId="392"/>
    <cellStyle name="Normal 5 4 4 10" xfId="13208"/>
    <cellStyle name="Normal 5 4 4 10 2" xfId="38082"/>
    <cellStyle name="Normal 5 4 4 11" xfId="25641"/>
    <cellStyle name="Normal 5 4 4 2" xfId="752"/>
    <cellStyle name="Normal 5 4 4 2 2" xfId="1472"/>
    <cellStyle name="Normal 5 4 4 2 2 2" xfId="9576"/>
    <cellStyle name="Normal 5 4 4 2 2 2 2" xfId="22019"/>
    <cellStyle name="Normal 5 4 4 2 2 2 2 2" xfId="46893"/>
    <cellStyle name="Normal 5 4 4 2 2 2 3" xfId="34460"/>
    <cellStyle name="Normal 5 4 4 2 2 3" xfId="4558"/>
    <cellStyle name="Normal 5 4 4 2 2 3 2" xfId="17012"/>
    <cellStyle name="Normal 5 4 4 2 2 3 2 2" xfId="41886"/>
    <cellStyle name="Normal 5 4 4 2 2 3 3" xfId="29453"/>
    <cellStyle name="Normal 5 4 4 2 2 4" xfId="14272"/>
    <cellStyle name="Normal 5 4 4 2 2 4 2" xfId="39146"/>
    <cellStyle name="Normal 5 4 4 2 2 5" xfId="26705"/>
    <cellStyle name="Normal 5 4 4 2 3" xfId="5617"/>
    <cellStyle name="Normal 5 4 4 2 3 2" xfId="10633"/>
    <cellStyle name="Normal 5 4 4 2 3 2 2" xfId="23076"/>
    <cellStyle name="Normal 5 4 4 2 3 2 2 2" xfId="47950"/>
    <cellStyle name="Normal 5 4 4 2 3 2 3" xfId="35517"/>
    <cellStyle name="Normal 5 4 4 2 3 3" xfId="18069"/>
    <cellStyle name="Normal 5 4 4 2 3 3 2" xfId="42943"/>
    <cellStyle name="Normal 5 4 4 2 3 4" xfId="30510"/>
    <cellStyle name="Normal 5 4 4 2 4" xfId="8692"/>
    <cellStyle name="Normal 5 4 4 2 4 2" xfId="21136"/>
    <cellStyle name="Normal 5 4 4 2 4 2 2" xfId="46010"/>
    <cellStyle name="Normal 5 4 4 2 4 3" xfId="33577"/>
    <cellStyle name="Normal 5 4 4 2 5" xfId="12087"/>
    <cellStyle name="Normal 5 4 4 2 5 2" xfId="24521"/>
    <cellStyle name="Normal 5 4 4 2 5 2 2" xfId="49395"/>
    <cellStyle name="Normal 5 4 4 2 5 3" xfId="36962"/>
    <cellStyle name="Normal 5 4 4 2 6" xfId="7169"/>
    <cellStyle name="Normal 5 4 4 2 6 2" xfId="19618"/>
    <cellStyle name="Normal 5 4 4 2 6 2 2" xfId="44492"/>
    <cellStyle name="Normal 5 4 4 2 6 3" xfId="32059"/>
    <cellStyle name="Normal 5 4 4 2 7" xfId="3623"/>
    <cellStyle name="Normal 5 4 4 2 7 2" xfId="16129"/>
    <cellStyle name="Normal 5 4 4 2 7 2 2" xfId="41003"/>
    <cellStyle name="Normal 5 4 4 2 7 3" xfId="28562"/>
    <cellStyle name="Normal 5 4 4 2 8" xfId="13555"/>
    <cellStyle name="Normal 5 4 4 2 8 2" xfId="38429"/>
    <cellStyle name="Normal 5 4 4 2 9" xfId="25988"/>
    <cellStyle name="Normal 5 4 4 3" xfId="1820"/>
    <cellStyle name="Normal 5 4 4 3 2" xfId="4937"/>
    <cellStyle name="Normal 5 4 4 3 2 2" xfId="9954"/>
    <cellStyle name="Normal 5 4 4 3 2 2 2" xfId="22397"/>
    <cellStyle name="Normal 5 4 4 3 2 2 2 2" xfId="47271"/>
    <cellStyle name="Normal 5 4 4 3 2 2 3" xfId="34838"/>
    <cellStyle name="Normal 5 4 4 3 2 3" xfId="17390"/>
    <cellStyle name="Normal 5 4 4 3 2 3 2" xfId="42264"/>
    <cellStyle name="Normal 5 4 4 3 2 4" xfId="29831"/>
    <cellStyle name="Normal 5 4 4 3 3" xfId="5966"/>
    <cellStyle name="Normal 5 4 4 3 3 2" xfId="10981"/>
    <cellStyle name="Normal 5 4 4 3 3 2 2" xfId="23424"/>
    <cellStyle name="Normal 5 4 4 3 3 2 2 2" xfId="48298"/>
    <cellStyle name="Normal 5 4 4 3 3 2 3" xfId="35865"/>
    <cellStyle name="Normal 5 4 4 3 3 3" xfId="18417"/>
    <cellStyle name="Normal 5 4 4 3 3 3 2" xfId="43291"/>
    <cellStyle name="Normal 5 4 4 3 3 4" xfId="30858"/>
    <cellStyle name="Normal 5 4 4 3 4" xfId="8361"/>
    <cellStyle name="Normal 5 4 4 3 4 2" xfId="20805"/>
    <cellStyle name="Normal 5 4 4 3 4 2 2" xfId="45679"/>
    <cellStyle name="Normal 5 4 4 3 4 3" xfId="33246"/>
    <cellStyle name="Normal 5 4 4 3 5" xfId="12435"/>
    <cellStyle name="Normal 5 4 4 3 5 2" xfId="24869"/>
    <cellStyle name="Normal 5 4 4 3 5 2 2" xfId="49743"/>
    <cellStyle name="Normal 5 4 4 3 5 3" xfId="37310"/>
    <cellStyle name="Normal 5 4 4 3 6" xfId="7548"/>
    <cellStyle name="Normal 5 4 4 3 6 2" xfId="19996"/>
    <cellStyle name="Normal 5 4 4 3 6 2 2" xfId="44870"/>
    <cellStyle name="Normal 5 4 4 3 6 3" xfId="32437"/>
    <cellStyle name="Normal 5 4 4 3 7" xfId="3292"/>
    <cellStyle name="Normal 5 4 4 3 7 2" xfId="15798"/>
    <cellStyle name="Normal 5 4 4 3 7 2 2" xfId="40672"/>
    <cellStyle name="Normal 5 4 4 3 7 3" xfId="28231"/>
    <cellStyle name="Normal 5 4 4 3 8" xfId="14620"/>
    <cellStyle name="Normal 5 4 4 3 8 2" xfId="39494"/>
    <cellStyle name="Normal 5 4 4 3 9" xfId="27053"/>
    <cellStyle name="Normal 5 4 4 4" xfId="2310"/>
    <cellStyle name="Normal 5 4 4 4 2" xfId="6335"/>
    <cellStyle name="Normal 5 4 4 4 2 2" xfId="11350"/>
    <cellStyle name="Normal 5 4 4 4 2 2 2" xfId="23793"/>
    <cellStyle name="Normal 5 4 4 4 2 2 2 2" xfId="48667"/>
    <cellStyle name="Normal 5 4 4 4 2 2 3" xfId="36234"/>
    <cellStyle name="Normal 5 4 4 4 2 3" xfId="18786"/>
    <cellStyle name="Normal 5 4 4 4 2 3 2" xfId="43660"/>
    <cellStyle name="Normal 5 4 4 4 2 4" xfId="31227"/>
    <cellStyle name="Normal 5 4 4 4 3" xfId="12804"/>
    <cellStyle name="Normal 5 4 4 4 3 2" xfId="25238"/>
    <cellStyle name="Normal 5 4 4 4 3 2 2" xfId="50112"/>
    <cellStyle name="Normal 5 4 4 4 3 3" xfId="37679"/>
    <cellStyle name="Normal 5 4 4 4 4" xfId="9245"/>
    <cellStyle name="Normal 5 4 4 4 4 2" xfId="21688"/>
    <cellStyle name="Normal 5 4 4 4 4 2 2" xfId="46562"/>
    <cellStyle name="Normal 5 4 4 4 4 3" xfId="34129"/>
    <cellStyle name="Normal 5 4 4 4 5" xfId="4227"/>
    <cellStyle name="Normal 5 4 4 4 5 2" xfId="16681"/>
    <cellStyle name="Normal 5 4 4 4 5 2 2" xfId="41555"/>
    <cellStyle name="Normal 5 4 4 4 5 3" xfId="29122"/>
    <cellStyle name="Normal 5 4 4 4 6" xfId="14989"/>
    <cellStyle name="Normal 5 4 4 4 6 2" xfId="39863"/>
    <cellStyle name="Normal 5 4 4 4 7" xfId="27422"/>
    <cellStyle name="Normal 5 4 4 5" xfId="1146"/>
    <cellStyle name="Normal 5 4 4 5 2" xfId="10307"/>
    <cellStyle name="Normal 5 4 4 5 2 2" xfId="22750"/>
    <cellStyle name="Normal 5 4 4 5 2 2 2" xfId="47624"/>
    <cellStyle name="Normal 5 4 4 5 2 3" xfId="35191"/>
    <cellStyle name="Normal 5 4 4 5 3" xfId="5291"/>
    <cellStyle name="Normal 5 4 4 5 3 2" xfId="17743"/>
    <cellStyle name="Normal 5 4 4 5 3 2 2" xfId="42617"/>
    <cellStyle name="Normal 5 4 4 5 3 3" xfId="30184"/>
    <cellStyle name="Normal 5 4 4 5 4" xfId="13946"/>
    <cellStyle name="Normal 5 4 4 5 4 2" xfId="38820"/>
    <cellStyle name="Normal 5 4 4 5 5" xfId="26379"/>
    <cellStyle name="Normal 5 4 4 6" xfId="7868"/>
    <cellStyle name="Normal 5 4 4 6 2" xfId="20314"/>
    <cellStyle name="Normal 5 4 4 6 2 2" xfId="45188"/>
    <cellStyle name="Normal 5 4 4 6 3" xfId="32755"/>
    <cellStyle name="Normal 5 4 4 7" xfId="11761"/>
    <cellStyle name="Normal 5 4 4 7 2" xfId="24195"/>
    <cellStyle name="Normal 5 4 4 7 2 2" xfId="49069"/>
    <cellStyle name="Normal 5 4 4 7 3" xfId="36636"/>
    <cellStyle name="Normal 5 4 4 8" xfId="6838"/>
    <cellStyle name="Normal 5 4 4 8 2" xfId="19287"/>
    <cellStyle name="Normal 5 4 4 8 2 2" xfId="44161"/>
    <cellStyle name="Normal 5 4 4 8 3" xfId="31728"/>
    <cellStyle name="Normal 5 4 4 9" xfId="2789"/>
    <cellStyle name="Normal 5 4 4 9 2" xfId="15307"/>
    <cellStyle name="Normal 5 4 4 9 2 2" xfId="40181"/>
    <cellStyle name="Normal 5 4 4 9 3" xfId="27740"/>
    <cellStyle name="Normal 5 4 4_Degree data" xfId="2085"/>
    <cellStyle name="Normal 5 4 5" xfId="221"/>
    <cellStyle name="Normal 5 4 5 10" xfId="13049"/>
    <cellStyle name="Normal 5 4 5 10 2" xfId="37923"/>
    <cellStyle name="Normal 5 4 5 11" xfId="25482"/>
    <cellStyle name="Normal 5 4 5 2" xfId="587"/>
    <cellStyle name="Normal 5 4 5 2 2" xfId="1473"/>
    <cellStyle name="Normal 5 4 5 2 2 2" xfId="9577"/>
    <cellStyle name="Normal 5 4 5 2 2 2 2" xfId="22020"/>
    <cellStyle name="Normal 5 4 5 2 2 2 2 2" xfId="46894"/>
    <cellStyle name="Normal 5 4 5 2 2 2 3" xfId="34461"/>
    <cellStyle name="Normal 5 4 5 2 2 3" xfId="4559"/>
    <cellStyle name="Normal 5 4 5 2 2 3 2" xfId="17013"/>
    <cellStyle name="Normal 5 4 5 2 2 3 2 2" xfId="41887"/>
    <cellStyle name="Normal 5 4 5 2 2 3 3" xfId="29454"/>
    <cellStyle name="Normal 5 4 5 2 2 4" xfId="14273"/>
    <cellStyle name="Normal 5 4 5 2 2 4 2" xfId="39147"/>
    <cellStyle name="Normal 5 4 5 2 2 5" xfId="26706"/>
    <cellStyle name="Normal 5 4 5 2 3" xfId="5618"/>
    <cellStyle name="Normal 5 4 5 2 3 2" xfId="10634"/>
    <cellStyle name="Normal 5 4 5 2 3 2 2" xfId="23077"/>
    <cellStyle name="Normal 5 4 5 2 3 2 2 2" xfId="47951"/>
    <cellStyle name="Normal 5 4 5 2 3 2 3" xfId="35518"/>
    <cellStyle name="Normal 5 4 5 2 3 3" xfId="18070"/>
    <cellStyle name="Normal 5 4 5 2 3 3 2" xfId="42944"/>
    <cellStyle name="Normal 5 4 5 2 3 4" xfId="30511"/>
    <cellStyle name="Normal 5 4 5 2 4" xfId="8693"/>
    <cellStyle name="Normal 5 4 5 2 4 2" xfId="21137"/>
    <cellStyle name="Normal 5 4 5 2 4 2 2" xfId="46011"/>
    <cellStyle name="Normal 5 4 5 2 4 3" xfId="33578"/>
    <cellStyle name="Normal 5 4 5 2 5" xfId="12088"/>
    <cellStyle name="Normal 5 4 5 2 5 2" xfId="24522"/>
    <cellStyle name="Normal 5 4 5 2 5 2 2" xfId="49396"/>
    <cellStyle name="Normal 5 4 5 2 5 3" xfId="36963"/>
    <cellStyle name="Normal 5 4 5 2 6" xfId="7170"/>
    <cellStyle name="Normal 5 4 5 2 6 2" xfId="19619"/>
    <cellStyle name="Normal 5 4 5 2 6 2 2" xfId="44493"/>
    <cellStyle name="Normal 5 4 5 2 6 3" xfId="32060"/>
    <cellStyle name="Normal 5 4 5 2 7" xfId="3624"/>
    <cellStyle name="Normal 5 4 5 2 7 2" xfId="16130"/>
    <cellStyle name="Normal 5 4 5 2 7 2 2" xfId="41004"/>
    <cellStyle name="Normal 5 4 5 2 7 3" xfId="28563"/>
    <cellStyle name="Normal 5 4 5 2 8" xfId="13396"/>
    <cellStyle name="Normal 5 4 5 2 8 2" xfId="38270"/>
    <cellStyle name="Normal 5 4 5 2 9" xfId="25829"/>
    <cellStyle name="Normal 5 4 5 3" xfId="1821"/>
    <cellStyle name="Normal 5 4 5 3 2" xfId="4778"/>
    <cellStyle name="Normal 5 4 5 3 2 2" xfId="9795"/>
    <cellStyle name="Normal 5 4 5 3 2 2 2" xfId="22238"/>
    <cellStyle name="Normal 5 4 5 3 2 2 2 2" xfId="47112"/>
    <cellStyle name="Normal 5 4 5 3 2 2 3" xfId="34679"/>
    <cellStyle name="Normal 5 4 5 3 2 3" xfId="17231"/>
    <cellStyle name="Normal 5 4 5 3 2 3 2" xfId="42105"/>
    <cellStyle name="Normal 5 4 5 3 2 4" xfId="29672"/>
    <cellStyle name="Normal 5 4 5 3 3" xfId="5967"/>
    <cellStyle name="Normal 5 4 5 3 3 2" xfId="10982"/>
    <cellStyle name="Normal 5 4 5 3 3 2 2" xfId="23425"/>
    <cellStyle name="Normal 5 4 5 3 3 2 2 2" xfId="48299"/>
    <cellStyle name="Normal 5 4 5 3 3 2 3" xfId="35866"/>
    <cellStyle name="Normal 5 4 5 3 3 3" xfId="18418"/>
    <cellStyle name="Normal 5 4 5 3 3 3 2" xfId="43292"/>
    <cellStyle name="Normal 5 4 5 3 3 4" xfId="30859"/>
    <cellStyle name="Normal 5 4 5 3 4" xfId="8861"/>
    <cellStyle name="Normal 5 4 5 3 4 2" xfId="21304"/>
    <cellStyle name="Normal 5 4 5 3 4 2 2" xfId="46178"/>
    <cellStyle name="Normal 5 4 5 3 4 3" xfId="33745"/>
    <cellStyle name="Normal 5 4 5 3 5" xfId="12436"/>
    <cellStyle name="Normal 5 4 5 3 5 2" xfId="24870"/>
    <cellStyle name="Normal 5 4 5 3 5 2 2" xfId="49744"/>
    <cellStyle name="Normal 5 4 5 3 5 3" xfId="37311"/>
    <cellStyle name="Normal 5 4 5 3 6" xfId="7389"/>
    <cellStyle name="Normal 5 4 5 3 6 2" xfId="19837"/>
    <cellStyle name="Normal 5 4 5 3 6 2 2" xfId="44711"/>
    <cellStyle name="Normal 5 4 5 3 6 3" xfId="32278"/>
    <cellStyle name="Normal 5 4 5 3 7" xfId="3843"/>
    <cellStyle name="Normal 5 4 5 3 7 2" xfId="16297"/>
    <cellStyle name="Normal 5 4 5 3 7 2 2" xfId="41171"/>
    <cellStyle name="Normal 5 4 5 3 7 3" xfId="28738"/>
    <cellStyle name="Normal 5 4 5 3 8" xfId="14621"/>
    <cellStyle name="Normal 5 4 5 3 8 2" xfId="39495"/>
    <cellStyle name="Normal 5 4 5 3 9" xfId="27054"/>
    <cellStyle name="Normal 5 4 5 4" xfId="2139"/>
    <cellStyle name="Normal 5 4 5 4 2" xfId="6176"/>
    <cellStyle name="Normal 5 4 5 4 2 2" xfId="11191"/>
    <cellStyle name="Normal 5 4 5 4 2 2 2" xfId="23634"/>
    <cellStyle name="Normal 5 4 5 4 2 2 2 2" xfId="48508"/>
    <cellStyle name="Normal 5 4 5 4 2 2 3" xfId="36075"/>
    <cellStyle name="Normal 5 4 5 4 2 3" xfId="18627"/>
    <cellStyle name="Normal 5 4 5 4 2 3 2" xfId="43501"/>
    <cellStyle name="Normal 5 4 5 4 2 4" xfId="31068"/>
    <cellStyle name="Normal 5 4 5 4 3" xfId="12645"/>
    <cellStyle name="Normal 5 4 5 4 3 2" xfId="25079"/>
    <cellStyle name="Normal 5 4 5 4 3 2 2" xfId="49953"/>
    <cellStyle name="Normal 5 4 5 4 3 3" xfId="37520"/>
    <cellStyle name="Normal 5 4 5 4 4" xfId="9086"/>
    <cellStyle name="Normal 5 4 5 4 4 2" xfId="21529"/>
    <cellStyle name="Normal 5 4 5 4 4 2 2" xfId="46403"/>
    <cellStyle name="Normal 5 4 5 4 4 3" xfId="33970"/>
    <cellStyle name="Normal 5 4 5 4 5" xfId="4068"/>
    <cellStyle name="Normal 5 4 5 4 5 2" xfId="16522"/>
    <cellStyle name="Normal 5 4 5 4 5 2 2" xfId="41396"/>
    <cellStyle name="Normal 5 4 5 4 5 3" xfId="28963"/>
    <cellStyle name="Normal 5 4 5 4 6" xfId="14830"/>
    <cellStyle name="Normal 5 4 5 4 6 2" xfId="39704"/>
    <cellStyle name="Normal 5 4 5 4 7" xfId="27263"/>
    <cellStyle name="Normal 5 4 5 5" xfId="987"/>
    <cellStyle name="Normal 5 4 5 5 2" xfId="10146"/>
    <cellStyle name="Normal 5 4 5 5 2 2" xfId="22589"/>
    <cellStyle name="Normal 5 4 5 5 2 2 2" xfId="47463"/>
    <cellStyle name="Normal 5 4 5 5 2 3" xfId="35030"/>
    <cellStyle name="Normal 5 4 5 5 3" xfId="5130"/>
    <cellStyle name="Normal 5 4 5 5 3 2" xfId="17582"/>
    <cellStyle name="Normal 5 4 5 5 3 2 2" xfId="42456"/>
    <cellStyle name="Normal 5 4 5 5 3 3" xfId="30023"/>
    <cellStyle name="Normal 5 4 5 5 4" xfId="13787"/>
    <cellStyle name="Normal 5 4 5 5 4 2" xfId="38661"/>
    <cellStyle name="Normal 5 4 5 5 5" xfId="26220"/>
    <cellStyle name="Normal 5 4 5 6" xfId="8202"/>
    <cellStyle name="Normal 5 4 5 6 2" xfId="20646"/>
    <cellStyle name="Normal 5 4 5 6 2 2" xfId="45520"/>
    <cellStyle name="Normal 5 4 5 6 3" xfId="33087"/>
    <cellStyle name="Normal 5 4 5 7" xfId="11602"/>
    <cellStyle name="Normal 5 4 5 7 2" xfId="24036"/>
    <cellStyle name="Normal 5 4 5 7 2 2" xfId="48910"/>
    <cellStyle name="Normal 5 4 5 7 3" xfId="36477"/>
    <cellStyle name="Normal 5 4 5 8" xfId="6679"/>
    <cellStyle name="Normal 5 4 5 8 2" xfId="19128"/>
    <cellStyle name="Normal 5 4 5 8 2 2" xfId="44002"/>
    <cellStyle name="Normal 5 4 5 8 3" xfId="31569"/>
    <cellStyle name="Normal 5 4 5 9" xfId="3133"/>
    <cellStyle name="Normal 5 4 5 9 2" xfId="15639"/>
    <cellStyle name="Normal 5 4 5 9 2 2" xfId="40513"/>
    <cellStyle name="Normal 5 4 5 9 3" xfId="28072"/>
    <cellStyle name="Normal 5 4 5_Degree data" xfId="2208"/>
    <cellStyle name="Normal 5 4 6" xfId="543"/>
    <cellStyle name="Normal 5 4 6 2" xfId="1467"/>
    <cellStyle name="Normal 5 4 6 2 2" xfId="9571"/>
    <cellStyle name="Normal 5 4 6 2 2 2" xfId="22014"/>
    <cellStyle name="Normal 5 4 6 2 2 2 2" xfId="46888"/>
    <cellStyle name="Normal 5 4 6 2 2 3" xfId="34455"/>
    <cellStyle name="Normal 5 4 6 2 3" xfId="4553"/>
    <cellStyle name="Normal 5 4 6 2 3 2" xfId="17007"/>
    <cellStyle name="Normal 5 4 6 2 3 2 2" xfId="41881"/>
    <cellStyle name="Normal 5 4 6 2 3 3" xfId="29448"/>
    <cellStyle name="Normal 5 4 6 2 4" xfId="14267"/>
    <cellStyle name="Normal 5 4 6 2 4 2" xfId="39141"/>
    <cellStyle name="Normal 5 4 6 2 5" xfId="26700"/>
    <cellStyle name="Normal 5 4 6 3" xfId="5612"/>
    <cellStyle name="Normal 5 4 6 3 2" xfId="10628"/>
    <cellStyle name="Normal 5 4 6 3 2 2" xfId="23071"/>
    <cellStyle name="Normal 5 4 6 3 2 2 2" xfId="47945"/>
    <cellStyle name="Normal 5 4 6 3 2 3" xfId="35512"/>
    <cellStyle name="Normal 5 4 6 3 3" xfId="18064"/>
    <cellStyle name="Normal 5 4 6 3 3 2" xfId="42938"/>
    <cellStyle name="Normal 5 4 6 3 4" xfId="30505"/>
    <cellStyle name="Normal 5 4 6 4" xfId="8687"/>
    <cellStyle name="Normal 5 4 6 4 2" xfId="21131"/>
    <cellStyle name="Normal 5 4 6 4 2 2" xfId="46005"/>
    <cellStyle name="Normal 5 4 6 4 3" xfId="33572"/>
    <cellStyle name="Normal 5 4 6 5" xfId="12082"/>
    <cellStyle name="Normal 5 4 6 5 2" xfId="24516"/>
    <cellStyle name="Normal 5 4 6 5 2 2" xfId="49390"/>
    <cellStyle name="Normal 5 4 6 5 3" xfId="36957"/>
    <cellStyle name="Normal 5 4 6 6" xfId="7164"/>
    <cellStyle name="Normal 5 4 6 6 2" xfId="19613"/>
    <cellStyle name="Normal 5 4 6 6 2 2" xfId="44487"/>
    <cellStyle name="Normal 5 4 6 6 3" xfId="32054"/>
    <cellStyle name="Normal 5 4 6 7" xfId="3618"/>
    <cellStyle name="Normal 5 4 6 7 2" xfId="16124"/>
    <cellStyle name="Normal 5 4 6 7 2 2" xfId="40998"/>
    <cellStyle name="Normal 5 4 6 7 3" xfId="28557"/>
    <cellStyle name="Normal 5 4 6 8" xfId="13353"/>
    <cellStyle name="Normal 5 4 6 8 2" xfId="38227"/>
    <cellStyle name="Normal 5 4 6 9" xfId="25786"/>
    <cellStyle name="Normal 5 4 7" xfId="1815"/>
    <cellStyle name="Normal 5 4 7 2" xfId="4735"/>
    <cellStyle name="Normal 5 4 7 2 2" xfId="9752"/>
    <cellStyle name="Normal 5 4 7 2 2 2" xfId="22195"/>
    <cellStyle name="Normal 5 4 7 2 2 2 2" xfId="47069"/>
    <cellStyle name="Normal 5 4 7 2 2 3" xfId="34636"/>
    <cellStyle name="Normal 5 4 7 2 3" xfId="17188"/>
    <cellStyle name="Normal 5 4 7 2 3 2" xfId="42062"/>
    <cellStyle name="Normal 5 4 7 2 4" xfId="29629"/>
    <cellStyle name="Normal 5 4 7 3" xfId="5961"/>
    <cellStyle name="Normal 5 4 7 3 2" xfId="10976"/>
    <cellStyle name="Normal 5 4 7 3 2 2" xfId="23419"/>
    <cellStyle name="Normal 5 4 7 3 2 2 2" xfId="48293"/>
    <cellStyle name="Normal 5 4 7 3 2 3" xfId="35860"/>
    <cellStyle name="Normal 5 4 7 3 3" xfId="18412"/>
    <cellStyle name="Normal 5 4 7 3 3 2" xfId="43286"/>
    <cellStyle name="Normal 5 4 7 3 4" xfId="30853"/>
    <cellStyle name="Normal 5 4 7 4" xfId="8041"/>
    <cellStyle name="Normal 5 4 7 4 2" xfId="20487"/>
    <cellStyle name="Normal 5 4 7 4 2 2" xfId="45361"/>
    <cellStyle name="Normal 5 4 7 4 3" xfId="32928"/>
    <cellStyle name="Normal 5 4 7 5" xfId="12430"/>
    <cellStyle name="Normal 5 4 7 5 2" xfId="24864"/>
    <cellStyle name="Normal 5 4 7 5 2 2" xfId="49738"/>
    <cellStyle name="Normal 5 4 7 5 3" xfId="37305"/>
    <cellStyle name="Normal 5 4 7 6" xfId="7346"/>
    <cellStyle name="Normal 5 4 7 6 2" xfId="19794"/>
    <cellStyle name="Normal 5 4 7 6 2 2" xfId="44668"/>
    <cellStyle name="Normal 5 4 7 6 3" xfId="32235"/>
    <cellStyle name="Normal 5 4 7 7" xfId="2968"/>
    <cellStyle name="Normal 5 4 7 7 2" xfId="15480"/>
    <cellStyle name="Normal 5 4 7 7 2 2" xfId="40354"/>
    <cellStyle name="Normal 5 4 7 7 3" xfId="27913"/>
    <cellStyle name="Normal 5 4 7 8" xfId="14615"/>
    <cellStyle name="Normal 5 4 7 8 2" xfId="39489"/>
    <cellStyle name="Normal 5 4 7 9" xfId="27048"/>
    <cellStyle name="Normal 5 4 8" xfId="2068"/>
    <cellStyle name="Normal 5 4 8 2" xfId="6133"/>
    <cellStyle name="Normal 5 4 8 2 2" xfId="11148"/>
    <cellStyle name="Normal 5 4 8 2 2 2" xfId="23591"/>
    <cellStyle name="Normal 5 4 8 2 2 2 2" xfId="48465"/>
    <cellStyle name="Normal 5 4 8 2 2 3" xfId="36032"/>
    <cellStyle name="Normal 5 4 8 2 3" xfId="18584"/>
    <cellStyle name="Normal 5 4 8 2 3 2" xfId="43458"/>
    <cellStyle name="Normal 5 4 8 2 4" xfId="31025"/>
    <cellStyle name="Normal 5 4 8 3" xfId="12602"/>
    <cellStyle name="Normal 5 4 8 3 2" xfId="25036"/>
    <cellStyle name="Normal 5 4 8 3 2 2" xfId="49910"/>
    <cellStyle name="Normal 5 4 8 3 3" xfId="37477"/>
    <cellStyle name="Normal 5 4 8 4" xfId="8928"/>
    <cellStyle name="Normal 5 4 8 4 2" xfId="21371"/>
    <cellStyle name="Normal 5 4 8 4 2 2" xfId="46245"/>
    <cellStyle name="Normal 5 4 8 4 3" xfId="33812"/>
    <cellStyle name="Normal 5 4 8 5" xfId="3910"/>
    <cellStyle name="Normal 5 4 8 5 2" xfId="16364"/>
    <cellStyle name="Normal 5 4 8 5 2 2" xfId="41238"/>
    <cellStyle name="Normal 5 4 8 5 3" xfId="28805"/>
    <cellStyle name="Normal 5 4 8 6" xfId="14787"/>
    <cellStyle name="Normal 5 4 8 6 2" xfId="39661"/>
    <cellStyle name="Normal 5 4 8 7" xfId="27220"/>
    <cellStyle name="Normal 5 4 9" xfId="944"/>
    <cellStyle name="Normal 5 4 9 2" xfId="11559"/>
    <cellStyle name="Normal 5 4 9 2 2" xfId="23993"/>
    <cellStyle name="Normal 5 4 9 2 2 2" xfId="48867"/>
    <cellStyle name="Normal 5 4 9 2 3" xfId="36434"/>
    <cellStyle name="Normal 5 4 9 3" xfId="10103"/>
    <cellStyle name="Normal 5 4 9 3 2" xfId="22546"/>
    <cellStyle name="Normal 5 4 9 3 2 2" xfId="47420"/>
    <cellStyle name="Normal 5 4 9 3 3" xfId="34987"/>
    <cellStyle name="Normal 5 4 9 4" xfId="5087"/>
    <cellStyle name="Normal 5 4 9 4 2" xfId="17539"/>
    <cellStyle name="Normal 5 4 9 4 2 2" xfId="42413"/>
    <cellStyle name="Normal 5 4 9 4 3" xfId="29980"/>
    <cellStyle name="Normal 5 4 9 5" xfId="13744"/>
    <cellStyle name="Normal 5 4 9 5 2" xfId="38618"/>
    <cellStyle name="Normal 5 4 9 6" xfId="26177"/>
    <cellStyle name="Normal 5 4_Degree data" xfId="2039"/>
    <cellStyle name="Normal 5 5" xfId="134"/>
    <cellStyle name="Normal 5 5 10" xfId="7697"/>
    <cellStyle name="Normal 5 5 10 2" xfId="20143"/>
    <cellStyle name="Normal 5 5 10 2 2" xfId="45017"/>
    <cellStyle name="Normal 5 5 10 3" xfId="32584"/>
    <cellStyle name="Normal 5 5 11" xfId="11517"/>
    <cellStyle name="Normal 5 5 11 2" xfId="23951"/>
    <cellStyle name="Normal 5 5 11 2 2" xfId="48825"/>
    <cellStyle name="Normal 5 5 11 3" xfId="36392"/>
    <cellStyle name="Normal 5 5 12" xfId="6509"/>
    <cellStyle name="Normal 5 5 12 2" xfId="18958"/>
    <cellStyle name="Normal 5 5 12 2 2" xfId="43832"/>
    <cellStyle name="Normal 5 5 12 3" xfId="31399"/>
    <cellStyle name="Normal 5 5 13" xfId="2617"/>
    <cellStyle name="Normal 5 5 13 2" xfId="15136"/>
    <cellStyle name="Normal 5 5 13 2 2" xfId="40010"/>
    <cellStyle name="Normal 5 5 13 3" xfId="27569"/>
    <cellStyle name="Normal 5 5 14" xfId="12964"/>
    <cellStyle name="Normal 5 5 14 2" xfId="37838"/>
    <cellStyle name="Normal 5 5 15" xfId="25397"/>
    <cellStyle name="Normal 5 5 2" xfId="322"/>
    <cellStyle name="Normal 5 5 2 10" xfId="6552"/>
    <cellStyle name="Normal 5 5 2 10 2" xfId="19001"/>
    <cellStyle name="Normal 5 5 2 10 2 2" xfId="43875"/>
    <cellStyle name="Normal 5 5 2 10 3" xfId="31442"/>
    <cellStyle name="Normal 5 5 2 11" xfId="2720"/>
    <cellStyle name="Normal 5 5 2 11 2" xfId="15238"/>
    <cellStyle name="Normal 5 5 2 11 2 2" xfId="40112"/>
    <cellStyle name="Normal 5 5 2 11 3" xfId="27671"/>
    <cellStyle name="Normal 5 5 2 12" xfId="13139"/>
    <cellStyle name="Normal 5 5 2 12 2" xfId="38013"/>
    <cellStyle name="Normal 5 5 2 13" xfId="25572"/>
    <cellStyle name="Normal 5 5 2 2" xfId="424"/>
    <cellStyle name="Normal 5 5 2 2 10" xfId="13239"/>
    <cellStyle name="Normal 5 5 2 2 10 2" xfId="38113"/>
    <cellStyle name="Normal 5 5 2 2 11" xfId="25672"/>
    <cellStyle name="Normal 5 5 2 2 2" xfId="784"/>
    <cellStyle name="Normal 5 5 2 2 2 2" xfId="1476"/>
    <cellStyle name="Normal 5 5 2 2 2 2 2" xfId="9580"/>
    <cellStyle name="Normal 5 5 2 2 2 2 2 2" xfId="22023"/>
    <cellStyle name="Normal 5 5 2 2 2 2 2 2 2" xfId="46897"/>
    <cellStyle name="Normal 5 5 2 2 2 2 2 3" xfId="34464"/>
    <cellStyle name="Normal 5 5 2 2 2 2 3" xfId="4562"/>
    <cellStyle name="Normal 5 5 2 2 2 2 3 2" xfId="17016"/>
    <cellStyle name="Normal 5 5 2 2 2 2 3 2 2" xfId="41890"/>
    <cellStyle name="Normal 5 5 2 2 2 2 3 3" xfId="29457"/>
    <cellStyle name="Normal 5 5 2 2 2 2 4" xfId="14276"/>
    <cellStyle name="Normal 5 5 2 2 2 2 4 2" xfId="39150"/>
    <cellStyle name="Normal 5 5 2 2 2 2 5" xfId="26709"/>
    <cellStyle name="Normal 5 5 2 2 2 3" xfId="5621"/>
    <cellStyle name="Normal 5 5 2 2 2 3 2" xfId="10637"/>
    <cellStyle name="Normal 5 5 2 2 2 3 2 2" xfId="23080"/>
    <cellStyle name="Normal 5 5 2 2 2 3 2 2 2" xfId="47954"/>
    <cellStyle name="Normal 5 5 2 2 2 3 2 3" xfId="35521"/>
    <cellStyle name="Normal 5 5 2 2 2 3 3" xfId="18073"/>
    <cellStyle name="Normal 5 5 2 2 2 3 3 2" xfId="42947"/>
    <cellStyle name="Normal 5 5 2 2 2 3 4" xfId="30514"/>
    <cellStyle name="Normal 5 5 2 2 2 4" xfId="8696"/>
    <cellStyle name="Normal 5 5 2 2 2 4 2" xfId="21140"/>
    <cellStyle name="Normal 5 5 2 2 2 4 2 2" xfId="46014"/>
    <cellStyle name="Normal 5 5 2 2 2 4 3" xfId="33581"/>
    <cellStyle name="Normal 5 5 2 2 2 5" xfId="12091"/>
    <cellStyle name="Normal 5 5 2 2 2 5 2" xfId="24525"/>
    <cellStyle name="Normal 5 5 2 2 2 5 2 2" xfId="49399"/>
    <cellStyle name="Normal 5 5 2 2 2 5 3" xfId="36966"/>
    <cellStyle name="Normal 5 5 2 2 2 6" xfId="7173"/>
    <cellStyle name="Normal 5 5 2 2 2 6 2" xfId="19622"/>
    <cellStyle name="Normal 5 5 2 2 2 6 2 2" xfId="44496"/>
    <cellStyle name="Normal 5 5 2 2 2 6 3" xfId="32063"/>
    <cellStyle name="Normal 5 5 2 2 2 7" xfId="3627"/>
    <cellStyle name="Normal 5 5 2 2 2 7 2" xfId="16133"/>
    <cellStyle name="Normal 5 5 2 2 2 7 2 2" xfId="41007"/>
    <cellStyle name="Normal 5 5 2 2 2 7 3" xfId="28566"/>
    <cellStyle name="Normal 5 5 2 2 2 8" xfId="13586"/>
    <cellStyle name="Normal 5 5 2 2 2 8 2" xfId="38460"/>
    <cellStyle name="Normal 5 5 2 2 2 9" xfId="26019"/>
    <cellStyle name="Normal 5 5 2 2 3" xfId="1824"/>
    <cellStyle name="Normal 5 5 2 2 3 2" xfId="4968"/>
    <cellStyle name="Normal 5 5 2 2 3 2 2" xfId="9985"/>
    <cellStyle name="Normal 5 5 2 2 3 2 2 2" xfId="22428"/>
    <cellStyle name="Normal 5 5 2 2 3 2 2 2 2" xfId="47302"/>
    <cellStyle name="Normal 5 5 2 2 3 2 2 3" xfId="34869"/>
    <cellStyle name="Normal 5 5 2 2 3 2 3" xfId="17421"/>
    <cellStyle name="Normal 5 5 2 2 3 2 3 2" xfId="42295"/>
    <cellStyle name="Normal 5 5 2 2 3 2 4" xfId="29862"/>
    <cellStyle name="Normal 5 5 2 2 3 3" xfId="5970"/>
    <cellStyle name="Normal 5 5 2 2 3 3 2" xfId="10985"/>
    <cellStyle name="Normal 5 5 2 2 3 3 2 2" xfId="23428"/>
    <cellStyle name="Normal 5 5 2 2 3 3 2 2 2" xfId="48302"/>
    <cellStyle name="Normal 5 5 2 2 3 3 2 3" xfId="35869"/>
    <cellStyle name="Normal 5 5 2 2 3 3 3" xfId="18421"/>
    <cellStyle name="Normal 5 5 2 2 3 3 3 2" xfId="43295"/>
    <cellStyle name="Normal 5 5 2 2 3 3 4" xfId="30862"/>
    <cellStyle name="Normal 5 5 2 2 3 4" xfId="8392"/>
    <cellStyle name="Normal 5 5 2 2 3 4 2" xfId="20836"/>
    <cellStyle name="Normal 5 5 2 2 3 4 2 2" xfId="45710"/>
    <cellStyle name="Normal 5 5 2 2 3 4 3" xfId="33277"/>
    <cellStyle name="Normal 5 5 2 2 3 5" xfId="12439"/>
    <cellStyle name="Normal 5 5 2 2 3 5 2" xfId="24873"/>
    <cellStyle name="Normal 5 5 2 2 3 5 2 2" xfId="49747"/>
    <cellStyle name="Normal 5 5 2 2 3 5 3" xfId="37314"/>
    <cellStyle name="Normal 5 5 2 2 3 6" xfId="7579"/>
    <cellStyle name="Normal 5 5 2 2 3 6 2" xfId="20027"/>
    <cellStyle name="Normal 5 5 2 2 3 6 2 2" xfId="44901"/>
    <cellStyle name="Normal 5 5 2 2 3 6 3" xfId="32468"/>
    <cellStyle name="Normal 5 5 2 2 3 7" xfId="3323"/>
    <cellStyle name="Normal 5 5 2 2 3 7 2" xfId="15829"/>
    <cellStyle name="Normal 5 5 2 2 3 7 2 2" xfId="40703"/>
    <cellStyle name="Normal 5 5 2 2 3 7 3" xfId="28262"/>
    <cellStyle name="Normal 5 5 2 2 3 8" xfId="14624"/>
    <cellStyle name="Normal 5 5 2 2 3 8 2" xfId="39498"/>
    <cellStyle name="Normal 5 5 2 2 3 9" xfId="27057"/>
    <cellStyle name="Normal 5 5 2 2 4" xfId="2342"/>
    <cellStyle name="Normal 5 5 2 2 4 2" xfId="6366"/>
    <cellStyle name="Normal 5 5 2 2 4 2 2" xfId="11381"/>
    <cellStyle name="Normal 5 5 2 2 4 2 2 2" xfId="23824"/>
    <cellStyle name="Normal 5 5 2 2 4 2 2 2 2" xfId="48698"/>
    <cellStyle name="Normal 5 5 2 2 4 2 2 3" xfId="36265"/>
    <cellStyle name="Normal 5 5 2 2 4 2 3" xfId="18817"/>
    <cellStyle name="Normal 5 5 2 2 4 2 3 2" xfId="43691"/>
    <cellStyle name="Normal 5 5 2 2 4 2 4" xfId="31258"/>
    <cellStyle name="Normal 5 5 2 2 4 3" xfId="12835"/>
    <cellStyle name="Normal 5 5 2 2 4 3 2" xfId="25269"/>
    <cellStyle name="Normal 5 5 2 2 4 3 2 2" xfId="50143"/>
    <cellStyle name="Normal 5 5 2 2 4 3 3" xfId="37710"/>
    <cellStyle name="Normal 5 5 2 2 4 4" xfId="9276"/>
    <cellStyle name="Normal 5 5 2 2 4 4 2" xfId="21719"/>
    <cellStyle name="Normal 5 5 2 2 4 4 2 2" xfId="46593"/>
    <cellStyle name="Normal 5 5 2 2 4 4 3" xfId="34160"/>
    <cellStyle name="Normal 5 5 2 2 4 5" xfId="4258"/>
    <cellStyle name="Normal 5 5 2 2 4 5 2" xfId="16712"/>
    <cellStyle name="Normal 5 5 2 2 4 5 2 2" xfId="41586"/>
    <cellStyle name="Normal 5 5 2 2 4 5 3" xfId="29153"/>
    <cellStyle name="Normal 5 5 2 2 4 6" xfId="15020"/>
    <cellStyle name="Normal 5 5 2 2 4 6 2" xfId="39894"/>
    <cellStyle name="Normal 5 5 2 2 4 7" xfId="27453"/>
    <cellStyle name="Normal 5 5 2 2 5" xfId="1177"/>
    <cellStyle name="Normal 5 5 2 2 5 2" xfId="10338"/>
    <cellStyle name="Normal 5 5 2 2 5 2 2" xfId="22781"/>
    <cellStyle name="Normal 5 5 2 2 5 2 2 2" xfId="47655"/>
    <cellStyle name="Normal 5 5 2 2 5 2 3" xfId="35222"/>
    <cellStyle name="Normal 5 5 2 2 5 3" xfId="5322"/>
    <cellStyle name="Normal 5 5 2 2 5 3 2" xfId="17774"/>
    <cellStyle name="Normal 5 5 2 2 5 3 2 2" xfId="42648"/>
    <cellStyle name="Normal 5 5 2 2 5 3 3" xfId="30215"/>
    <cellStyle name="Normal 5 5 2 2 5 4" xfId="13977"/>
    <cellStyle name="Normal 5 5 2 2 5 4 2" xfId="38851"/>
    <cellStyle name="Normal 5 5 2 2 5 5" xfId="26410"/>
    <cellStyle name="Normal 5 5 2 2 6" xfId="7899"/>
    <cellStyle name="Normal 5 5 2 2 6 2" xfId="20345"/>
    <cellStyle name="Normal 5 5 2 2 6 2 2" xfId="45219"/>
    <cellStyle name="Normal 5 5 2 2 6 3" xfId="32786"/>
    <cellStyle name="Normal 5 5 2 2 7" xfId="11792"/>
    <cellStyle name="Normal 5 5 2 2 7 2" xfId="24226"/>
    <cellStyle name="Normal 5 5 2 2 7 2 2" xfId="49100"/>
    <cellStyle name="Normal 5 5 2 2 7 3" xfId="36667"/>
    <cellStyle name="Normal 5 5 2 2 8" xfId="6869"/>
    <cellStyle name="Normal 5 5 2 2 8 2" xfId="19318"/>
    <cellStyle name="Normal 5 5 2 2 8 2 2" xfId="44192"/>
    <cellStyle name="Normal 5 5 2 2 8 3" xfId="31759"/>
    <cellStyle name="Normal 5 5 2 2 9" xfId="2820"/>
    <cellStyle name="Normal 5 5 2 2 9 2" xfId="15338"/>
    <cellStyle name="Normal 5 5 2 2 9 2 2" xfId="40212"/>
    <cellStyle name="Normal 5 5 2 2 9 3" xfId="27771"/>
    <cellStyle name="Normal 5 5 2 2_Degree data" xfId="2070"/>
    <cellStyle name="Normal 5 5 2 3" xfId="683"/>
    <cellStyle name="Normal 5 5 2 3 2" xfId="1475"/>
    <cellStyle name="Normal 5 5 2 3 2 2" xfId="9176"/>
    <cellStyle name="Normal 5 5 2 3 2 2 2" xfId="21619"/>
    <cellStyle name="Normal 5 5 2 3 2 2 2 2" xfId="46493"/>
    <cellStyle name="Normal 5 5 2 3 2 2 3" xfId="34060"/>
    <cellStyle name="Normal 5 5 2 3 2 3" xfId="4158"/>
    <cellStyle name="Normal 5 5 2 3 2 3 2" xfId="16612"/>
    <cellStyle name="Normal 5 5 2 3 2 3 2 2" xfId="41486"/>
    <cellStyle name="Normal 5 5 2 3 2 3 3" xfId="29053"/>
    <cellStyle name="Normal 5 5 2 3 2 4" xfId="14275"/>
    <cellStyle name="Normal 5 5 2 3 2 4 2" xfId="39149"/>
    <cellStyle name="Normal 5 5 2 3 2 5" xfId="26708"/>
    <cellStyle name="Normal 5 5 2 3 3" xfId="5620"/>
    <cellStyle name="Normal 5 5 2 3 3 2" xfId="10636"/>
    <cellStyle name="Normal 5 5 2 3 3 2 2" xfId="23079"/>
    <cellStyle name="Normal 5 5 2 3 3 2 2 2" xfId="47953"/>
    <cellStyle name="Normal 5 5 2 3 3 2 3" xfId="35520"/>
    <cellStyle name="Normal 5 5 2 3 3 3" xfId="18072"/>
    <cellStyle name="Normal 5 5 2 3 3 3 2" xfId="42946"/>
    <cellStyle name="Normal 5 5 2 3 3 4" xfId="30513"/>
    <cellStyle name="Normal 5 5 2 3 4" xfId="8292"/>
    <cellStyle name="Normal 5 5 2 3 4 2" xfId="20736"/>
    <cellStyle name="Normal 5 5 2 3 4 2 2" xfId="45610"/>
    <cellStyle name="Normal 5 5 2 3 4 3" xfId="33177"/>
    <cellStyle name="Normal 5 5 2 3 5" xfId="12090"/>
    <cellStyle name="Normal 5 5 2 3 5 2" xfId="24524"/>
    <cellStyle name="Normal 5 5 2 3 5 2 2" xfId="49398"/>
    <cellStyle name="Normal 5 5 2 3 5 3" xfId="36965"/>
    <cellStyle name="Normal 5 5 2 3 6" xfId="6769"/>
    <cellStyle name="Normal 5 5 2 3 6 2" xfId="19218"/>
    <cellStyle name="Normal 5 5 2 3 6 2 2" xfId="44092"/>
    <cellStyle name="Normal 5 5 2 3 6 3" xfId="31659"/>
    <cellStyle name="Normal 5 5 2 3 7" xfId="3223"/>
    <cellStyle name="Normal 5 5 2 3 7 2" xfId="15729"/>
    <cellStyle name="Normal 5 5 2 3 7 2 2" xfId="40603"/>
    <cellStyle name="Normal 5 5 2 3 7 3" xfId="28162"/>
    <cellStyle name="Normal 5 5 2 3 8" xfId="13486"/>
    <cellStyle name="Normal 5 5 2 3 8 2" xfId="38360"/>
    <cellStyle name="Normal 5 5 2 3 9" xfId="25919"/>
    <cellStyle name="Normal 5 5 2 4" xfId="1823"/>
    <cellStyle name="Normal 5 5 2 4 2" xfId="4561"/>
    <cellStyle name="Normal 5 5 2 4 2 2" xfId="9579"/>
    <cellStyle name="Normal 5 5 2 4 2 2 2" xfId="22022"/>
    <cellStyle name="Normal 5 5 2 4 2 2 2 2" xfId="46896"/>
    <cellStyle name="Normal 5 5 2 4 2 2 3" xfId="34463"/>
    <cellStyle name="Normal 5 5 2 4 2 3" xfId="17015"/>
    <cellStyle name="Normal 5 5 2 4 2 3 2" xfId="41889"/>
    <cellStyle name="Normal 5 5 2 4 2 4" xfId="29456"/>
    <cellStyle name="Normal 5 5 2 4 3" xfId="5969"/>
    <cellStyle name="Normal 5 5 2 4 3 2" xfId="10984"/>
    <cellStyle name="Normal 5 5 2 4 3 2 2" xfId="23427"/>
    <cellStyle name="Normal 5 5 2 4 3 2 2 2" xfId="48301"/>
    <cellStyle name="Normal 5 5 2 4 3 2 3" xfId="35868"/>
    <cellStyle name="Normal 5 5 2 4 3 3" xfId="18420"/>
    <cellStyle name="Normal 5 5 2 4 3 3 2" xfId="43294"/>
    <cellStyle name="Normal 5 5 2 4 3 4" xfId="30861"/>
    <cellStyle name="Normal 5 5 2 4 4" xfId="8695"/>
    <cellStyle name="Normal 5 5 2 4 4 2" xfId="21139"/>
    <cellStyle name="Normal 5 5 2 4 4 2 2" xfId="46013"/>
    <cellStyle name="Normal 5 5 2 4 4 3" xfId="33580"/>
    <cellStyle name="Normal 5 5 2 4 5" xfId="12438"/>
    <cellStyle name="Normal 5 5 2 4 5 2" xfId="24872"/>
    <cellStyle name="Normal 5 5 2 4 5 2 2" xfId="49746"/>
    <cellStyle name="Normal 5 5 2 4 5 3" xfId="37313"/>
    <cellStyle name="Normal 5 5 2 4 6" xfId="7172"/>
    <cellStyle name="Normal 5 5 2 4 6 2" xfId="19621"/>
    <cellStyle name="Normal 5 5 2 4 6 2 2" xfId="44495"/>
    <cellStyle name="Normal 5 5 2 4 6 3" xfId="32062"/>
    <cellStyle name="Normal 5 5 2 4 7" xfId="3626"/>
    <cellStyle name="Normal 5 5 2 4 7 2" xfId="16132"/>
    <cellStyle name="Normal 5 5 2 4 7 2 2" xfId="41006"/>
    <cellStyle name="Normal 5 5 2 4 7 3" xfId="28565"/>
    <cellStyle name="Normal 5 5 2 4 8" xfId="14623"/>
    <cellStyle name="Normal 5 5 2 4 8 2" xfId="39497"/>
    <cellStyle name="Normal 5 5 2 4 9" xfId="27056"/>
    <cellStyle name="Normal 5 5 2 5" xfId="2240"/>
    <cellStyle name="Normal 5 5 2 5 2" xfId="4868"/>
    <cellStyle name="Normal 5 5 2 5 2 2" xfId="9885"/>
    <cellStyle name="Normal 5 5 2 5 2 2 2" xfId="22328"/>
    <cellStyle name="Normal 5 5 2 5 2 2 2 2" xfId="47202"/>
    <cellStyle name="Normal 5 5 2 5 2 2 3" xfId="34769"/>
    <cellStyle name="Normal 5 5 2 5 2 3" xfId="17321"/>
    <cellStyle name="Normal 5 5 2 5 2 3 2" xfId="42195"/>
    <cellStyle name="Normal 5 5 2 5 2 4" xfId="29762"/>
    <cellStyle name="Normal 5 5 2 5 3" xfId="6266"/>
    <cellStyle name="Normal 5 5 2 5 3 2" xfId="11281"/>
    <cellStyle name="Normal 5 5 2 5 3 2 2" xfId="23724"/>
    <cellStyle name="Normal 5 5 2 5 3 2 2 2" xfId="48598"/>
    <cellStyle name="Normal 5 5 2 5 3 2 3" xfId="36165"/>
    <cellStyle name="Normal 5 5 2 5 3 3" xfId="18717"/>
    <cellStyle name="Normal 5 5 2 5 3 3 2" xfId="43591"/>
    <cellStyle name="Normal 5 5 2 5 3 4" xfId="31158"/>
    <cellStyle name="Normal 5 5 2 5 4" xfId="8073"/>
    <cellStyle name="Normal 5 5 2 5 4 2" xfId="20519"/>
    <cellStyle name="Normal 5 5 2 5 4 2 2" xfId="45393"/>
    <cellStyle name="Normal 5 5 2 5 4 3" xfId="32960"/>
    <cellStyle name="Normal 5 5 2 5 5" xfId="12735"/>
    <cellStyle name="Normal 5 5 2 5 5 2" xfId="25169"/>
    <cellStyle name="Normal 5 5 2 5 5 2 2" xfId="50043"/>
    <cellStyle name="Normal 5 5 2 5 5 3" xfId="37610"/>
    <cellStyle name="Normal 5 5 2 5 6" xfId="7479"/>
    <cellStyle name="Normal 5 5 2 5 6 2" xfId="19927"/>
    <cellStyle name="Normal 5 5 2 5 6 2 2" xfId="44801"/>
    <cellStyle name="Normal 5 5 2 5 6 3" xfId="32368"/>
    <cellStyle name="Normal 5 5 2 5 7" xfId="3002"/>
    <cellStyle name="Normal 5 5 2 5 7 2" xfId="15512"/>
    <cellStyle name="Normal 5 5 2 5 7 2 2" xfId="40386"/>
    <cellStyle name="Normal 5 5 2 5 7 3" xfId="27945"/>
    <cellStyle name="Normal 5 5 2 5 8" xfId="14920"/>
    <cellStyle name="Normal 5 5 2 5 8 2" xfId="39794"/>
    <cellStyle name="Normal 5 5 2 5 9" xfId="27353"/>
    <cellStyle name="Normal 5 5 2 6" xfId="1077"/>
    <cellStyle name="Normal 5 5 2 6 2" xfId="8959"/>
    <cellStyle name="Normal 5 5 2 6 2 2" xfId="21402"/>
    <cellStyle name="Normal 5 5 2 6 2 2 2" xfId="46276"/>
    <cellStyle name="Normal 5 5 2 6 2 3" xfId="33843"/>
    <cellStyle name="Normal 5 5 2 6 3" xfId="3941"/>
    <cellStyle name="Normal 5 5 2 6 3 2" xfId="16395"/>
    <cellStyle name="Normal 5 5 2 6 3 2 2" xfId="41269"/>
    <cellStyle name="Normal 5 5 2 6 3 3" xfId="28836"/>
    <cellStyle name="Normal 5 5 2 6 4" xfId="13877"/>
    <cellStyle name="Normal 5 5 2 6 4 2" xfId="38751"/>
    <cellStyle name="Normal 5 5 2 6 5" xfId="26310"/>
    <cellStyle name="Normal 5 5 2 7" xfId="5222"/>
    <cellStyle name="Normal 5 5 2 7 2" xfId="10238"/>
    <cellStyle name="Normal 5 5 2 7 2 2" xfId="22681"/>
    <cellStyle name="Normal 5 5 2 7 2 2 2" xfId="47555"/>
    <cellStyle name="Normal 5 5 2 7 2 3" xfId="35122"/>
    <cellStyle name="Normal 5 5 2 7 3" xfId="17674"/>
    <cellStyle name="Normal 5 5 2 7 3 2" xfId="42548"/>
    <cellStyle name="Normal 5 5 2 7 4" xfId="30115"/>
    <cellStyle name="Normal 5 5 2 8" xfId="7799"/>
    <cellStyle name="Normal 5 5 2 8 2" xfId="20245"/>
    <cellStyle name="Normal 5 5 2 8 2 2" xfId="45119"/>
    <cellStyle name="Normal 5 5 2 8 3" xfId="32686"/>
    <cellStyle name="Normal 5 5 2 9" xfId="11692"/>
    <cellStyle name="Normal 5 5 2 9 2" xfId="24126"/>
    <cellStyle name="Normal 5 5 2 9 2 2" xfId="49000"/>
    <cellStyle name="Normal 5 5 2 9 3" xfId="36567"/>
    <cellStyle name="Normal 5 5 2_Degree data" xfId="1973"/>
    <cellStyle name="Normal 5 5 3" xfId="277"/>
    <cellStyle name="Normal 5 5 3 10" xfId="6614"/>
    <cellStyle name="Normal 5 5 3 10 2" xfId="19063"/>
    <cellStyle name="Normal 5 5 3 10 2 2" xfId="43937"/>
    <cellStyle name="Normal 5 5 3 10 3" xfId="31504"/>
    <cellStyle name="Normal 5 5 3 11" xfId="2677"/>
    <cellStyle name="Normal 5 5 3 11 2" xfId="15195"/>
    <cellStyle name="Normal 5 5 3 11 2 2" xfId="40069"/>
    <cellStyle name="Normal 5 5 3 11 3" xfId="27628"/>
    <cellStyle name="Normal 5 5 3 12" xfId="13096"/>
    <cellStyle name="Normal 5 5 3 12 2" xfId="37970"/>
    <cellStyle name="Normal 5 5 3 13" xfId="25529"/>
    <cellStyle name="Normal 5 5 3 2" xfId="488"/>
    <cellStyle name="Normal 5 5 3 2 10" xfId="13301"/>
    <cellStyle name="Normal 5 5 3 2 10 2" xfId="38175"/>
    <cellStyle name="Normal 5 5 3 2 11" xfId="25734"/>
    <cellStyle name="Normal 5 5 3 2 2" xfId="847"/>
    <cellStyle name="Normal 5 5 3 2 2 2" xfId="1478"/>
    <cellStyle name="Normal 5 5 3 2 2 2 2" xfId="9582"/>
    <cellStyle name="Normal 5 5 3 2 2 2 2 2" xfId="22025"/>
    <cellStyle name="Normal 5 5 3 2 2 2 2 2 2" xfId="46899"/>
    <cellStyle name="Normal 5 5 3 2 2 2 2 3" xfId="34466"/>
    <cellStyle name="Normal 5 5 3 2 2 2 3" xfId="4564"/>
    <cellStyle name="Normal 5 5 3 2 2 2 3 2" xfId="17018"/>
    <cellStyle name="Normal 5 5 3 2 2 2 3 2 2" xfId="41892"/>
    <cellStyle name="Normal 5 5 3 2 2 2 3 3" xfId="29459"/>
    <cellStyle name="Normal 5 5 3 2 2 2 4" xfId="14278"/>
    <cellStyle name="Normal 5 5 3 2 2 2 4 2" xfId="39152"/>
    <cellStyle name="Normal 5 5 3 2 2 2 5" xfId="26711"/>
    <cellStyle name="Normal 5 5 3 2 2 3" xfId="5623"/>
    <cellStyle name="Normal 5 5 3 2 2 3 2" xfId="10639"/>
    <cellStyle name="Normal 5 5 3 2 2 3 2 2" xfId="23082"/>
    <cellStyle name="Normal 5 5 3 2 2 3 2 2 2" xfId="47956"/>
    <cellStyle name="Normal 5 5 3 2 2 3 2 3" xfId="35523"/>
    <cellStyle name="Normal 5 5 3 2 2 3 3" xfId="18075"/>
    <cellStyle name="Normal 5 5 3 2 2 3 3 2" xfId="42949"/>
    <cellStyle name="Normal 5 5 3 2 2 3 4" xfId="30516"/>
    <cellStyle name="Normal 5 5 3 2 2 4" xfId="8698"/>
    <cellStyle name="Normal 5 5 3 2 2 4 2" xfId="21142"/>
    <cellStyle name="Normal 5 5 3 2 2 4 2 2" xfId="46016"/>
    <cellStyle name="Normal 5 5 3 2 2 4 3" xfId="33583"/>
    <cellStyle name="Normal 5 5 3 2 2 5" xfId="12093"/>
    <cellStyle name="Normal 5 5 3 2 2 5 2" xfId="24527"/>
    <cellStyle name="Normal 5 5 3 2 2 5 2 2" xfId="49401"/>
    <cellStyle name="Normal 5 5 3 2 2 5 3" xfId="36968"/>
    <cellStyle name="Normal 5 5 3 2 2 6" xfId="7175"/>
    <cellStyle name="Normal 5 5 3 2 2 6 2" xfId="19624"/>
    <cellStyle name="Normal 5 5 3 2 2 6 2 2" xfId="44498"/>
    <cellStyle name="Normal 5 5 3 2 2 6 3" xfId="32065"/>
    <cellStyle name="Normal 5 5 3 2 2 7" xfId="3629"/>
    <cellStyle name="Normal 5 5 3 2 2 7 2" xfId="16135"/>
    <cellStyle name="Normal 5 5 3 2 2 7 2 2" xfId="41009"/>
    <cellStyle name="Normal 5 5 3 2 2 7 3" xfId="28568"/>
    <cellStyle name="Normal 5 5 3 2 2 8" xfId="13648"/>
    <cellStyle name="Normal 5 5 3 2 2 8 2" xfId="38522"/>
    <cellStyle name="Normal 5 5 3 2 2 9" xfId="26081"/>
    <cellStyle name="Normal 5 5 3 2 3" xfId="1826"/>
    <cellStyle name="Normal 5 5 3 2 3 2" xfId="5030"/>
    <cellStyle name="Normal 5 5 3 2 3 2 2" xfId="10047"/>
    <cellStyle name="Normal 5 5 3 2 3 2 2 2" xfId="22490"/>
    <cellStyle name="Normal 5 5 3 2 3 2 2 2 2" xfId="47364"/>
    <cellStyle name="Normal 5 5 3 2 3 2 2 3" xfId="34931"/>
    <cellStyle name="Normal 5 5 3 2 3 2 3" xfId="17483"/>
    <cellStyle name="Normal 5 5 3 2 3 2 3 2" xfId="42357"/>
    <cellStyle name="Normal 5 5 3 2 3 2 4" xfId="29924"/>
    <cellStyle name="Normal 5 5 3 2 3 3" xfId="5972"/>
    <cellStyle name="Normal 5 5 3 2 3 3 2" xfId="10987"/>
    <cellStyle name="Normal 5 5 3 2 3 3 2 2" xfId="23430"/>
    <cellStyle name="Normal 5 5 3 2 3 3 2 2 2" xfId="48304"/>
    <cellStyle name="Normal 5 5 3 2 3 3 2 3" xfId="35871"/>
    <cellStyle name="Normal 5 5 3 2 3 3 3" xfId="18423"/>
    <cellStyle name="Normal 5 5 3 2 3 3 3 2" xfId="43297"/>
    <cellStyle name="Normal 5 5 3 2 3 3 4" xfId="30864"/>
    <cellStyle name="Normal 5 5 3 2 3 4" xfId="8454"/>
    <cellStyle name="Normal 5 5 3 2 3 4 2" xfId="20898"/>
    <cellStyle name="Normal 5 5 3 2 3 4 2 2" xfId="45772"/>
    <cellStyle name="Normal 5 5 3 2 3 4 3" xfId="33339"/>
    <cellStyle name="Normal 5 5 3 2 3 5" xfId="12441"/>
    <cellStyle name="Normal 5 5 3 2 3 5 2" xfId="24875"/>
    <cellStyle name="Normal 5 5 3 2 3 5 2 2" xfId="49749"/>
    <cellStyle name="Normal 5 5 3 2 3 5 3" xfId="37316"/>
    <cellStyle name="Normal 5 5 3 2 3 6" xfId="7641"/>
    <cellStyle name="Normal 5 5 3 2 3 6 2" xfId="20089"/>
    <cellStyle name="Normal 5 5 3 2 3 6 2 2" xfId="44963"/>
    <cellStyle name="Normal 5 5 3 2 3 6 3" xfId="32530"/>
    <cellStyle name="Normal 5 5 3 2 3 7" xfId="3385"/>
    <cellStyle name="Normal 5 5 3 2 3 7 2" xfId="15891"/>
    <cellStyle name="Normal 5 5 3 2 3 7 2 2" xfId="40765"/>
    <cellStyle name="Normal 5 5 3 2 3 7 3" xfId="28324"/>
    <cellStyle name="Normal 5 5 3 2 3 8" xfId="14626"/>
    <cellStyle name="Normal 5 5 3 2 3 8 2" xfId="39500"/>
    <cellStyle name="Normal 5 5 3 2 3 9" xfId="27059"/>
    <cellStyle name="Normal 5 5 3 2 4" xfId="2406"/>
    <cellStyle name="Normal 5 5 3 2 4 2" xfId="6428"/>
    <cellStyle name="Normal 5 5 3 2 4 2 2" xfId="11443"/>
    <cellStyle name="Normal 5 5 3 2 4 2 2 2" xfId="23886"/>
    <cellStyle name="Normal 5 5 3 2 4 2 2 2 2" xfId="48760"/>
    <cellStyle name="Normal 5 5 3 2 4 2 2 3" xfId="36327"/>
    <cellStyle name="Normal 5 5 3 2 4 2 3" xfId="18879"/>
    <cellStyle name="Normal 5 5 3 2 4 2 3 2" xfId="43753"/>
    <cellStyle name="Normal 5 5 3 2 4 2 4" xfId="31320"/>
    <cellStyle name="Normal 5 5 3 2 4 3" xfId="12897"/>
    <cellStyle name="Normal 5 5 3 2 4 3 2" xfId="25331"/>
    <cellStyle name="Normal 5 5 3 2 4 3 2 2" xfId="50205"/>
    <cellStyle name="Normal 5 5 3 2 4 3 3" xfId="37772"/>
    <cellStyle name="Normal 5 5 3 2 4 4" xfId="9338"/>
    <cellStyle name="Normal 5 5 3 2 4 4 2" xfId="21781"/>
    <cellStyle name="Normal 5 5 3 2 4 4 2 2" xfId="46655"/>
    <cellStyle name="Normal 5 5 3 2 4 4 3" xfId="34222"/>
    <cellStyle name="Normal 5 5 3 2 4 5" xfId="4320"/>
    <cellStyle name="Normal 5 5 3 2 4 5 2" xfId="16774"/>
    <cellStyle name="Normal 5 5 3 2 4 5 2 2" xfId="41648"/>
    <cellStyle name="Normal 5 5 3 2 4 5 3" xfId="29215"/>
    <cellStyle name="Normal 5 5 3 2 4 6" xfId="15082"/>
    <cellStyle name="Normal 5 5 3 2 4 6 2" xfId="39956"/>
    <cellStyle name="Normal 5 5 3 2 4 7" xfId="27515"/>
    <cellStyle name="Normal 5 5 3 2 5" xfId="1239"/>
    <cellStyle name="Normal 5 5 3 2 5 2" xfId="10400"/>
    <cellStyle name="Normal 5 5 3 2 5 2 2" xfId="22843"/>
    <cellStyle name="Normal 5 5 3 2 5 2 2 2" xfId="47717"/>
    <cellStyle name="Normal 5 5 3 2 5 2 3" xfId="35284"/>
    <cellStyle name="Normal 5 5 3 2 5 3" xfId="5384"/>
    <cellStyle name="Normal 5 5 3 2 5 3 2" xfId="17836"/>
    <cellStyle name="Normal 5 5 3 2 5 3 2 2" xfId="42710"/>
    <cellStyle name="Normal 5 5 3 2 5 3 3" xfId="30277"/>
    <cellStyle name="Normal 5 5 3 2 5 4" xfId="14039"/>
    <cellStyle name="Normal 5 5 3 2 5 4 2" xfId="38913"/>
    <cellStyle name="Normal 5 5 3 2 5 5" xfId="26472"/>
    <cellStyle name="Normal 5 5 3 2 6" xfId="7961"/>
    <cellStyle name="Normal 5 5 3 2 6 2" xfId="20407"/>
    <cellStyle name="Normal 5 5 3 2 6 2 2" xfId="45281"/>
    <cellStyle name="Normal 5 5 3 2 6 3" xfId="32848"/>
    <cellStyle name="Normal 5 5 3 2 7" xfId="11854"/>
    <cellStyle name="Normal 5 5 3 2 7 2" xfId="24288"/>
    <cellStyle name="Normal 5 5 3 2 7 2 2" xfId="49162"/>
    <cellStyle name="Normal 5 5 3 2 7 3" xfId="36729"/>
    <cellStyle name="Normal 5 5 3 2 8" xfId="6931"/>
    <cellStyle name="Normal 5 5 3 2 8 2" xfId="19380"/>
    <cellStyle name="Normal 5 5 3 2 8 2 2" xfId="44254"/>
    <cellStyle name="Normal 5 5 3 2 8 3" xfId="31821"/>
    <cellStyle name="Normal 5 5 3 2 9" xfId="2882"/>
    <cellStyle name="Normal 5 5 3 2 9 2" xfId="15400"/>
    <cellStyle name="Normal 5 5 3 2 9 2 2" xfId="40274"/>
    <cellStyle name="Normal 5 5 3 2 9 3" xfId="27833"/>
    <cellStyle name="Normal 5 5 3 2_Degree data" xfId="2018"/>
    <cellStyle name="Normal 5 5 3 3" xfId="639"/>
    <cellStyle name="Normal 5 5 3 3 2" xfId="1477"/>
    <cellStyle name="Normal 5 5 3 3 2 2" xfId="9133"/>
    <cellStyle name="Normal 5 5 3 3 2 2 2" xfId="21576"/>
    <cellStyle name="Normal 5 5 3 3 2 2 2 2" xfId="46450"/>
    <cellStyle name="Normal 5 5 3 3 2 2 3" xfId="34017"/>
    <cellStyle name="Normal 5 5 3 3 2 3" xfId="4115"/>
    <cellStyle name="Normal 5 5 3 3 2 3 2" xfId="16569"/>
    <cellStyle name="Normal 5 5 3 3 2 3 2 2" xfId="41443"/>
    <cellStyle name="Normal 5 5 3 3 2 3 3" xfId="29010"/>
    <cellStyle name="Normal 5 5 3 3 2 4" xfId="14277"/>
    <cellStyle name="Normal 5 5 3 3 2 4 2" xfId="39151"/>
    <cellStyle name="Normal 5 5 3 3 2 5" xfId="26710"/>
    <cellStyle name="Normal 5 5 3 3 3" xfId="5622"/>
    <cellStyle name="Normal 5 5 3 3 3 2" xfId="10638"/>
    <cellStyle name="Normal 5 5 3 3 3 2 2" xfId="23081"/>
    <cellStyle name="Normal 5 5 3 3 3 2 2 2" xfId="47955"/>
    <cellStyle name="Normal 5 5 3 3 3 2 3" xfId="35522"/>
    <cellStyle name="Normal 5 5 3 3 3 3" xfId="18074"/>
    <cellStyle name="Normal 5 5 3 3 3 3 2" xfId="42948"/>
    <cellStyle name="Normal 5 5 3 3 3 4" xfId="30515"/>
    <cellStyle name="Normal 5 5 3 3 4" xfId="8249"/>
    <cellStyle name="Normal 5 5 3 3 4 2" xfId="20693"/>
    <cellStyle name="Normal 5 5 3 3 4 2 2" xfId="45567"/>
    <cellStyle name="Normal 5 5 3 3 4 3" xfId="33134"/>
    <cellStyle name="Normal 5 5 3 3 5" xfId="12092"/>
    <cellStyle name="Normal 5 5 3 3 5 2" xfId="24526"/>
    <cellStyle name="Normal 5 5 3 3 5 2 2" xfId="49400"/>
    <cellStyle name="Normal 5 5 3 3 5 3" xfId="36967"/>
    <cellStyle name="Normal 5 5 3 3 6" xfId="6726"/>
    <cellStyle name="Normal 5 5 3 3 6 2" xfId="19175"/>
    <cellStyle name="Normal 5 5 3 3 6 2 2" xfId="44049"/>
    <cellStyle name="Normal 5 5 3 3 6 3" xfId="31616"/>
    <cellStyle name="Normal 5 5 3 3 7" xfId="3180"/>
    <cellStyle name="Normal 5 5 3 3 7 2" xfId="15686"/>
    <cellStyle name="Normal 5 5 3 3 7 2 2" xfId="40560"/>
    <cellStyle name="Normal 5 5 3 3 7 3" xfId="28119"/>
    <cellStyle name="Normal 5 5 3 3 8" xfId="13443"/>
    <cellStyle name="Normal 5 5 3 3 8 2" xfId="38317"/>
    <cellStyle name="Normal 5 5 3 3 9" xfId="25876"/>
    <cellStyle name="Normal 5 5 3 4" xfId="1825"/>
    <cellStyle name="Normal 5 5 3 4 2" xfId="4563"/>
    <cellStyle name="Normal 5 5 3 4 2 2" xfId="9581"/>
    <cellStyle name="Normal 5 5 3 4 2 2 2" xfId="22024"/>
    <cellStyle name="Normal 5 5 3 4 2 2 2 2" xfId="46898"/>
    <cellStyle name="Normal 5 5 3 4 2 2 3" xfId="34465"/>
    <cellStyle name="Normal 5 5 3 4 2 3" xfId="17017"/>
    <cellStyle name="Normal 5 5 3 4 2 3 2" xfId="41891"/>
    <cellStyle name="Normal 5 5 3 4 2 4" xfId="29458"/>
    <cellStyle name="Normal 5 5 3 4 3" xfId="5971"/>
    <cellStyle name="Normal 5 5 3 4 3 2" xfId="10986"/>
    <cellStyle name="Normal 5 5 3 4 3 2 2" xfId="23429"/>
    <cellStyle name="Normal 5 5 3 4 3 2 2 2" xfId="48303"/>
    <cellStyle name="Normal 5 5 3 4 3 2 3" xfId="35870"/>
    <cellStyle name="Normal 5 5 3 4 3 3" xfId="18422"/>
    <cellStyle name="Normal 5 5 3 4 3 3 2" xfId="43296"/>
    <cellStyle name="Normal 5 5 3 4 3 4" xfId="30863"/>
    <cellStyle name="Normal 5 5 3 4 4" xfId="8697"/>
    <cellStyle name="Normal 5 5 3 4 4 2" xfId="21141"/>
    <cellStyle name="Normal 5 5 3 4 4 2 2" xfId="46015"/>
    <cellStyle name="Normal 5 5 3 4 4 3" xfId="33582"/>
    <cellStyle name="Normal 5 5 3 4 5" xfId="12440"/>
    <cellStyle name="Normal 5 5 3 4 5 2" xfId="24874"/>
    <cellStyle name="Normal 5 5 3 4 5 2 2" xfId="49748"/>
    <cellStyle name="Normal 5 5 3 4 5 3" xfId="37315"/>
    <cellStyle name="Normal 5 5 3 4 6" xfId="7174"/>
    <cellStyle name="Normal 5 5 3 4 6 2" xfId="19623"/>
    <cellStyle name="Normal 5 5 3 4 6 2 2" xfId="44497"/>
    <cellStyle name="Normal 5 5 3 4 6 3" xfId="32064"/>
    <cellStyle name="Normal 5 5 3 4 7" xfId="3628"/>
    <cellStyle name="Normal 5 5 3 4 7 2" xfId="16134"/>
    <cellStyle name="Normal 5 5 3 4 7 2 2" xfId="41008"/>
    <cellStyle name="Normal 5 5 3 4 7 3" xfId="28567"/>
    <cellStyle name="Normal 5 5 3 4 8" xfId="14625"/>
    <cellStyle name="Normal 5 5 3 4 8 2" xfId="39499"/>
    <cellStyle name="Normal 5 5 3 4 9" xfId="27058"/>
    <cellStyle name="Normal 5 5 3 5" xfId="2195"/>
    <cellStyle name="Normal 5 5 3 5 2" xfId="4825"/>
    <cellStyle name="Normal 5 5 3 5 2 2" xfId="9842"/>
    <cellStyle name="Normal 5 5 3 5 2 2 2" xfId="22285"/>
    <cellStyle name="Normal 5 5 3 5 2 2 2 2" xfId="47159"/>
    <cellStyle name="Normal 5 5 3 5 2 2 3" xfId="34726"/>
    <cellStyle name="Normal 5 5 3 5 2 3" xfId="17278"/>
    <cellStyle name="Normal 5 5 3 5 2 3 2" xfId="42152"/>
    <cellStyle name="Normal 5 5 3 5 2 4" xfId="29719"/>
    <cellStyle name="Normal 5 5 3 5 3" xfId="6223"/>
    <cellStyle name="Normal 5 5 3 5 3 2" xfId="11238"/>
    <cellStyle name="Normal 5 5 3 5 3 2 2" xfId="23681"/>
    <cellStyle name="Normal 5 5 3 5 3 2 2 2" xfId="48555"/>
    <cellStyle name="Normal 5 5 3 5 3 2 3" xfId="36122"/>
    <cellStyle name="Normal 5 5 3 5 3 3" xfId="18674"/>
    <cellStyle name="Normal 5 5 3 5 3 3 2" xfId="43548"/>
    <cellStyle name="Normal 5 5 3 5 3 4" xfId="31115"/>
    <cellStyle name="Normal 5 5 3 5 4" xfId="8135"/>
    <cellStyle name="Normal 5 5 3 5 4 2" xfId="20581"/>
    <cellStyle name="Normal 5 5 3 5 4 2 2" xfId="45455"/>
    <cellStyle name="Normal 5 5 3 5 4 3" xfId="33022"/>
    <cellStyle name="Normal 5 5 3 5 5" xfId="12692"/>
    <cellStyle name="Normal 5 5 3 5 5 2" xfId="25126"/>
    <cellStyle name="Normal 5 5 3 5 5 2 2" xfId="50000"/>
    <cellStyle name="Normal 5 5 3 5 5 3" xfId="37567"/>
    <cellStyle name="Normal 5 5 3 5 6" xfId="7436"/>
    <cellStyle name="Normal 5 5 3 5 6 2" xfId="19884"/>
    <cellStyle name="Normal 5 5 3 5 6 2 2" xfId="44758"/>
    <cellStyle name="Normal 5 5 3 5 6 3" xfId="32325"/>
    <cellStyle name="Normal 5 5 3 5 7" xfId="3065"/>
    <cellStyle name="Normal 5 5 3 5 7 2" xfId="15574"/>
    <cellStyle name="Normal 5 5 3 5 7 2 2" xfId="40448"/>
    <cellStyle name="Normal 5 5 3 5 7 3" xfId="28007"/>
    <cellStyle name="Normal 5 5 3 5 8" xfId="14877"/>
    <cellStyle name="Normal 5 5 3 5 8 2" xfId="39751"/>
    <cellStyle name="Normal 5 5 3 5 9" xfId="27310"/>
    <cellStyle name="Normal 5 5 3 6" xfId="1034"/>
    <cellStyle name="Normal 5 5 3 6 2" xfId="9021"/>
    <cellStyle name="Normal 5 5 3 6 2 2" xfId="21464"/>
    <cellStyle name="Normal 5 5 3 6 2 2 2" xfId="46338"/>
    <cellStyle name="Normal 5 5 3 6 2 3" xfId="33905"/>
    <cellStyle name="Normal 5 5 3 6 3" xfId="4003"/>
    <cellStyle name="Normal 5 5 3 6 3 2" xfId="16457"/>
    <cellStyle name="Normal 5 5 3 6 3 2 2" xfId="41331"/>
    <cellStyle name="Normal 5 5 3 6 3 3" xfId="28898"/>
    <cellStyle name="Normal 5 5 3 6 4" xfId="13834"/>
    <cellStyle name="Normal 5 5 3 6 4 2" xfId="38708"/>
    <cellStyle name="Normal 5 5 3 6 5" xfId="26267"/>
    <cellStyle name="Normal 5 5 3 7" xfId="5179"/>
    <cellStyle name="Normal 5 5 3 7 2" xfId="10195"/>
    <cellStyle name="Normal 5 5 3 7 2 2" xfId="22638"/>
    <cellStyle name="Normal 5 5 3 7 2 2 2" xfId="47512"/>
    <cellStyle name="Normal 5 5 3 7 2 3" xfId="35079"/>
    <cellStyle name="Normal 5 5 3 7 3" xfId="17631"/>
    <cellStyle name="Normal 5 5 3 7 3 2" xfId="42505"/>
    <cellStyle name="Normal 5 5 3 7 4" xfId="30072"/>
    <cellStyle name="Normal 5 5 3 8" xfId="7756"/>
    <cellStyle name="Normal 5 5 3 8 2" xfId="20202"/>
    <cellStyle name="Normal 5 5 3 8 2 2" xfId="45076"/>
    <cellStyle name="Normal 5 5 3 8 3" xfId="32643"/>
    <cellStyle name="Normal 5 5 3 9" xfId="11649"/>
    <cellStyle name="Normal 5 5 3 9 2" xfId="24083"/>
    <cellStyle name="Normal 5 5 3 9 2 2" xfId="48957"/>
    <cellStyle name="Normal 5 5 3 9 3" xfId="36524"/>
    <cellStyle name="Normal 5 5 3_Degree data" xfId="2035"/>
    <cellStyle name="Normal 5 5 4" xfId="380"/>
    <cellStyle name="Normal 5 5 4 10" xfId="13196"/>
    <cellStyle name="Normal 5 5 4 10 2" xfId="38070"/>
    <cellStyle name="Normal 5 5 4 11" xfId="25629"/>
    <cellStyle name="Normal 5 5 4 2" xfId="740"/>
    <cellStyle name="Normal 5 5 4 2 2" xfId="1479"/>
    <cellStyle name="Normal 5 5 4 2 2 2" xfId="9583"/>
    <cellStyle name="Normal 5 5 4 2 2 2 2" xfId="22026"/>
    <cellStyle name="Normal 5 5 4 2 2 2 2 2" xfId="46900"/>
    <cellStyle name="Normal 5 5 4 2 2 2 3" xfId="34467"/>
    <cellStyle name="Normal 5 5 4 2 2 3" xfId="4565"/>
    <cellStyle name="Normal 5 5 4 2 2 3 2" xfId="17019"/>
    <cellStyle name="Normal 5 5 4 2 2 3 2 2" xfId="41893"/>
    <cellStyle name="Normal 5 5 4 2 2 3 3" xfId="29460"/>
    <cellStyle name="Normal 5 5 4 2 2 4" xfId="14279"/>
    <cellStyle name="Normal 5 5 4 2 2 4 2" xfId="39153"/>
    <cellStyle name="Normal 5 5 4 2 2 5" xfId="26712"/>
    <cellStyle name="Normal 5 5 4 2 3" xfId="5624"/>
    <cellStyle name="Normal 5 5 4 2 3 2" xfId="10640"/>
    <cellStyle name="Normal 5 5 4 2 3 2 2" xfId="23083"/>
    <cellStyle name="Normal 5 5 4 2 3 2 2 2" xfId="47957"/>
    <cellStyle name="Normal 5 5 4 2 3 2 3" xfId="35524"/>
    <cellStyle name="Normal 5 5 4 2 3 3" xfId="18076"/>
    <cellStyle name="Normal 5 5 4 2 3 3 2" xfId="42950"/>
    <cellStyle name="Normal 5 5 4 2 3 4" xfId="30517"/>
    <cellStyle name="Normal 5 5 4 2 4" xfId="8699"/>
    <cellStyle name="Normal 5 5 4 2 4 2" xfId="21143"/>
    <cellStyle name="Normal 5 5 4 2 4 2 2" xfId="46017"/>
    <cellStyle name="Normal 5 5 4 2 4 3" xfId="33584"/>
    <cellStyle name="Normal 5 5 4 2 5" xfId="12094"/>
    <cellStyle name="Normal 5 5 4 2 5 2" xfId="24528"/>
    <cellStyle name="Normal 5 5 4 2 5 2 2" xfId="49402"/>
    <cellStyle name="Normal 5 5 4 2 5 3" xfId="36969"/>
    <cellStyle name="Normal 5 5 4 2 6" xfId="7176"/>
    <cellStyle name="Normal 5 5 4 2 6 2" xfId="19625"/>
    <cellStyle name="Normal 5 5 4 2 6 2 2" xfId="44499"/>
    <cellStyle name="Normal 5 5 4 2 6 3" xfId="32066"/>
    <cellStyle name="Normal 5 5 4 2 7" xfId="3630"/>
    <cellStyle name="Normal 5 5 4 2 7 2" xfId="16136"/>
    <cellStyle name="Normal 5 5 4 2 7 2 2" xfId="41010"/>
    <cellStyle name="Normal 5 5 4 2 7 3" xfId="28569"/>
    <cellStyle name="Normal 5 5 4 2 8" xfId="13543"/>
    <cellStyle name="Normal 5 5 4 2 8 2" xfId="38417"/>
    <cellStyle name="Normal 5 5 4 2 9" xfId="25976"/>
    <cellStyle name="Normal 5 5 4 3" xfId="1827"/>
    <cellStyle name="Normal 5 5 4 3 2" xfId="4925"/>
    <cellStyle name="Normal 5 5 4 3 2 2" xfId="9942"/>
    <cellStyle name="Normal 5 5 4 3 2 2 2" xfId="22385"/>
    <cellStyle name="Normal 5 5 4 3 2 2 2 2" xfId="47259"/>
    <cellStyle name="Normal 5 5 4 3 2 2 3" xfId="34826"/>
    <cellStyle name="Normal 5 5 4 3 2 3" xfId="17378"/>
    <cellStyle name="Normal 5 5 4 3 2 3 2" xfId="42252"/>
    <cellStyle name="Normal 5 5 4 3 2 4" xfId="29819"/>
    <cellStyle name="Normal 5 5 4 3 3" xfId="5973"/>
    <cellStyle name="Normal 5 5 4 3 3 2" xfId="10988"/>
    <cellStyle name="Normal 5 5 4 3 3 2 2" xfId="23431"/>
    <cellStyle name="Normal 5 5 4 3 3 2 2 2" xfId="48305"/>
    <cellStyle name="Normal 5 5 4 3 3 2 3" xfId="35872"/>
    <cellStyle name="Normal 5 5 4 3 3 3" xfId="18424"/>
    <cellStyle name="Normal 5 5 4 3 3 3 2" xfId="43298"/>
    <cellStyle name="Normal 5 5 4 3 3 4" xfId="30865"/>
    <cellStyle name="Normal 5 5 4 3 4" xfId="8349"/>
    <cellStyle name="Normal 5 5 4 3 4 2" xfId="20793"/>
    <cellStyle name="Normal 5 5 4 3 4 2 2" xfId="45667"/>
    <cellStyle name="Normal 5 5 4 3 4 3" xfId="33234"/>
    <cellStyle name="Normal 5 5 4 3 5" xfId="12442"/>
    <cellStyle name="Normal 5 5 4 3 5 2" xfId="24876"/>
    <cellStyle name="Normal 5 5 4 3 5 2 2" xfId="49750"/>
    <cellStyle name="Normal 5 5 4 3 5 3" xfId="37317"/>
    <cellStyle name="Normal 5 5 4 3 6" xfId="7536"/>
    <cellStyle name="Normal 5 5 4 3 6 2" xfId="19984"/>
    <cellStyle name="Normal 5 5 4 3 6 2 2" xfId="44858"/>
    <cellStyle name="Normal 5 5 4 3 6 3" xfId="32425"/>
    <cellStyle name="Normal 5 5 4 3 7" xfId="3280"/>
    <cellStyle name="Normal 5 5 4 3 7 2" xfId="15786"/>
    <cellStyle name="Normal 5 5 4 3 7 2 2" xfId="40660"/>
    <cellStyle name="Normal 5 5 4 3 7 3" xfId="28219"/>
    <cellStyle name="Normal 5 5 4 3 8" xfId="14627"/>
    <cellStyle name="Normal 5 5 4 3 8 2" xfId="39501"/>
    <cellStyle name="Normal 5 5 4 3 9" xfId="27060"/>
    <cellStyle name="Normal 5 5 4 4" xfId="2298"/>
    <cellStyle name="Normal 5 5 4 4 2" xfId="6323"/>
    <cellStyle name="Normal 5 5 4 4 2 2" xfId="11338"/>
    <cellStyle name="Normal 5 5 4 4 2 2 2" xfId="23781"/>
    <cellStyle name="Normal 5 5 4 4 2 2 2 2" xfId="48655"/>
    <cellStyle name="Normal 5 5 4 4 2 2 3" xfId="36222"/>
    <cellStyle name="Normal 5 5 4 4 2 3" xfId="18774"/>
    <cellStyle name="Normal 5 5 4 4 2 3 2" xfId="43648"/>
    <cellStyle name="Normal 5 5 4 4 2 4" xfId="31215"/>
    <cellStyle name="Normal 5 5 4 4 3" xfId="12792"/>
    <cellStyle name="Normal 5 5 4 4 3 2" xfId="25226"/>
    <cellStyle name="Normal 5 5 4 4 3 2 2" xfId="50100"/>
    <cellStyle name="Normal 5 5 4 4 3 3" xfId="37667"/>
    <cellStyle name="Normal 5 5 4 4 4" xfId="9233"/>
    <cellStyle name="Normal 5 5 4 4 4 2" xfId="21676"/>
    <cellStyle name="Normal 5 5 4 4 4 2 2" xfId="46550"/>
    <cellStyle name="Normal 5 5 4 4 4 3" xfId="34117"/>
    <cellStyle name="Normal 5 5 4 4 5" xfId="4215"/>
    <cellStyle name="Normal 5 5 4 4 5 2" xfId="16669"/>
    <cellStyle name="Normal 5 5 4 4 5 2 2" xfId="41543"/>
    <cellStyle name="Normal 5 5 4 4 5 3" xfId="29110"/>
    <cellStyle name="Normal 5 5 4 4 6" xfId="14977"/>
    <cellStyle name="Normal 5 5 4 4 6 2" xfId="39851"/>
    <cellStyle name="Normal 5 5 4 4 7" xfId="27410"/>
    <cellStyle name="Normal 5 5 4 5" xfId="1134"/>
    <cellStyle name="Normal 5 5 4 5 2" xfId="10295"/>
    <cellStyle name="Normal 5 5 4 5 2 2" xfId="22738"/>
    <cellStyle name="Normal 5 5 4 5 2 2 2" xfId="47612"/>
    <cellStyle name="Normal 5 5 4 5 2 3" xfId="35179"/>
    <cellStyle name="Normal 5 5 4 5 3" xfId="5279"/>
    <cellStyle name="Normal 5 5 4 5 3 2" xfId="17731"/>
    <cellStyle name="Normal 5 5 4 5 3 2 2" xfId="42605"/>
    <cellStyle name="Normal 5 5 4 5 3 3" xfId="30172"/>
    <cellStyle name="Normal 5 5 4 5 4" xfId="13934"/>
    <cellStyle name="Normal 5 5 4 5 4 2" xfId="38808"/>
    <cellStyle name="Normal 5 5 4 5 5" xfId="26367"/>
    <cellStyle name="Normal 5 5 4 6" xfId="7856"/>
    <cellStyle name="Normal 5 5 4 6 2" xfId="20302"/>
    <cellStyle name="Normal 5 5 4 6 2 2" xfId="45176"/>
    <cellStyle name="Normal 5 5 4 6 3" xfId="32743"/>
    <cellStyle name="Normal 5 5 4 7" xfId="11749"/>
    <cellStyle name="Normal 5 5 4 7 2" xfId="24183"/>
    <cellStyle name="Normal 5 5 4 7 2 2" xfId="49057"/>
    <cellStyle name="Normal 5 5 4 7 3" xfId="36624"/>
    <cellStyle name="Normal 5 5 4 8" xfId="6826"/>
    <cellStyle name="Normal 5 5 4 8 2" xfId="19275"/>
    <cellStyle name="Normal 5 5 4 8 2 2" xfId="44149"/>
    <cellStyle name="Normal 5 5 4 8 3" xfId="31716"/>
    <cellStyle name="Normal 5 5 4 9" xfId="2777"/>
    <cellStyle name="Normal 5 5 4 9 2" xfId="15295"/>
    <cellStyle name="Normal 5 5 4 9 2 2" xfId="40169"/>
    <cellStyle name="Normal 5 5 4 9 3" xfId="27728"/>
    <cellStyle name="Normal 5 5 4_Degree data" xfId="2046"/>
    <cellStyle name="Normal 5 5 5" xfId="209"/>
    <cellStyle name="Normal 5 5 5 2" xfId="1474"/>
    <cellStyle name="Normal 5 5 5 2 2" xfId="9074"/>
    <cellStyle name="Normal 5 5 5 2 2 2" xfId="21517"/>
    <cellStyle name="Normal 5 5 5 2 2 2 2" xfId="46391"/>
    <cellStyle name="Normal 5 5 5 2 2 3" xfId="33958"/>
    <cellStyle name="Normal 5 5 5 2 3" xfId="4056"/>
    <cellStyle name="Normal 5 5 5 2 3 2" xfId="16510"/>
    <cellStyle name="Normal 5 5 5 2 3 2 2" xfId="41384"/>
    <cellStyle name="Normal 5 5 5 2 3 3" xfId="28951"/>
    <cellStyle name="Normal 5 5 5 2 4" xfId="14274"/>
    <cellStyle name="Normal 5 5 5 2 4 2" xfId="39148"/>
    <cellStyle name="Normal 5 5 5 2 5" xfId="26707"/>
    <cellStyle name="Normal 5 5 5 3" xfId="5619"/>
    <cellStyle name="Normal 5 5 5 3 2" xfId="10635"/>
    <cellStyle name="Normal 5 5 5 3 2 2" xfId="23078"/>
    <cellStyle name="Normal 5 5 5 3 2 2 2" xfId="47952"/>
    <cellStyle name="Normal 5 5 5 3 2 3" xfId="35519"/>
    <cellStyle name="Normal 5 5 5 3 3" xfId="18071"/>
    <cellStyle name="Normal 5 5 5 3 3 2" xfId="42945"/>
    <cellStyle name="Normal 5 5 5 3 4" xfId="30512"/>
    <cellStyle name="Normal 5 5 5 4" xfId="8190"/>
    <cellStyle name="Normal 5 5 5 4 2" xfId="20634"/>
    <cellStyle name="Normal 5 5 5 4 2 2" xfId="45508"/>
    <cellStyle name="Normal 5 5 5 4 3" xfId="33075"/>
    <cellStyle name="Normal 5 5 5 5" xfId="12089"/>
    <cellStyle name="Normal 5 5 5 5 2" xfId="24523"/>
    <cellStyle name="Normal 5 5 5 5 2 2" xfId="49397"/>
    <cellStyle name="Normal 5 5 5 5 3" xfId="36964"/>
    <cellStyle name="Normal 5 5 5 6" xfId="6667"/>
    <cellStyle name="Normal 5 5 5 6 2" xfId="19116"/>
    <cellStyle name="Normal 5 5 5 6 2 2" xfId="43990"/>
    <cellStyle name="Normal 5 5 5 6 3" xfId="31557"/>
    <cellStyle name="Normal 5 5 5 7" xfId="3121"/>
    <cellStyle name="Normal 5 5 5 7 2" xfId="15627"/>
    <cellStyle name="Normal 5 5 5 7 2 2" xfId="40501"/>
    <cellStyle name="Normal 5 5 5 7 3" xfId="28060"/>
    <cellStyle name="Normal 5 5 5 8" xfId="13037"/>
    <cellStyle name="Normal 5 5 5 8 2" xfId="37911"/>
    <cellStyle name="Normal 5 5 5 9" xfId="25470"/>
    <cellStyle name="Normal 5 5 6" xfId="575"/>
    <cellStyle name="Normal 5 5 6 2" xfId="1822"/>
    <cellStyle name="Normal 5 5 6 2 2" xfId="9578"/>
    <cellStyle name="Normal 5 5 6 2 2 2" xfId="22021"/>
    <cellStyle name="Normal 5 5 6 2 2 2 2" xfId="46895"/>
    <cellStyle name="Normal 5 5 6 2 2 3" xfId="34462"/>
    <cellStyle name="Normal 5 5 6 2 3" xfId="4560"/>
    <cellStyle name="Normal 5 5 6 2 3 2" xfId="17014"/>
    <cellStyle name="Normal 5 5 6 2 3 2 2" xfId="41888"/>
    <cellStyle name="Normal 5 5 6 2 3 3" xfId="29455"/>
    <cellStyle name="Normal 5 5 6 2 4" xfId="14622"/>
    <cellStyle name="Normal 5 5 6 2 4 2" xfId="39496"/>
    <cellStyle name="Normal 5 5 6 2 5" xfId="27055"/>
    <cellStyle name="Normal 5 5 6 3" xfId="5968"/>
    <cellStyle name="Normal 5 5 6 3 2" xfId="10983"/>
    <cellStyle name="Normal 5 5 6 3 2 2" xfId="23426"/>
    <cellStyle name="Normal 5 5 6 3 2 2 2" xfId="48300"/>
    <cellStyle name="Normal 5 5 6 3 2 3" xfId="35867"/>
    <cellStyle name="Normal 5 5 6 3 3" xfId="18419"/>
    <cellStyle name="Normal 5 5 6 3 3 2" xfId="43293"/>
    <cellStyle name="Normal 5 5 6 3 4" xfId="30860"/>
    <cellStyle name="Normal 5 5 6 4" xfId="8694"/>
    <cellStyle name="Normal 5 5 6 4 2" xfId="21138"/>
    <cellStyle name="Normal 5 5 6 4 2 2" xfId="46012"/>
    <cellStyle name="Normal 5 5 6 4 3" xfId="33579"/>
    <cellStyle name="Normal 5 5 6 5" xfId="12437"/>
    <cellStyle name="Normal 5 5 6 5 2" xfId="24871"/>
    <cellStyle name="Normal 5 5 6 5 2 2" xfId="49745"/>
    <cellStyle name="Normal 5 5 6 5 3" xfId="37312"/>
    <cellStyle name="Normal 5 5 6 6" xfId="7171"/>
    <cellStyle name="Normal 5 5 6 6 2" xfId="19620"/>
    <cellStyle name="Normal 5 5 6 6 2 2" xfId="44494"/>
    <cellStyle name="Normal 5 5 6 6 3" xfId="32061"/>
    <cellStyle name="Normal 5 5 6 7" xfId="3625"/>
    <cellStyle name="Normal 5 5 6 7 2" xfId="16131"/>
    <cellStyle name="Normal 5 5 6 7 2 2" xfId="41005"/>
    <cellStyle name="Normal 5 5 6 7 3" xfId="28564"/>
    <cellStyle name="Normal 5 5 6 8" xfId="13384"/>
    <cellStyle name="Normal 5 5 6 8 2" xfId="38258"/>
    <cellStyle name="Normal 5 5 6 9" xfId="25817"/>
    <cellStyle name="Normal 5 5 7" xfId="2127"/>
    <cellStyle name="Normal 5 5 7 2" xfId="4766"/>
    <cellStyle name="Normal 5 5 7 2 2" xfId="9783"/>
    <cellStyle name="Normal 5 5 7 2 2 2" xfId="22226"/>
    <cellStyle name="Normal 5 5 7 2 2 2 2" xfId="47100"/>
    <cellStyle name="Normal 5 5 7 2 2 3" xfId="34667"/>
    <cellStyle name="Normal 5 5 7 2 3" xfId="17219"/>
    <cellStyle name="Normal 5 5 7 2 3 2" xfId="42093"/>
    <cellStyle name="Normal 5 5 7 2 4" xfId="29660"/>
    <cellStyle name="Normal 5 5 7 3" xfId="6164"/>
    <cellStyle name="Normal 5 5 7 3 2" xfId="11179"/>
    <cellStyle name="Normal 5 5 7 3 2 2" xfId="23622"/>
    <cellStyle name="Normal 5 5 7 3 2 2 2" xfId="48496"/>
    <cellStyle name="Normal 5 5 7 3 2 3" xfId="36063"/>
    <cellStyle name="Normal 5 5 7 3 3" xfId="18615"/>
    <cellStyle name="Normal 5 5 7 3 3 2" xfId="43489"/>
    <cellStyle name="Normal 5 5 7 3 4" xfId="31056"/>
    <cellStyle name="Normal 5 5 7 4" xfId="8029"/>
    <cellStyle name="Normal 5 5 7 4 2" xfId="20475"/>
    <cellStyle name="Normal 5 5 7 4 2 2" xfId="45349"/>
    <cellStyle name="Normal 5 5 7 4 3" xfId="32916"/>
    <cellStyle name="Normal 5 5 7 5" xfId="12633"/>
    <cellStyle name="Normal 5 5 7 5 2" xfId="25067"/>
    <cellStyle name="Normal 5 5 7 5 2 2" xfId="49941"/>
    <cellStyle name="Normal 5 5 7 5 3" xfId="37508"/>
    <cellStyle name="Normal 5 5 7 6" xfId="7377"/>
    <cellStyle name="Normal 5 5 7 6 2" xfId="19825"/>
    <cellStyle name="Normal 5 5 7 6 2 2" xfId="44699"/>
    <cellStyle name="Normal 5 5 7 6 3" xfId="32266"/>
    <cellStyle name="Normal 5 5 7 7" xfId="2956"/>
    <cellStyle name="Normal 5 5 7 7 2" xfId="15468"/>
    <cellStyle name="Normal 5 5 7 7 2 2" xfId="40342"/>
    <cellStyle name="Normal 5 5 7 7 3" xfId="27901"/>
    <cellStyle name="Normal 5 5 7 8" xfId="14818"/>
    <cellStyle name="Normal 5 5 7 8 2" xfId="39692"/>
    <cellStyle name="Normal 5 5 7 9" xfId="27251"/>
    <cellStyle name="Normal 5 5 8" xfId="975"/>
    <cellStyle name="Normal 5 5 8 2" xfId="11590"/>
    <cellStyle name="Normal 5 5 8 2 2" xfId="24024"/>
    <cellStyle name="Normal 5 5 8 2 2 2" xfId="48898"/>
    <cellStyle name="Normal 5 5 8 2 3" xfId="36465"/>
    <cellStyle name="Normal 5 5 8 3" xfId="8916"/>
    <cellStyle name="Normal 5 5 8 3 2" xfId="21359"/>
    <cellStyle name="Normal 5 5 8 3 2 2" xfId="46233"/>
    <cellStyle name="Normal 5 5 8 3 3" xfId="33800"/>
    <cellStyle name="Normal 5 5 8 4" xfId="3898"/>
    <cellStyle name="Normal 5 5 8 4 2" xfId="16352"/>
    <cellStyle name="Normal 5 5 8 4 2 2" xfId="41226"/>
    <cellStyle name="Normal 5 5 8 4 3" xfId="28793"/>
    <cellStyle name="Normal 5 5 8 5" xfId="13775"/>
    <cellStyle name="Normal 5 5 8 5 2" xfId="38649"/>
    <cellStyle name="Normal 5 5 8 6" xfId="26208"/>
    <cellStyle name="Normal 5 5 9" xfId="902"/>
    <cellStyle name="Normal 5 5 9 2" xfId="10134"/>
    <cellStyle name="Normal 5 5 9 2 2" xfId="22577"/>
    <cellStyle name="Normal 5 5 9 2 2 2" xfId="47451"/>
    <cellStyle name="Normal 5 5 9 2 3" xfId="35018"/>
    <cellStyle name="Normal 5 5 9 3" xfId="5118"/>
    <cellStyle name="Normal 5 5 9 3 2" xfId="17570"/>
    <cellStyle name="Normal 5 5 9 3 2 2" xfId="42444"/>
    <cellStyle name="Normal 5 5 9 3 3" xfId="30011"/>
    <cellStyle name="Normal 5 5 9 4" xfId="13702"/>
    <cellStyle name="Normal 5 5 9 4 2" xfId="38576"/>
    <cellStyle name="Normal 5 5 9 5" xfId="26135"/>
    <cellStyle name="Normal 5 5_Degree data" xfId="2084"/>
    <cellStyle name="Normal 5 6" xfId="164"/>
    <cellStyle name="Normal 5 6 10" xfId="6543"/>
    <cellStyle name="Normal 5 6 10 2" xfId="18992"/>
    <cellStyle name="Normal 5 6 10 2 2" xfId="43866"/>
    <cellStyle name="Normal 5 6 10 3" xfId="31433"/>
    <cellStyle name="Normal 5 6 11" xfId="2711"/>
    <cellStyle name="Normal 5 6 11 2" xfId="15229"/>
    <cellStyle name="Normal 5 6 11 2 2" xfId="40103"/>
    <cellStyle name="Normal 5 6 11 3" xfId="27662"/>
    <cellStyle name="Normal 5 6 12" xfId="12994"/>
    <cellStyle name="Normal 5 6 12 2" xfId="37868"/>
    <cellStyle name="Normal 5 6 13" xfId="25427"/>
    <cellStyle name="Normal 5 6 2" xfId="415"/>
    <cellStyle name="Normal 5 6 2 10" xfId="13230"/>
    <cellStyle name="Normal 5 6 2 10 2" xfId="38104"/>
    <cellStyle name="Normal 5 6 2 11" xfId="25663"/>
    <cellStyle name="Normal 5 6 2 2" xfId="775"/>
    <cellStyle name="Normal 5 6 2 2 2" xfId="1481"/>
    <cellStyle name="Normal 5 6 2 2 2 2" xfId="9585"/>
    <cellStyle name="Normal 5 6 2 2 2 2 2" xfId="22028"/>
    <cellStyle name="Normal 5 6 2 2 2 2 2 2" xfId="46902"/>
    <cellStyle name="Normal 5 6 2 2 2 2 3" xfId="34469"/>
    <cellStyle name="Normal 5 6 2 2 2 3" xfId="4567"/>
    <cellStyle name="Normal 5 6 2 2 2 3 2" xfId="17021"/>
    <cellStyle name="Normal 5 6 2 2 2 3 2 2" xfId="41895"/>
    <cellStyle name="Normal 5 6 2 2 2 3 3" xfId="29462"/>
    <cellStyle name="Normal 5 6 2 2 2 4" xfId="14281"/>
    <cellStyle name="Normal 5 6 2 2 2 4 2" xfId="39155"/>
    <cellStyle name="Normal 5 6 2 2 2 5" xfId="26714"/>
    <cellStyle name="Normal 5 6 2 2 3" xfId="5626"/>
    <cellStyle name="Normal 5 6 2 2 3 2" xfId="10642"/>
    <cellStyle name="Normal 5 6 2 2 3 2 2" xfId="23085"/>
    <cellStyle name="Normal 5 6 2 2 3 2 2 2" xfId="47959"/>
    <cellStyle name="Normal 5 6 2 2 3 2 3" xfId="35526"/>
    <cellStyle name="Normal 5 6 2 2 3 3" xfId="18078"/>
    <cellStyle name="Normal 5 6 2 2 3 3 2" xfId="42952"/>
    <cellStyle name="Normal 5 6 2 2 3 4" xfId="30519"/>
    <cellStyle name="Normal 5 6 2 2 4" xfId="8701"/>
    <cellStyle name="Normal 5 6 2 2 4 2" xfId="21145"/>
    <cellStyle name="Normal 5 6 2 2 4 2 2" xfId="46019"/>
    <cellStyle name="Normal 5 6 2 2 4 3" xfId="33586"/>
    <cellStyle name="Normal 5 6 2 2 5" xfId="12096"/>
    <cellStyle name="Normal 5 6 2 2 5 2" xfId="24530"/>
    <cellStyle name="Normal 5 6 2 2 5 2 2" xfId="49404"/>
    <cellStyle name="Normal 5 6 2 2 5 3" xfId="36971"/>
    <cellStyle name="Normal 5 6 2 2 6" xfId="7178"/>
    <cellStyle name="Normal 5 6 2 2 6 2" xfId="19627"/>
    <cellStyle name="Normal 5 6 2 2 6 2 2" xfId="44501"/>
    <cellStyle name="Normal 5 6 2 2 6 3" xfId="32068"/>
    <cellStyle name="Normal 5 6 2 2 7" xfId="3632"/>
    <cellStyle name="Normal 5 6 2 2 7 2" xfId="16138"/>
    <cellStyle name="Normal 5 6 2 2 7 2 2" xfId="41012"/>
    <cellStyle name="Normal 5 6 2 2 7 3" xfId="28571"/>
    <cellStyle name="Normal 5 6 2 2 8" xfId="13577"/>
    <cellStyle name="Normal 5 6 2 2 8 2" xfId="38451"/>
    <cellStyle name="Normal 5 6 2 2 9" xfId="26010"/>
    <cellStyle name="Normal 5 6 2 3" xfId="1829"/>
    <cellStyle name="Normal 5 6 2 3 2" xfId="4959"/>
    <cellStyle name="Normal 5 6 2 3 2 2" xfId="9976"/>
    <cellStyle name="Normal 5 6 2 3 2 2 2" xfId="22419"/>
    <cellStyle name="Normal 5 6 2 3 2 2 2 2" xfId="47293"/>
    <cellStyle name="Normal 5 6 2 3 2 2 3" xfId="34860"/>
    <cellStyle name="Normal 5 6 2 3 2 3" xfId="17412"/>
    <cellStyle name="Normal 5 6 2 3 2 3 2" xfId="42286"/>
    <cellStyle name="Normal 5 6 2 3 2 4" xfId="29853"/>
    <cellStyle name="Normal 5 6 2 3 3" xfId="5975"/>
    <cellStyle name="Normal 5 6 2 3 3 2" xfId="10990"/>
    <cellStyle name="Normal 5 6 2 3 3 2 2" xfId="23433"/>
    <cellStyle name="Normal 5 6 2 3 3 2 2 2" xfId="48307"/>
    <cellStyle name="Normal 5 6 2 3 3 2 3" xfId="35874"/>
    <cellStyle name="Normal 5 6 2 3 3 3" xfId="18426"/>
    <cellStyle name="Normal 5 6 2 3 3 3 2" xfId="43300"/>
    <cellStyle name="Normal 5 6 2 3 3 4" xfId="30867"/>
    <cellStyle name="Normal 5 6 2 3 4" xfId="8383"/>
    <cellStyle name="Normal 5 6 2 3 4 2" xfId="20827"/>
    <cellStyle name="Normal 5 6 2 3 4 2 2" xfId="45701"/>
    <cellStyle name="Normal 5 6 2 3 4 3" xfId="33268"/>
    <cellStyle name="Normal 5 6 2 3 5" xfId="12444"/>
    <cellStyle name="Normal 5 6 2 3 5 2" xfId="24878"/>
    <cellStyle name="Normal 5 6 2 3 5 2 2" xfId="49752"/>
    <cellStyle name="Normal 5 6 2 3 5 3" xfId="37319"/>
    <cellStyle name="Normal 5 6 2 3 6" xfId="7570"/>
    <cellStyle name="Normal 5 6 2 3 6 2" xfId="20018"/>
    <cellStyle name="Normal 5 6 2 3 6 2 2" xfId="44892"/>
    <cellStyle name="Normal 5 6 2 3 6 3" xfId="32459"/>
    <cellStyle name="Normal 5 6 2 3 7" xfId="3314"/>
    <cellStyle name="Normal 5 6 2 3 7 2" xfId="15820"/>
    <cellStyle name="Normal 5 6 2 3 7 2 2" xfId="40694"/>
    <cellStyle name="Normal 5 6 2 3 7 3" xfId="28253"/>
    <cellStyle name="Normal 5 6 2 3 8" xfId="14629"/>
    <cellStyle name="Normal 5 6 2 3 8 2" xfId="39503"/>
    <cellStyle name="Normal 5 6 2 3 9" xfId="27062"/>
    <cellStyle name="Normal 5 6 2 4" xfId="2333"/>
    <cellStyle name="Normal 5 6 2 4 2" xfId="6357"/>
    <cellStyle name="Normal 5 6 2 4 2 2" xfId="11372"/>
    <cellStyle name="Normal 5 6 2 4 2 2 2" xfId="23815"/>
    <cellStyle name="Normal 5 6 2 4 2 2 2 2" xfId="48689"/>
    <cellStyle name="Normal 5 6 2 4 2 2 3" xfId="36256"/>
    <cellStyle name="Normal 5 6 2 4 2 3" xfId="18808"/>
    <cellStyle name="Normal 5 6 2 4 2 3 2" xfId="43682"/>
    <cellStyle name="Normal 5 6 2 4 2 4" xfId="31249"/>
    <cellStyle name="Normal 5 6 2 4 3" xfId="12826"/>
    <cellStyle name="Normal 5 6 2 4 3 2" xfId="25260"/>
    <cellStyle name="Normal 5 6 2 4 3 2 2" xfId="50134"/>
    <cellStyle name="Normal 5 6 2 4 3 3" xfId="37701"/>
    <cellStyle name="Normal 5 6 2 4 4" xfId="9267"/>
    <cellStyle name="Normal 5 6 2 4 4 2" xfId="21710"/>
    <cellStyle name="Normal 5 6 2 4 4 2 2" xfId="46584"/>
    <cellStyle name="Normal 5 6 2 4 4 3" xfId="34151"/>
    <cellStyle name="Normal 5 6 2 4 5" xfId="4249"/>
    <cellStyle name="Normal 5 6 2 4 5 2" xfId="16703"/>
    <cellStyle name="Normal 5 6 2 4 5 2 2" xfId="41577"/>
    <cellStyle name="Normal 5 6 2 4 5 3" xfId="29144"/>
    <cellStyle name="Normal 5 6 2 4 6" xfId="15011"/>
    <cellStyle name="Normal 5 6 2 4 6 2" xfId="39885"/>
    <cellStyle name="Normal 5 6 2 4 7" xfId="27444"/>
    <cellStyle name="Normal 5 6 2 5" xfId="1168"/>
    <cellStyle name="Normal 5 6 2 5 2" xfId="10329"/>
    <cellStyle name="Normal 5 6 2 5 2 2" xfId="22772"/>
    <cellStyle name="Normal 5 6 2 5 2 2 2" xfId="47646"/>
    <cellStyle name="Normal 5 6 2 5 2 3" xfId="35213"/>
    <cellStyle name="Normal 5 6 2 5 3" xfId="5313"/>
    <cellStyle name="Normal 5 6 2 5 3 2" xfId="17765"/>
    <cellStyle name="Normal 5 6 2 5 3 2 2" xfId="42639"/>
    <cellStyle name="Normal 5 6 2 5 3 3" xfId="30206"/>
    <cellStyle name="Normal 5 6 2 5 4" xfId="13968"/>
    <cellStyle name="Normal 5 6 2 5 4 2" xfId="38842"/>
    <cellStyle name="Normal 5 6 2 5 5" xfId="26401"/>
    <cellStyle name="Normal 5 6 2 6" xfId="7890"/>
    <cellStyle name="Normal 5 6 2 6 2" xfId="20336"/>
    <cellStyle name="Normal 5 6 2 6 2 2" xfId="45210"/>
    <cellStyle name="Normal 5 6 2 6 3" xfId="32777"/>
    <cellStyle name="Normal 5 6 2 7" xfId="11783"/>
    <cellStyle name="Normal 5 6 2 7 2" xfId="24217"/>
    <cellStyle name="Normal 5 6 2 7 2 2" xfId="49091"/>
    <cellStyle name="Normal 5 6 2 7 3" xfId="36658"/>
    <cellStyle name="Normal 5 6 2 8" xfId="6860"/>
    <cellStyle name="Normal 5 6 2 8 2" xfId="19309"/>
    <cellStyle name="Normal 5 6 2 8 2 2" xfId="44183"/>
    <cellStyle name="Normal 5 6 2 8 3" xfId="31750"/>
    <cellStyle name="Normal 5 6 2 9" xfId="2811"/>
    <cellStyle name="Normal 5 6 2 9 2" xfId="15329"/>
    <cellStyle name="Normal 5 6 2 9 2 2" xfId="40203"/>
    <cellStyle name="Normal 5 6 2 9 3" xfId="27762"/>
    <cellStyle name="Normal 5 6 2_Degree data" xfId="2086"/>
    <cellStyle name="Normal 5 6 3" xfId="313"/>
    <cellStyle name="Normal 5 6 3 2" xfId="1480"/>
    <cellStyle name="Normal 5 6 3 2 2" xfId="9167"/>
    <cellStyle name="Normal 5 6 3 2 2 2" xfId="21610"/>
    <cellStyle name="Normal 5 6 3 2 2 2 2" xfId="46484"/>
    <cellStyle name="Normal 5 6 3 2 2 3" xfId="34051"/>
    <cellStyle name="Normal 5 6 3 2 3" xfId="4149"/>
    <cellStyle name="Normal 5 6 3 2 3 2" xfId="16603"/>
    <cellStyle name="Normal 5 6 3 2 3 2 2" xfId="41477"/>
    <cellStyle name="Normal 5 6 3 2 3 3" xfId="29044"/>
    <cellStyle name="Normal 5 6 3 2 4" xfId="14280"/>
    <cellStyle name="Normal 5 6 3 2 4 2" xfId="39154"/>
    <cellStyle name="Normal 5 6 3 2 5" xfId="26713"/>
    <cellStyle name="Normal 5 6 3 3" xfId="5625"/>
    <cellStyle name="Normal 5 6 3 3 2" xfId="10641"/>
    <cellStyle name="Normal 5 6 3 3 2 2" xfId="23084"/>
    <cellStyle name="Normal 5 6 3 3 2 2 2" xfId="47958"/>
    <cellStyle name="Normal 5 6 3 3 2 3" xfId="35525"/>
    <cellStyle name="Normal 5 6 3 3 3" xfId="18077"/>
    <cellStyle name="Normal 5 6 3 3 3 2" xfId="42951"/>
    <cellStyle name="Normal 5 6 3 3 4" xfId="30518"/>
    <cellStyle name="Normal 5 6 3 4" xfId="8283"/>
    <cellStyle name="Normal 5 6 3 4 2" xfId="20727"/>
    <cellStyle name="Normal 5 6 3 4 2 2" xfId="45601"/>
    <cellStyle name="Normal 5 6 3 4 3" xfId="33168"/>
    <cellStyle name="Normal 5 6 3 5" xfId="12095"/>
    <cellStyle name="Normal 5 6 3 5 2" xfId="24529"/>
    <cellStyle name="Normal 5 6 3 5 2 2" xfId="49403"/>
    <cellStyle name="Normal 5 6 3 5 3" xfId="36970"/>
    <cellStyle name="Normal 5 6 3 6" xfId="6760"/>
    <cellStyle name="Normal 5 6 3 6 2" xfId="19209"/>
    <cellStyle name="Normal 5 6 3 6 2 2" xfId="44083"/>
    <cellStyle name="Normal 5 6 3 6 3" xfId="31650"/>
    <cellStyle name="Normal 5 6 3 7" xfId="3214"/>
    <cellStyle name="Normal 5 6 3 7 2" xfId="15720"/>
    <cellStyle name="Normal 5 6 3 7 2 2" xfId="40594"/>
    <cellStyle name="Normal 5 6 3 7 3" xfId="28153"/>
    <cellStyle name="Normal 5 6 3 8" xfId="13130"/>
    <cellStyle name="Normal 5 6 3 8 2" xfId="38004"/>
    <cellStyle name="Normal 5 6 3 9" xfId="25563"/>
    <cellStyle name="Normal 5 6 4" xfId="674"/>
    <cellStyle name="Normal 5 6 4 2" xfId="1828"/>
    <cellStyle name="Normal 5 6 4 2 2" xfId="9584"/>
    <cellStyle name="Normal 5 6 4 2 2 2" xfId="22027"/>
    <cellStyle name="Normal 5 6 4 2 2 2 2" xfId="46901"/>
    <cellStyle name="Normal 5 6 4 2 2 3" xfId="34468"/>
    <cellStyle name="Normal 5 6 4 2 3" xfId="4566"/>
    <cellStyle name="Normal 5 6 4 2 3 2" xfId="17020"/>
    <cellStyle name="Normal 5 6 4 2 3 2 2" xfId="41894"/>
    <cellStyle name="Normal 5 6 4 2 3 3" xfId="29461"/>
    <cellStyle name="Normal 5 6 4 2 4" xfId="14628"/>
    <cellStyle name="Normal 5 6 4 2 4 2" xfId="39502"/>
    <cellStyle name="Normal 5 6 4 2 5" xfId="27061"/>
    <cellStyle name="Normal 5 6 4 3" xfId="5974"/>
    <cellStyle name="Normal 5 6 4 3 2" xfId="10989"/>
    <cellStyle name="Normal 5 6 4 3 2 2" xfId="23432"/>
    <cellStyle name="Normal 5 6 4 3 2 2 2" xfId="48306"/>
    <cellStyle name="Normal 5 6 4 3 2 3" xfId="35873"/>
    <cellStyle name="Normal 5 6 4 3 3" xfId="18425"/>
    <cellStyle name="Normal 5 6 4 3 3 2" xfId="43299"/>
    <cellStyle name="Normal 5 6 4 3 4" xfId="30866"/>
    <cellStyle name="Normal 5 6 4 4" xfId="8700"/>
    <cellStyle name="Normal 5 6 4 4 2" xfId="21144"/>
    <cellStyle name="Normal 5 6 4 4 2 2" xfId="46018"/>
    <cellStyle name="Normal 5 6 4 4 3" xfId="33585"/>
    <cellStyle name="Normal 5 6 4 5" xfId="12443"/>
    <cellStyle name="Normal 5 6 4 5 2" xfId="24877"/>
    <cellStyle name="Normal 5 6 4 5 2 2" xfId="49751"/>
    <cellStyle name="Normal 5 6 4 5 3" xfId="37318"/>
    <cellStyle name="Normal 5 6 4 6" xfId="7177"/>
    <cellStyle name="Normal 5 6 4 6 2" xfId="19626"/>
    <cellStyle name="Normal 5 6 4 6 2 2" xfId="44500"/>
    <cellStyle name="Normal 5 6 4 6 3" xfId="32067"/>
    <cellStyle name="Normal 5 6 4 7" xfId="3631"/>
    <cellStyle name="Normal 5 6 4 7 2" xfId="16137"/>
    <cellStyle name="Normal 5 6 4 7 2 2" xfId="41011"/>
    <cellStyle name="Normal 5 6 4 7 3" xfId="28570"/>
    <cellStyle name="Normal 5 6 4 8" xfId="13477"/>
    <cellStyle name="Normal 5 6 4 8 2" xfId="38351"/>
    <cellStyle name="Normal 5 6 4 9" xfId="25910"/>
    <cellStyle name="Normal 5 6 5" xfId="2231"/>
    <cellStyle name="Normal 5 6 5 2" xfId="4859"/>
    <cellStyle name="Normal 5 6 5 2 2" xfId="9876"/>
    <cellStyle name="Normal 5 6 5 2 2 2" xfId="22319"/>
    <cellStyle name="Normal 5 6 5 2 2 2 2" xfId="47193"/>
    <cellStyle name="Normal 5 6 5 2 2 3" xfId="34760"/>
    <cellStyle name="Normal 5 6 5 2 3" xfId="17312"/>
    <cellStyle name="Normal 5 6 5 2 3 2" xfId="42186"/>
    <cellStyle name="Normal 5 6 5 2 4" xfId="29753"/>
    <cellStyle name="Normal 5 6 5 3" xfId="6257"/>
    <cellStyle name="Normal 5 6 5 3 2" xfId="11272"/>
    <cellStyle name="Normal 5 6 5 3 2 2" xfId="23715"/>
    <cellStyle name="Normal 5 6 5 3 2 2 2" xfId="48589"/>
    <cellStyle name="Normal 5 6 5 3 2 3" xfId="36156"/>
    <cellStyle name="Normal 5 6 5 3 3" xfId="18708"/>
    <cellStyle name="Normal 5 6 5 3 3 2" xfId="43582"/>
    <cellStyle name="Normal 5 6 5 3 4" xfId="31149"/>
    <cellStyle name="Normal 5 6 5 4" xfId="8064"/>
    <cellStyle name="Normal 5 6 5 4 2" xfId="20510"/>
    <cellStyle name="Normal 5 6 5 4 2 2" xfId="45384"/>
    <cellStyle name="Normal 5 6 5 4 3" xfId="32951"/>
    <cellStyle name="Normal 5 6 5 5" xfId="12726"/>
    <cellStyle name="Normal 5 6 5 5 2" xfId="25160"/>
    <cellStyle name="Normal 5 6 5 5 2 2" xfId="50034"/>
    <cellStyle name="Normal 5 6 5 5 3" xfId="37601"/>
    <cellStyle name="Normal 5 6 5 6" xfId="7470"/>
    <cellStyle name="Normal 5 6 5 6 2" xfId="19918"/>
    <cellStyle name="Normal 5 6 5 6 2 2" xfId="44792"/>
    <cellStyle name="Normal 5 6 5 6 3" xfId="32359"/>
    <cellStyle name="Normal 5 6 5 7" xfId="2993"/>
    <cellStyle name="Normal 5 6 5 7 2" xfId="15503"/>
    <cellStyle name="Normal 5 6 5 7 2 2" xfId="40377"/>
    <cellStyle name="Normal 5 6 5 7 3" xfId="27936"/>
    <cellStyle name="Normal 5 6 5 8" xfId="14911"/>
    <cellStyle name="Normal 5 6 5 8 2" xfId="39785"/>
    <cellStyle name="Normal 5 6 5 9" xfId="27344"/>
    <cellStyle name="Normal 5 6 6" xfId="1068"/>
    <cellStyle name="Normal 5 6 6 2" xfId="8950"/>
    <cellStyle name="Normal 5 6 6 2 2" xfId="21393"/>
    <cellStyle name="Normal 5 6 6 2 2 2" xfId="46267"/>
    <cellStyle name="Normal 5 6 6 2 3" xfId="33834"/>
    <cellStyle name="Normal 5 6 6 3" xfId="3932"/>
    <cellStyle name="Normal 5 6 6 3 2" xfId="16386"/>
    <cellStyle name="Normal 5 6 6 3 2 2" xfId="41260"/>
    <cellStyle name="Normal 5 6 6 3 3" xfId="28827"/>
    <cellStyle name="Normal 5 6 6 4" xfId="13868"/>
    <cellStyle name="Normal 5 6 6 4 2" xfId="38742"/>
    <cellStyle name="Normal 5 6 6 5" xfId="26301"/>
    <cellStyle name="Normal 5 6 7" xfId="5213"/>
    <cellStyle name="Normal 5 6 7 2" xfId="10229"/>
    <cellStyle name="Normal 5 6 7 2 2" xfId="22672"/>
    <cellStyle name="Normal 5 6 7 2 2 2" xfId="47546"/>
    <cellStyle name="Normal 5 6 7 2 3" xfId="35113"/>
    <cellStyle name="Normal 5 6 7 3" xfId="17665"/>
    <cellStyle name="Normal 5 6 7 3 2" xfId="42539"/>
    <cellStyle name="Normal 5 6 7 4" xfId="30106"/>
    <cellStyle name="Normal 5 6 8" xfId="7790"/>
    <cellStyle name="Normal 5 6 8 2" xfId="20236"/>
    <cellStyle name="Normal 5 6 8 2 2" xfId="45110"/>
    <cellStyle name="Normal 5 6 8 3" xfId="32677"/>
    <cellStyle name="Normal 5 6 9" xfId="11683"/>
    <cellStyle name="Normal 5 6 9 2" xfId="24117"/>
    <cellStyle name="Normal 5 6 9 2 2" xfId="48991"/>
    <cellStyle name="Normal 5 6 9 3" xfId="36558"/>
    <cellStyle name="Normal 5 6_Degree data" xfId="2063"/>
    <cellStyle name="Normal 5 7" xfId="523"/>
    <cellStyle name="Normal 5 7 10" xfId="2916"/>
    <cellStyle name="Normal 5 7 10 2" xfId="15434"/>
    <cellStyle name="Normal 5 7 10 2 2" xfId="40308"/>
    <cellStyle name="Normal 5 7 10 3" xfId="27867"/>
    <cellStyle name="Normal 5 7 11" xfId="13335"/>
    <cellStyle name="Normal 5 7 11 2" xfId="38209"/>
    <cellStyle name="Normal 5 7 12" xfId="25768"/>
    <cellStyle name="Normal 5 7 2" xfId="881"/>
    <cellStyle name="Normal 5 7 2 2" xfId="1482"/>
    <cellStyle name="Normal 5 7 2 2 2" xfId="9372"/>
    <cellStyle name="Normal 5 7 2 2 2 2" xfId="21815"/>
    <cellStyle name="Normal 5 7 2 2 2 2 2" xfId="46689"/>
    <cellStyle name="Normal 5 7 2 2 2 3" xfId="34256"/>
    <cellStyle name="Normal 5 7 2 2 3" xfId="4354"/>
    <cellStyle name="Normal 5 7 2 2 3 2" xfId="16808"/>
    <cellStyle name="Normal 5 7 2 2 3 2 2" xfId="41682"/>
    <cellStyle name="Normal 5 7 2 2 3 3" xfId="29249"/>
    <cellStyle name="Normal 5 7 2 2 4" xfId="14282"/>
    <cellStyle name="Normal 5 7 2 2 4 2" xfId="39156"/>
    <cellStyle name="Normal 5 7 2 2 5" xfId="26715"/>
    <cellStyle name="Normal 5 7 2 3" xfId="5627"/>
    <cellStyle name="Normal 5 7 2 3 2" xfId="10643"/>
    <cellStyle name="Normal 5 7 2 3 2 2" xfId="23086"/>
    <cellStyle name="Normal 5 7 2 3 2 2 2" xfId="47960"/>
    <cellStyle name="Normal 5 7 2 3 2 3" xfId="35527"/>
    <cellStyle name="Normal 5 7 2 3 3" xfId="18079"/>
    <cellStyle name="Normal 5 7 2 3 3 2" xfId="42953"/>
    <cellStyle name="Normal 5 7 2 3 4" xfId="30520"/>
    <cellStyle name="Normal 5 7 2 4" xfId="8488"/>
    <cellStyle name="Normal 5 7 2 4 2" xfId="20932"/>
    <cellStyle name="Normal 5 7 2 4 2 2" xfId="45806"/>
    <cellStyle name="Normal 5 7 2 4 3" xfId="33373"/>
    <cellStyle name="Normal 5 7 2 5" xfId="12097"/>
    <cellStyle name="Normal 5 7 2 5 2" xfId="24531"/>
    <cellStyle name="Normal 5 7 2 5 2 2" xfId="49405"/>
    <cellStyle name="Normal 5 7 2 5 3" xfId="36972"/>
    <cellStyle name="Normal 5 7 2 6" xfId="6965"/>
    <cellStyle name="Normal 5 7 2 6 2" xfId="19414"/>
    <cellStyle name="Normal 5 7 2 6 2 2" xfId="44288"/>
    <cellStyle name="Normal 5 7 2 6 3" xfId="31855"/>
    <cellStyle name="Normal 5 7 2 7" xfId="3419"/>
    <cellStyle name="Normal 5 7 2 7 2" xfId="15925"/>
    <cellStyle name="Normal 5 7 2 7 2 2" xfId="40799"/>
    <cellStyle name="Normal 5 7 2 7 3" xfId="28358"/>
    <cellStyle name="Normal 5 7 2 8" xfId="13682"/>
    <cellStyle name="Normal 5 7 2 8 2" xfId="38556"/>
    <cellStyle name="Normal 5 7 2 9" xfId="26115"/>
    <cellStyle name="Normal 5 7 3" xfId="1830"/>
    <cellStyle name="Normal 5 7 3 2" xfId="4568"/>
    <cellStyle name="Normal 5 7 3 2 2" xfId="9586"/>
    <cellStyle name="Normal 5 7 3 2 2 2" xfId="22029"/>
    <cellStyle name="Normal 5 7 3 2 2 2 2" xfId="46903"/>
    <cellStyle name="Normal 5 7 3 2 2 3" xfId="34470"/>
    <cellStyle name="Normal 5 7 3 2 3" xfId="17022"/>
    <cellStyle name="Normal 5 7 3 2 3 2" xfId="41896"/>
    <cellStyle name="Normal 5 7 3 2 4" xfId="29463"/>
    <cellStyle name="Normal 5 7 3 3" xfId="5976"/>
    <cellStyle name="Normal 5 7 3 3 2" xfId="10991"/>
    <cellStyle name="Normal 5 7 3 3 2 2" xfId="23434"/>
    <cellStyle name="Normal 5 7 3 3 2 2 2" xfId="48308"/>
    <cellStyle name="Normal 5 7 3 3 2 3" xfId="35875"/>
    <cellStyle name="Normal 5 7 3 3 3" xfId="18427"/>
    <cellStyle name="Normal 5 7 3 3 3 2" xfId="43301"/>
    <cellStyle name="Normal 5 7 3 3 4" xfId="30868"/>
    <cellStyle name="Normal 5 7 3 4" xfId="8702"/>
    <cellStyle name="Normal 5 7 3 4 2" xfId="21146"/>
    <cellStyle name="Normal 5 7 3 4 2 2" xfId="46020"/>
    <cellStyle name="Normal 5 7 3 4 3" xfId="33587"/>
    <cellStyle name="Normal 5 7 3 5" xfId="12445"/>
    <cellStyle name="Normal 5 7 3 5 2" xfId="24879"/>
    <cellStyle name="Normal 5 7 3 5 2 2" xfId="49753"/>
    <cellStyle name="Normal 5 7 3 5 3" xfId="37320"/>
    <cellStyle name="Normal 5 7 3 6" xfId="7179"/>
    <cellStyle name="Normal 5 7 3 6 2" xfId="19628"/>
    <cellStyle name="Normal 5 7 3 6 2 2" xfId="44502"/>
    <cellStyle name="Normal 5 7 3 6 3" xfId="32069"/>
    <cellStyle name="Normal 5 7 3 7" xfId="3633"/>
    <cellStyle name="Normal 5 7 3 7 2" xfId="16139"/>
    <cellStyle name="Normal 5 7 3 7 2 2" xfId="41013"/>
    <cellStyle name="Normal 5 7 3 7 3" xfId="28572"/>
    <cellStyle name="Normal 5 7 3 8" xfId="14630"/>
    <cellStyle name="Normal 5 7 3 8 2" xfId="39504"/>
    <cellStyle name="Normal 5 7 3 9" xfId="27063"/>
    <cellStyle name="Normal 5 7 4" xfId="2441"/>
    <cellStyle name="Normal 5 7 4 2" xfId="5064"/>
    <cellStyle name="Normal 5 7 4 2 2" xfId="10081"/>
    <cellStyle name="Normal 5 7 4 2 2 2" xfId="22524"/>
    <cellStyle name="Normal 5 7 4 2 2 2 2" xfId="47398"/>
    <cellStyle name="Normal 5 7 4 2 2 3" xfId="34965"/>
    <cellStyle name="Normal 5 7 4 2 3" xfId="17517"/>
    <cellStyle name="Normal 5 7 4 2 3 2" xfId="42391"/>
    <cellStyle name="Normal 5 7 4 2 4" xfId="29958"/>
    <cellStyle name="Normal 5 7 4 3" xfId="6462"/>
    <cellStyle name="Normal 5 7 4 3 2" xfId="11477"/>
    <cellStyle name="Normal 5 7 4 3 2 2" xfId="23920"/>
    <cellStyle name="Normal 5 7 4 3 2 2 2" xfId="48794"/>
    <cellStyle name="Normal 5 7 4 3 2 3" xfId="36361"/>
    <cellStyle name="Normal 5 7 4 3 3" xfId="18913"/>
    <cellStyle name="Normal 5 7 4 3 3 2" xfId="43787"/>
    <cellStyle name="Normal 5 7 4 3 4" xfId="31354"/>
    <cellStyle name="Normal 5 7 4 4" xfId="8169"/>
    <cellStyle name="Normal 5 7 4 4 2" xfId="20615"/>
    <cellStyle name="Normal 5 7 4 4 2 2" xfId="45489"/>
    <cellStyle name="Normal 5 7 4 4 3" xfId="33056"/>
    <cellStyle name="Normal 5 7 4 5" xfId="12931"/>
    <cellStyle name="Normal 5 7 4 5 2" xfId="25365"/>
    <cellStyle name="Normal 5 7 4 5 2 2" xfId="50239"/>
    <cellStyle name="Normal 5 7 4 5 3" xfId="37806"/>
    <cellStyle name="Normal 5 7 4 6" xfId="7675"/>
    <cellStyle name="Normal 5 7 4 6 2" xfId="20123"/>
    <cellStyle name="Normal 5 7 4 6 2 2" xfId="44997"/>
    <cellStyle name="Normal 5 7 4 6 3" xfId="32564"/>
    <cellStyle name="Normal 5 7 4 7" xfId="3099"/>
    <cellStyle name="Normal 5 7 4 7 2" xfId="15608"/>
    <cellStyle name="Normal 5 7 4 7 2 2" xfId="40482"/>
    <cellStyle name="Normal 5 7 4 7 3" xfId="28041"/>
    <cellStyle name="Normal 5 7 4 8" xfId="15116"/>
    <cellStyle name="Normal 5 7 4 8 2" xfId="39990"/>
    <cellStyle name="Normal 5 7 4 9" xfId="27549"/>
    <cellStyle name="Normal 5 7 5" xfId="1273"/>
    <cellStyle name="Normal 5 7 5 2" xfId="9055"/>
    <cellStyle name="Normal 5 7 5 2 2" xfId="21498"/>
    <cellStyle name="Normal 5 7 5 2 2 2" xfId="46372"/>
    <cellStyle name="Normal 5 7 5 2 3" xfId="33939"/>
    <cellStyle name="Normal 5 7 5 3" xfId="4037"/>
    <cellStyle name="Normal 5 7 5 3 2" xfId="16491"/>
    <cellStyle name="Normal 5 7 5 3 2 2" xfId="41365"/>
    <cellStyle name="Normal 5 7 5 3 3" xfId="28932"/>
    <cellStyle name="Normal 5 7 5 4" xfId="14073"/>
    <cellStyle name="Normal 5 7 5 4 2" xfId="38947"/>
    <cellStyle name="Normal 5 7 5 5" xfId="26506"/>
    <cellStyle name="Normal 5 7 6" xfId="5418"/>
    <cellStyle name="Normal 5 7 6 2" xfId="10434"/>
    <cellStyle name="Normal 5 7 6 2 2" xfId="22877"/>
    <cellStyle name="Normal 5 7 6 2 2 2" xfId="47751"/>
    <cellStyle name="Normal 5 7 6 2 3" xfId="35318"/>
    <cellStyle name="Normal 5 7 6 3" xfId="17870"/>
    <cellStyle name="Normal 5 7 6 3 2" xfId="42744"/>
    <cellStyle name="Normal 5 7 6 4" xfId="30311"/>
    <cellStyle name="Normal 5 7 7" xfId="7995"/>
    <cellStyle name="Normal 5 7 7 2" xfId="20441"/>
    <cellStyle name="Normal 5 7 7 2 2" xfId="45315"/>
    <cellStyle name="Normal 5 7 7 3" xfId="32882"/>
    <cellStyle name="Normal 5 7 8" xfId="11888"/>
    <cellStyle name="Normal 5 7 8 2" xfId="24322"/>
    <cellStyle name="Normal 5 7 8 2 2" xfId="49196"/>
    <cellStyle name="Normal 5 7 8 3" xfId="36763"/>
    <cellStyle name="Normal 5 7 9" xfId="6648"/>
    <cellStyle name="Normal 5 7 9 2" xfId="19097"/>
    <cellStyle name="Normal 5 7 9 2 2" xfId="43971"/>
    <cellStyle name="Normal 5 7 9 3" xfId="31538"/>
    <cellStyle name="Normal 5 7_Degree data" xfId="2017"/>
    <cellStyle name="Normal 5 8" xfId="196"/>
    <cellStyle name="Normal 5 8 10" xfId="13026"/>
    <cellStyle name="Normal 5 8 10 2" xfId="37900"/>
    <cellStyle name="Normal 5 8 11" xfId="25459"/>
    <cellStyle name="Normal 5 8 2" xfId="563"/>
    <cellStyle name="Normal 5 8 2 2" xfId="1483"/>
    <cellStyle name="Normal 5 8 2 2 2" xfId="9587"/>
    <cellStyle name="Normal 5 8 2 2 2 2" xfId="22030"/>
    <cellStyle name="Normal 5 8 2 2 2 2 2" xfId="46904"/>
    <cellStyle name="Normal 5 8 2 2 2 3" xfId="34471"/>
    <cellStyle name="Normal 5 8 2 2 3" xfId="4569"/>
    <cellStyle name="Normal 5 8 2 2 3 2" xfId="17023"/>
    <cellStyle name="Normal 5 8 2 2 3 2 2" xfId="41897"/>
    <cellStyle name="Normal 5 8 2 2 3 3" xfId="29464"/>
    <cellStyle name="Normal 5 8 2 2 4" xfId="14283"/>
    <cellStyle name="Normal 5 8 2 2 4 2" xfId="39157"/>
    <cellStyle name="Normal 5 8 2 2 5" xfId="26716"/>
    <cellStyle name="Normal 5 8 2 3" xfId="5628"/>
    <cellStyle name="Normal 5 8 2 3 2" xfId="10644"/>
    <cellStyle name="Normal 5 8 2 3 2 2" xfId="23087"/>
    <cellStyle name="Normal 5 8 2 3 2 2 2" xfId="47961"/>
    <cellStyle name="Normal 5 8 2 3 2 3" xfId="35528"/>
    <cellStyle name="Normal 5 8 2 3 3" xfId="18080"/>
    <cellStyle name="Normal 5 8 2 3 3 2" xfId="42954"/>
    <cellStyle name="Normal 5 8 2 3 4" xfId="30521"/>
    <cellStyle name="Normal 5 8 2 4" xfId="8703"/>
    <cellStyle name="Normal 5 8 2 4 2" xfId="21147"/>
    <cellStyle name="Normal 5 8 2 4 2 2" xfId="46021"/>
    <cellStyle name="Normal 5 8 2 4 3" xfId="33588"/>
    <cellStyle name="Normal 5 8 2 5" xfId="12098"/>
    <cellStyle name="Normal 5 8 2 5 2" xfId="24532"/>
    <cellStyle name="Normal 5 8 2 5 2 2" xfId="49406"/>
    <cellStyle name="Normal 5 8 2 5 3" xfId="36973"/>
    <cellStyle name="Normal 5 8 2 6" xfId="7180"/>
    <cellStyle name="Normal 5 8 2 6 2" xfId="19629"/>
    <cellStyle name="Normal 5 8 2 6 2 2" xfId="44503"/>
    <cellStyle name="Normal 5 8 2 6 3" xfId="32070"/>
    <cellStyle name="Normal 5 8 2 7" xfId="3634"/>
    <cellStyle name="Normal 5 8 2 7 2" xfId="16140"/>
    <cellStyle name="Normal 5 8 2 7 2 2" xfId="41014"/>
    <cellStyle name="Normal 5 8 2 7 3" xfId="28573"/>
    <cellStyle name="Normal 5 8 2 8" xfId="13373"/>
    <cellStyle name="Normal 5 8 2 8 2" xfId="38247"/>
    <cellStyle name="Normal 5 8 2 9" xfId="25806"/>
    <cellStyle name="Normal 5 8 3" xfId="1831"/>
    <cellStyle name="Normal 5 8 3 2" xfId="4755"/>
    <cellStyle name="Normal 5 8 3 2 2" xfId="9772"/>
    <cellStyle name="Normal 5 8 3 2 2 2" xfId="22215"/>
    <cellStyle name="Normal 5 8 3 2 2 2 2" xfId="47089"/>
    <cellStyle name="Normal 5 8 3 2 2 3" xfId="34656"/>
    <cellStyle name="Normal 5 8 3 2 3" xfId="17208"/>
    <cellStyle name="Normal 5 8 3 2 3 2" xfId="42082"/>
    <cellStyle name="Normal 5 8 3 2 4" xfId="29649"/>
    <cellStyle name="Normal 5 8 3 3" xfId="5977"/>
    <cellStyle name="Normal 5 8 3 3 2" xfId="10992"/>
    <cellStyle name="Normal 5 8 3 3 2 2" xfId="23435"/>
    <cellStyle name="Normal 5 8 3 3 2 2 2" xfId="48309"/>
    <cellStyle name="Normal 5 8 3 3 2 3" xfId="35876"/>
    <cellStyle name="Normal 5 8 3 3 3" xfId="18428"/>
    <cellStyle name="Normal 5 8 3 3 3 2" xfId="43302"/>
    <cellStyle name="Normal 5 8 3 3 4" xfId="30869"/>
    <cellStyle name="Normal 5 8 3 4" xfId="8865"/>
    <cellStyle name="Normal 5 8 3 4 2" xfId="21308"/>
    <cellStyle name="Normal 5 8 3 4 2 2" xfId="46182"/>
    <cellStyle name="Normal 5 8 3 4 3" xfId="33749"/>
    <cellStyle name="Normal 5 8 3 5" xfId="12446"/>
    <cellStyle name="Normal 5 8 3 5 2" xfId="24880"/>
    <cellStyle name="Normal 5 8 3 5 2 2" xfId="49754"/>
    <cellStyle name="Normal 5 8 3 5 3" xfId="37321"/>
    <cellStyle name="Normal 5 8 3 6" xfId="7366"/>
    <cellStyle name="Normal 5 8 3 6 2" xfId="19814"/>
    <cellStyle name="Normal 5 8 3 6 2 2" xfId="44688"/>
    <cellStyle name="Normal 5 8 3 6 3" xfId="32255"/>
    <cellStyle name="Normal 5 8 3 7" xfId="3847"/>
    <cellStyle name="Normal 5 8 3 7 2" xfId="16301"/>
    <cellStyle name="Normal 5 8 3 7 2 2" xfId="41175"/>
    <cellStyle name="Normal 5 8 3 7 3" xfId="28742"/>
    <cellStyle name="Normal 5 8 3 8" xfId="14631"/>
    <cellStyle name="Normal 5 8 3 8 2" xfId="39505"/>
    <cellStyle name="Normal 5 8 3 9" xfId="27064"/>
    <cellStyle name="Normal 5 8 4" xfId="2114"/>
    <cellStyle name="Normal 5 8 4 2" xfId="6153"/>
    <cellStyle name="Normal 5 8 4 2 2" xfId="11168"/>
    <cellStyle name="Normal 5 8 4 2 2 2" xfId="23611"/>
    <cellStyle name="Normal 5 8 4 2 2 2 2" xfId="48485"/>
    <cellStyle name="Normal 5 8 4 2 2 3" xfId="36052"/>
    <cellStyle name="Normal 5 8 4 2 3" xfId="18604"/>
    <cellStyle name="Normal 5 8 4 2 3 2" xfId="43478"/>
    <cellStyle name="Normal 5 8 4 2 4" xfId="31045"/>
    <cellStyle name="Normal 5 8 4 3" xfId="12622"/>
    <cellStyle name="Normal 5 8 4 3 2" xfId="25056"/>
    <cellStyle name="Normal 5 8 4 3 2 2" xfId="49930"/>
    <cellStyle name="Normal 5 8 4 3 3" xfId="37497"/>
    <cellStyle name="Normal 5 8 4 4" xfId="9063"/>
    <cellStyle name="Normal 5 8 4 4 2" xfId="21506"/>
    <cellStyle name="Normal 5 8 4 4 2 2" xfId="46380"/>
    <cellStyle name="Normal 5 8 4 4 3" xfId="33947"/>
    <cellStyle name="Normal 5 8 4 5" xfId="4045"/>
    <cellStyle name="Normal 5 8 4 5 2" xfId="16499"/>
    <cellStyle name="Normal 5 8 4 5 2 2" xfId="41373"/>
    <cellStyle name="Normal 5 8 4 5 3" xfId="28940"/>
    <cellStyle name="Normal 5 8 4 6" xfId="14807"/>
    <cellStyle name="Normal 5 8 4 6 2" xfId="39681"/>
    <cellStyle name="Normal 5 8 4 7" xfId="27240"/>
    <cellStyle name="Normal 5 8 5" xfId="964"/>
    <cellStyle name="Normal 5 8 5 2" xfId="10123"/>
    <cellStyle name="Normal 5 8 5 2 2" xfId="22566"/>
    <cellStyle name="Normal 5 8 5 2 2 2" xfId="47440"/>
    <cellStyle name="Normal 5 8 5 2 3" xfId="35007"/>
    <cellStyle name="Normal 5 8 5 3" xfId="5107"/>
    <cellStyle name="Normal 5 8 5 3 2" xfId="17559"/>
    <cellStyle name="Normal 5 8 5 3 2 2" xfId="42433"/>
    <cellStyle name="Normal 5 8 5 3 3" xfId="30000"/>
    <cellStyle name="Normal 5 8 5 4" xfId="13764"/>
    <cellStyle name="Normal 5 8 5 4 2" xfId="38638"/>
    <cellStyle name="Normal 5 8 5 5" xfId="26197"/>
    <cellStyle name="Normal 5 8 6" xfId="8179"/>
    <cellStyle name="Normal 5 8 6 2" xfId="20623"/>
    <cellStyle name="Normal 5 8 6 2 2" xfId="45497"/>
    <cellStyle name="Normal 5 8 6 3" xfId="33064"/>
    <cellStyle name="Normal 5 8 7" xfId="11579"/>
    <cellStyle name="Normal 5 8 7 2" xfId="24013"/>
    <cellStyle name="Normal 5 8 7 2 2" xfId="48887"/>
    <cellStyle name="Normal 5 8 7 3" xfId="36454"/>
    <cellStyle name="Normal 5 8 8" xfId="6656"/>
    <cellStyle name="Normal 5 8 8 2" xfId="19105"/>
    <cellStyle name="Normal 5 8 8 2 2" xfId="43979"/>
    <cellStyle name="Normal 5 8 8 3" xfId="31546"/>
    <cellStyle name="Normal 5 8 9" xfId="3110"/>
    <cellStyle name="Normal 5 8 9 2" xfId="15616"/>
    <cellStyle name="Normal 5 8 9 2 2" xfId="40490"/>
    <cellStyle name="Normal 5 8 9 3" xfId="28049"/>
    <cellStyle name="Normal 5 8_Degree data" xfId="2448"/>
    <cellStyle name="Normal 5 9" xfId="531"/>
    <cellStyle name="Normal 5 9 2" xfId="1441"/>
    <cellStyle name="Normal 5 9 2 2" xfId="9545"/>
    <cellStyle name="Normal 5 9 2 2 2" xfId="21988"/>
    <cellStyle name="Normal 5 9 2 2 2 2" xfId="46862"/>
    <cellStyle name="Normal 5 9 2 2 3" xfId="34429"/>
    <cellStyle name="Normal 5 9 2 3" xfId="4527"/>
    <cellStyle name="Normal 5 9 2 3 2" xfId="16981"/>
    <cellStyle name="Normal 5 9 2 3 2 2" xfId="41855"/>
    <cellStyle name="Normal 5 9 2 3 3" xfId="29422"/>
    <cellStyle name="Normal 5 9 2 4" xfId="14241"/>
    <cellStyle name="Normal 5 9 2 4 2" xfId="39115"/>
    <cellStyle name="Normal 5 9 2 5" xfId="26674"/>
    <cellStyle name="Normal 5 9 3" xfId="5586"/>
    <cellStyle name="Normal 5 9 3 2" xfId="10602"/>
    <cellStyle name="Normal 5 9 3 2 2" xfId="23045"/>
    <cellStyle name="Normal 5 9 3 2 2 2" xfId="47919"/>
    <cellStyle name="Normal 5 9 3 2 3" xfId="35486"/>
    <cellStyle name="Normal 5 9 3 3" xfId="18038"/>
    <cellStyle name="Normal 5 9 3 3 2" xfId="42912"/>
    <cellStyle name="Normal 5 9 3 4" xfId="30479"/>
    <cellStyle name="Normal 5 9 4" xfId="8661"/>
    <cellStyle name="Normal 5 9 4 2" xfId="21105"/>
    <cellStyle name="Normal 5 9 4 2 2" xfId="45979"/>
    <cellStyle name="Normal 5 9 4 3" xfId="33546"/>
    <cellStyle name="Normal 5 9 5" xfId="12056"/>
    <cellStyle name="Normal 5 9 5 2" xfId="24490"/>
    <cellStyle name="Normal 5 9 5 2 2" xfId="49364"/>
    <cellStyle name="Normal 5 9 5 3" xfId="36931"/>
    <cellStyle name="Normal 5 9 6" xfId="7138"/>
    <cellStyle name="Normal 5 9 6 2" xfId="19587"/>
    <cellStyle name="Normal 5 9 6 2 2" xfId="44461"/>
    <cellStyle name="Normal 5 9 6 3" xfId="32028"/>
    <cellStyle name="Normal 5 9 7" xfId="3592"/>
    <cellStyle name="Normal 5 9 7 2" xfId="16098"/>
    <cellStyle name="Normal 5 9 7 2 2" xfId="40972"/>
    <cellStyle name="Normal 5 9 7 3" xfId="28531"/>
    <cellStyle name="Normal 5 9 8" xfId="13341"/>
    <cellStyle name="Normal 5 9 8 2" xfId="38215"/>
    <cellStyle name="Normal 5 9 9" xfId="25774"/>
    <cellStyle name="Normal 5_Degree data" xfId="2080"/>
    <cellStyle name="Normal 50" xfId="51"/>
    <cellStyle name="Normal 51" xfId="52"/>
    <cellStyle name="Normal 52" xfId="42"/>
    <cellStyle name="Normal 53" xfId="105"/>
    <cellStyle name="Normal 54" xfId="106"/>
    <cellStyle name="Normal 55" xfId="107"/>
    <cellStyle name="Normal 56" xfId="80"/>
    <cellStyle name="Normal 57" xfId="55"/>
    <cellStyle name="Normal 57 10" xfId="515"/>
    <cellStyle name="Normal 57 10 10" xfId="2909"/>
    <cellStyle name="Normal 57 10 10 2" xfId="15427"/>
    <cellStyle name="Normal 57 10 10 2 2" xfId="40301"/>
    <cellStyle name="Normal 57 10 10 3" xfId="27860"/>
    <cellStyle name="Normal 57 10 11" xfId="13328"/>
    <cellStyle name="Normal 57 10 11 2" xfId="38202"/>
    <cellStyle name="Normal 57 10 12" xfId="25761"/>
    <cellStyle name="Normal 57 10 2" xfId="874"/>
    <cellStyle name="Normal 57 10 2 2" xfId="1485"/>
    <cellStyle name="Normal 57 10 2 2 2" xfId="9365"/>
    <cellStyle name="Normal 57 10 2 2 2 2" xfId="21808"/>
    <cellStyle name="Normal 57 10 2 2 2 2 2" xfId="46682"/>
    <cellStyle name="Normal 57 10 2 2 2 3" xfId="34249"/>
    <cellStyle name="Normal 57 10 2 2 3" xfId="4347"/>
    <cellStyle name="Normal 57 10 2 2 3 2" xfId="16801"/>
    <cellStyle name="Normal 57 10 2 2 3 2 2" xfId="41675"/>
    <cellStyle name="Normal 57 10 2 2 3 3" xfId="29242"/>
    <cellStyle name="Normal 57 10 2 2 4" xfId="14285"/>
    <cellStyle name="Normal 57 10 2 2 4 2" xfId="39159"/>
    <cellStyle name="Normal 57 10 2 2 5" xfId="26718"/>
    <cellStyle name="Normal 57 10 2 3" xfId="5630"/>
    <cellStyle name="Normal 57 10 2 3 2" xfId="10646"/>
    <cellStyle name="Normal 57 10 2 3 2 2" xfId="23089"/>
    <cellStyle name="Normal 57 10 2 3 2 2 2" xfId="47963"/>
    <cellStyle name="Normal 57 10 2 3 2 3" xfId="35530"/>
    <cellStyle name="Normal 57 10 2 3 3" xfId="18082"/>
    <cellStyle name="Normal 57 10 2 3 3 2" xfId="42956"/>
    <cellStyle name="Normal 57 10 2 3 4" xfId="30523"/>
    <cellStyle name="Normal 57 10 2 4" xfId="8481"/>
    <cellStyle name="Normal 57 10 2 4 2" xfId="20925"/>
    <cellStyle name="Normal 57 10 2 4 2 2" xfId="45799"/>
    <cellStyle name="Normal 57 10 2 4 3" xfId="33366"/>
    <cellStyle name="Normal 57 10 2 5" xfId="12100"/>
    <cellStyle name="Normal 57 10 2 5 2" xfId="24534"/>
    <cellStyle name="Normal 57 10 2 5 2 2" xfId="49408"/>
    <cellStyle name="Normal 57 10 2 5 3" xfId="36975"/>
    <cellStyle name="Normal 57 10 2 6" xfId="6958"/>
    <cellStyle name="Normal 57 10 2 6 2" xfId="19407"/>
    <cellStyle name="Normal 57 10 2 6 2 2" xfId="44281"/>
    <cellStyle name="Normal 57 10 2 6 3" xfId="31848"/>
    <cellStyle name="Normal 57 10 2 7" xfId="3412"/>
    <cellStyle name="Normal 57 10 2 7 2" xfId="15918"/>
    <cellStyle name="Normal 57 10 2 7 2 2" xfId="40792"/>
    <cellStyle name="Normal 57 10 2 7 3" xfId="28351"/>
    <cellStyle name="Normal 57 10 2 8" xfId="13675"/>
    <cellStyle name="Normal 57 10 2 8 2" xfId="38549"/>
    <cellStyle name="Normal 57 10 2 9" xfId="26108"/>
    <cellStyle name="Normal 57 10 3" xfId="1833"/>
    <cellStyle name="Normal 57 10 3 2" xfId="4571"/>
    <cellStyle name="Normal 57 10 3 2 2" xfId="9589"/>
    <cellStyle name="Normal 57 10 3 2 2 2" xfId="22032"/>
    <cellStyle name="Normal 57 10 3 2 2 2 2" xfId="46906"/>
    <cellStyle name="Normal 57 10 3 2 2 3" xfId="34473"/>
    <cellStyle name="Normal 57 10 3 2 3" xfId="17025"/>
    <cellStyle name="Normal 57 10 3 2 3 2" xfId="41899"/>
    <cellStyle name="Normal 57 10 3 2 4" xfId="29466"/>
    <cellStyle name="Normal 57 10 3 3" xfId="5979"/>
    <cellStyle name="Normal 57 10 3 3 2" xfId="10994"/>
    <cellStyle name="Normal 57 10 3 3 2 2" xfId="23437"/>
    <cellStyle name="Normal 57 10 3 3 2 2 2" xfId="48311"/>
    <cellStyle name="Normal 57 10 3 3 2 3" xfId="35878"/>
    <cellStyle name="Normal 57 10 3 3 3" xfId="18430"/>
    <cellStyle name="Normal 57 10 3 3 3 2" xfId="43304"/>
    <cellStyle name="Normal 57 10 3 3 4" xfId="30871"/>
    <cellStyle name="Normal 57 10 3 4" xfId="8705"/>
    <cellStyle name="Normal 57 10 3 4 2" xfId="21149"/>
    <cellStyle name="Normal 57 10 3 4 2 2" xfId="46023"/>
    <cellStyle name="Normal 57 10 3 4 3" xfId="33590"/>
    <cellStyle name="Normal 57 10 3 5" xfId="12448"/>
    <cellStyle name="Normal 57 10 3 5 2" xfId="24882"/>
    <cellStyle name="Normal 57 10 3 5 2 2" xfId="49756"/>
    <cellStyle name="Normal 57 10 3 5 3" xfId="37323"/>
    <cellStyle name="Normal 57 10 3 6" xfId="7182"/>
    <cellStyle name="Normal 57 10 3 6 2" xfId="19631"/>
    <cellStyle name="Normal 57 10 3 6 2 2" xfId="44505"/>
    <cellStyle name="Normal 57 10 3 6 3" xfId="32072"/>
    <cellStyle name="Normal 57 10 3 7" xfId="3636"/>
    <cellStyle name="Normal 57 10 3 7 2" xfId="16142"/>
    <cellStyle name="Normal 57 10 3 7 2 2" xfId="41016"/>
    <cellStyle name="Normal 57 10 3 7 3" xfId="28575"/>
    <cellStyle name="Normal 57 10 3 8" xfId="14633"/>
    <cellStyle name="Normal 57 10 3 8 2" xfId="39507"/>
    <cellStyle name="Normal 57 10 3 9" xfId="27066"/>
    <cellStyle name="Normal 57 10 4" xfId="2433"/>
    <cellStyle name="Normal 57 10 4 2" xfId="5057"/>
    <cellStyle name="Normal 57 10 4 2 2" xfId="10074"/>
    <cellStyle name="Normal 57 10 4 2 2 2" xfId="22517"/>
    <cellStyle name="Normal 57 10 4 2 2 2 2" xfId="47391"/>
    <cellStyle name="Normal 57 10 4 2 2 3" xfId="34958"/>
    <cellStyle name="Normal 57 10 4 2 3" xfId="17510"/>
    <cellStyle name="Normal 57 10 4 2 3 2" xfId="42384"/>
    <cellStyle name="Normal 57 10 4 2 4" xfId="29951"/>
    <cellStyle name="Normal 57 10 4 3" xfId="6455"/>
    <cellStyle name="Normal 57 10 4 3 2" xfId="11470"/>
    <cellStyle name="Normal 57 10 4 3 2 2" xfId="23913"/>
    <cellStyle name="Normal 57 10 4 3 2 2 2" xfId="48787"/>
    <cellStyle name="Normal 57 10 4 3 2 3" xfId="36354"/>
    <cellStyle name="Normal 57 10 4 3 3" xfId="18906"/>
    <cellStyle name="Normal 57 10 4 3 3 2" xfId="43780"/>
    <cellStyle name="Normal 57 10 4 3 4" xfId="31347"/>
    <cellStyle name="Normal 57 10 4 4" xfId="8162"/>
    <cellStyle name="Normal 57 10 4 4 2" xfId="20608"/>
    <cellStyle name="Normal 57 10 4 4 2 2" xfId="45482"/>
    <cellStyle name="Normal 57 10 4 4 3" xfId="33049"/>
    <cellStyle name="Normal 57 10 4 5" xfId="12924"/>
    <cellStyle name="Normal 57 10 4 5 2" xfId="25358"/>
    <cellStyle name="Normal 57 10 4 5 2 2" xfId="50232"/>
    <cellStyle name="Normal 57 10 4 5 3" xfId="37799"/>
    <cellStyle name="Normal 57 10 4 6" xfId="7668"/>
    <cellStyle name="Normal 57 10 4 6 2" xfId="20116"/>
    <cellStyle name="Normal 57 10 4 6 2 2" xfId="44990"/>
    <cellStyle name="Normal 57 10 4 6 3" xfId="32557"/>
    <cellStyle name="Normal 57 10 4 7" xfId="3092"/>
    <cellStyle name="Normal 57 10 4 7 2" xfId="15601"/>
    <cellStyle name="Normal 57 10 4 7 2 2" xfId="40475"/>
    <cellStyle name="Normal 57 10 4 7 3" xfId="28034"/>
    <cellStyle name="Normal 57 10 4 8" xfId="15109"/>
    <cellStyle name="Normal 57 10 4 8 2" xfId="39983"/>
    <cellStyle name="Normal 57 10 4 9" xfId="27542"/>
    <cellStyle name="Normal 57 10 5" xfId="1266"/>
    <cellStyle name="Normal 57 10 5 2" xfId="9048"/>
    <cellStyle name="Normal 57 10 5 2 2" xfId="21491"/>
    <cellStyle name="Normal 57 10 5 2 2 2" xfId="46365"/>
    <cellStyle name="Normal 57 10 5 2 3" xfId="33932"/>
    <cellStyle name="Normal 57 10 5 3" xfId="4030"/>
    <cellStyle name="Normal 57 10 5 3 2" xfId="16484"/>
    <cellStyle name="Normal 57 10 5 3 2 2" xfId="41358"/>
    <cellStyle name="Normal 57 10 5 3 3" xfId="28925"/>
    <cellStyle name="Normal 57 10 5 4" xfId="14066"/>
    <cellStyle name="Normal 57 10 5 4 2" xfId="38940"/>
    <cellStyle name="Normal 57 10 5 5" xfId="26499"/>
    <cellStyle name="Normal 57 10 6" xfId="5411"/>
    <cellStyle name="Normal 57 10 6 2" xfId="10427"/>
    <cellStyle name="Normal 57 10 6 2 2" xfId="22870"/>
    <cellStyle name="Normal 57 10 6 2 2 2" xfId="47744"/>
    <cellStyle name="Normal 57 10 6 2 3" xfId="35311"/>
    <cellStyle name="Normal 57 10 6 3" xfId="17863"/>
    <cellStyle name="Normal 57 10 6 3 2" xfId="42737"/>
    <cellStyle name="Normal 57 10 6 4" xfId="30304"/>
    <cellStyle name="Normal 57 10 7" xfId="7988"/>
    <cellStyle name="Normal 57 10 7 2" xfId="20434"/>
    <cellStyle name="Normal 57 10 7 2 2" xfId="45308"/>
    <cellStyle name="Normal 57 10 7 3" xfId="32875"/>
    <cellStyle name="Normal 57 10 8" xfId="11881"/>
    <cellStyle name="Normal 57 10 8 2" xfId="24315"/>
    <cellStyle name="Normal 57 10 8 2 2" xfId="49189"/>
    <cellStyle name="Normal 57 10 8 3" xfId="36756"/>
    <cellStyle name="Normal 57 10 9" xfId="6641"/>
    <cellStyle name="Normal 57 10 9 2" xfId="19090"/>
    <cellStyle name="Normal 57 10 9 2 2" xfId="43964"/>
    <cellStyle name="Normal 57 10 9 3" xfId="31531"/>
    <cellStyle name="Normal 57 10_Degree data" xfId="2450"/>
    <cellStyle name="Normal 57 11" xfId="351"/>
    <cellStyle name="Normal 57 11 10" xfId="13167"/>
    <cellStyle name="Normal 57 11 10 2" xfId="38041"/>
    <cellStyle name="Normal 57 11 11" xfId="25600"/>
    <cellStyle name="Normal 57 11 2" xfId="711"/>
    <cellStyle name="Normal 57 11 2 2" xfId="1486"/>
    <cellStyle name="Normal 57 11 2 2 2" xfId="9590"/>
    <cellStyle name="Normal 57 11 2 2 2 2" xfId="22033"/>
    <cellStyle name="Normal 57 11 2 2 2 2 2" xfId="46907"/>
    <cellStyle name="Normal 57 11 2 2 2 3" xfId="34474"/>
    <cellStyle name="Normal 57 11 2 2 3" xfId="4572"/>
    <cellStyle name="Normal 57 11 2 2 3 2" xfId="17026"/>
    <cellStyle name="Normal 57 11 2 2 3 2 2" xfId="41900"/>
    <cellStyle name="Normal 57 11 2 2 3 3" xfId="29467"/>
    <cellStyle name="Normal 57 11 2 2 4" xfId="14286"/>
    <cellStyle name="Normal 57 11 2 2 4 2" xfId="39160"/>
    <cellStyle name="Normal 57 11 2 2 5" xfId="26719"/>
    <cellStyle name="Normal 57 11 2 3" xfId="5631"/>
    <cellStyle name="Normal 57 11 2 3 2" xfId="10647"/>
    <cellStyle name="Normal 57 11 2 3 2 2" xfId="23090"/>
    <cellStyle name="Normal 57 11 2 3 2 2 2" xfId="47964"/>
    <cellStyle name="Normal 57 11 2 3 2 3" xfId="35531"/>
    <cellStyle name="Normal 57 11 2 3 3" xfId="18083"/>
    <cellStyle name="Normal 57 11 2 3 3 2" xfId="42957"/>
    <cellStyle name="Normal 57 11 2 3 4" xfId="30524"/>
    <cellStyle name="Normal 57 11 2 4" xfId="8706"/>
    <cellStyle name="Normal 57 11 2 4 2" xfId="21150"/>
    <cellStyle name="Normal 57 11 2 4 2 2" xfId="46024"/>
    <cellStyle name="Normal 57 11 2 4 3" xfId="33591"/>
    <cellStyle name="Normal 57 11 2 5" xfId="12101"/>
    <cellStyle name="Normal 57 11 2 5 2" xfId="24535"/>
    <cellStyle name="Normal 57 11 2 5 2 2" xfId="49409"/>
    <cellStyle name="Normal 57 11 2 5 3" xfId="36976"/>
    <cellStyle name="Normal 57 11 2 6" xfId="7183"/>
    <cellStyle name="Normal 57 11 2 6 2" xfId="19632"/>
    <cellStyle name="Normal 57 11 2 6 2 2" xfId="44506"/>
    <cellStyle name="Normal 57 11 2 6 3" xfId="32073"/>
    <cellStyle name="Normal 57 11 2 7" xfId="3637"/>
    <cellStyle name="Normal 57 11 2 7 2" xfId="16143"/>
    <cellStyle name="Normal 57 11 2 7 2 2" xfId="41017"/>
    <cellStyle name="Normal 57 11 2 7 3" xfId="28576"/>
    <cellStyle name="Normal 57 11 2 8" xfId="13514"/>
    <cellStyle name="Normal 57 11 2 8 2" xfId="38388"/>
    <cellStyle name="Normal 57 11 2 9" xfId="25947"/>
    <cellStyle name="Normal 57 11 3" xfId="1834"/>
    <cellStyle name="Normal 57 11 3 2" xfId="4896"/>
    <cellStyle name="Normal 57 11 3 2 2" xfId="9913"/>
    <cellStyle name="Normal 57 11 3 2 2 2" xfId="22356"/>
    <cellStyle name="Normal 57 11 3 2 2 2 2" xfId="47230"/>
    <cellStyle name="Normal 57 11 3 2 2 3" xfId="34797"/>
    <cellStyle name="Normal 57 11 3 2 3" xfId="17349"/>
    <cellStyle name="Normal 57 11 3 2 3 2" xfId="42223"/>
    <cellStyle name="Normal 57 11 3 2 4" xfId="29790"/>
    <cellStyle name="Normal 57 11 3 3" xfId="5980"/>
    <cellStyle name="Normal 57 11 3 3 2" xfId="10995"/>
    <cellStyle name="Normal 57 11 3 3 2 2" xfId="23438"/>
    <cellStyle name="Normal 57 11 3 3 2 2 2" xfId="48312"/>
    <cellStyle name="Normal 57 11 3 3 2 3" xfId="35879"/>
    <cellStyle name="Normal 57 11 3 3 3" xfId="18431"/>
    <cellStyle name="Normal 57 11 3 3 3 2" xfId="43305"/>
    <cellStyle name="Normal 57 11 3 3 4" xfId="30872"/>
    <cellStyle name="Normal 57 11 3 4" xfId="8320"/>
    <cellStyle name="Normal 57 11 3 4 2" xfId="20764"/>
    <cellStyle name="Normal 57 11 3 4 2 2" xfId="45638"/>
    <cellStyle name="Normal 57 11 3 4 3" xfId="33205"/>
    <cellStyle name="Normal 57 11 3 5" xfId="12449"/>
    <cellStyle name="Normal 57 11 3 5 2" xfId="24883"/>
    <cellStyle name="Normal 57 11 3 5 2 2" xfId="49757"/>
    <cellStyle name="Normal 57 11 3 5 3" xfId="37324"/>
    <cellStyle name="Normal 57 11 3 6" xfId="7507"/>
    <cellStyle name="Normal 57 11 3 6 2" xfId="19955"/>
    <cellStyle name="Normal 57 11 3 6 2 2" xfId="44829"/>
    <cellStyle name="Normal 57 11 3 6 3" xfId="32396"/>
    <cellStyle name="Normal 57 11 3 7" xfId="3251"/>
    <cellStyle name="Normal 57 11 3 7 2" xfId="15757"/>
    <cellStyle name="Normal 57 11 3 7 2 2" xfId="40631"/>
    <cellStyle name="Normal 57 11 3 7 3" xfId="28190"/>
    <cellStyle name="Normal 57 11 3 8" xfId="14634"/>
    <cellStyle name="Normal 57 11 3 8 2" xfId="39508"/>
    <cellStyle name="Normal 57 11 3 9" xfId="27067"/>
    <cellStyle name="Normal 57 11 4" xfId="2269"/>
    <cellStyle name="Normal 57 11 4 2" xfId="6294"/>
    <cellStyle name="Normal 57 11 4 2 2" xfId="11309"/>
    <cellStyle name="Normal 57 11 4 2 2 2" xfId="23752"/>
    <cellStyle name="Normal 57 11 4 2 2 2 2" xfId="48626"/>
    <cellStyle name="Normal 57 11 4 2 2 3" xfId="36193"/>
    <cellStyle name="Normal 57 11 4 2 3" xfId="18745"/>
    <cellStyle name="Normal 57 11 4 2 3 2" xfId="43619"/>
    <cellStyle name="Normal 57 11 4 2 4" xfId="31186"/>
    <cellStyle name="Normal 57 11 4 3" xfId="12763"/>
    <cellStyle name="Normal 57 11 4 3 2" xfId="25197"/>
    <cellStyle name="Normal 57 11 4 3 2 2" xfId="50071"/>
    <cellStyle name="Normal 57 11 4 3 3" xfId="37638"/>
    <cellStyle name="Normal 57 11 4 4" xfId="9204"/>
    <cellStyle name="Normal 57 11 4 4 2" xfId="21647"/>
    <cellStyle name="Normal 57 11 4 4 2 2" xfId="46521"/>
    <cellStyle name="Normal 57 11 4 4 3" xfId="34088"/>
    <cellStyle name="Normal 57 11 4 5" xfId="4186"/>
    <cellStyle name="Normal 57 11 4 5 2" xfId="16640"/>
    <cellStyle name="Normal 57 11 4 5 2 2" xfId="41514"/>
    <cellStyle name="Normal 57 11 4 5 3" xfId="29081"/>
    <cellStyle name="Normal 57 11 4 6" xfId="14948"/>
    <cellStyle name="Normal 57 11 4 6 2" xfId="39822"/>
    <cellStyle name="Normal 57 11 4 7" xfId="27381"/>
    <cellStyle name="Normal 57 11 5" xfId="1105"/>
    <cellStyle name="Normal 57 11 5 2" xfId="10266"/>
    <cellStyle name="Normal 57 11 5 2 2" xfId="22709"/>
    <cellStyle name="Normal 57 11 5 2 2 2" xfId="47583"/>
    <cellStyle name="Normal 57 11 5 2 3" xfId="35150"/>
    <cellStyle name="Normal 57 11 5 3" xfId="5250"/>
    <cellStyle name="Normal 57 11 5 3 2" xfId="17702"/>
    <cellStyle name="Normal 57 11 5 3 2 2" xfId="42576"/>
    <cellStyle name="Normal 57 11 5 3 3" xfId="30143"/>
    <cellStyle name="Normal 57 11 5 4" xfId="13905"/>
    <cellStyle name="Normal 57 11 5 4 2" xfId="38779"/>
    <cellStyle name="Normal 57 11 5 5" xfId="26338"/>
    <cellStyle name="Normal 57 11 6" xfId="7827"/>
    <cellStyle name="Normal 57 11 6 2" xfId="20273"/>
    <cellStyle name="Normal 57 11 6 2 2" xfId="45147"/>
    <cellStyle name="Normal 57 11 6 3" xfId="32714"/>
    <cellStyle name="Normal 57 11 7" xfId="11720"/>
    <cellStyle name="Normal 57 11 7 2" xfId="24154"/>
    <cellStyle name="Normal 57 11 7 2 2" xfId="49028"/>
    <cellStyle name="Normal 57 11 7 3" xfId="36595"/>
    <cellStyle name="Normal 57 11 8" xfId="6797"/>
    <cellStyle name="Normal 57 11 8 2" xfId="19246"/>
    <cellStyle name="Normal 57 11 8 2 2" xfId="44120"/>
    <cellStyle name="Normal 57 11 8 3" xfId="31687"/>
    <cellStyle name="Normal 57 11 9" xfId="2748"/>
    <cellStyle name="Normal 57 11 9 2" xfId="15266"/>
    <cellStyle name="Normal 57 11 9 2 2" xfId="40140"/>
    <cellStyle name="Normal 57 11 9 3" xfId="27699"/>
    <cellStyle name="Normal 57 11_Degree data" xfId="2451"/>
    <cellStyle name="Normal 57 12" xfId="192"/>
    <cellStyle name="Normal 57 12 10" xfId="13022"/>
    <cellStyle name="Normal 57 12 10 2" xfId="37896"/>
    <cellStyle name="Normal 57 12 11" xfId="25455"/>
    <cellStyle name="Normal 57 12 2" xfId="559"/>
    <cellStyle name="Normal 57 12 2 2" xfId="1487"/>
    <cellStyle name="Normal 57 12 2 2 2" xfId="9591"/>
    <cellStyle name="Normal 57 12 2 2 2 2" xfId="22034"/>
    <cellStyle name="Normal 57 12 2 2 2 2 2" xfId="46908"/>
    <cellStyle name="Normal 57 12 2 2 2 3" xfId="34475"/>
    <cellStyle name="Normal 57 12 2 2 3" xfId="4573"/>
    <cellStyle name="Normal 57 12 2 2 3 2" xfId="17027"/>
    <cellStyle name="Normal 57 12 2 2 3 2 2" xfId="41901"/>
    <cellStyle name="Normal 57 12 2 2 3 3" xfId="29468"/>
    <cellStyle name="Normal 57 12 2 2 4" xfId="14287"/>
    <cellStyle name="Normal 57 12 2 2 4 2" xfId="39161"/>
    <cellStyle name="Normal 57 12 2 2 5" xfId="26720"/>
    <cellStyle name="Normal 57 12 2 3" xfId="5632"/>
    <cellStyle name="Normal 57 12 2 3 2" xfId="10648"/>
    <cellStyle name="Normal 57 12 2 3 2 2" xfId="23091"/>
    <cellStyle name="Normal 57 12 2 3 2 2 2" xfId="47965"/>
    <cellStyle name="Normal 57 12 2 3 2 3" xfId="35532"/>
    <cellStyle name="Normal 57 12 2 3 3" xfId="18084"/>
    <cellStyle name="Normal 57 12 2 3 3 2" xfId="42958"/>
    <cellStyle name="Normal 57 12 2 3 4" xfId="30525"/>
    <cellStyle name="Normal 57 12 2 4" xfId="8707"/>
    <cellStyle name="Normal 57 12 2 4 2" xfId="21151"/>
    <cellStyle name="Normal 57 12 2 4 2 2" xfId="46025"/>
    <cellStyle name="Normal 57 12 2 4 3" xfId="33592"/>
    <cellStyle name="Normal 57 12 2 5" xfId="12102"/>
    <cellStyle name="Normal 57 12 2 5 2" xfId="24536"/>
    <cellStyle name="Normal 57 12 2 5 2 2" xfId="49410"/>
    <cellStyle name="Normal 57 12 2 5 3" xfId="36977"/>
    <cellStyle name="Normal 57 12 2 6" xfId="7184"/>
    <cellStyle name="Normal 57 12 2 6 2" xfId="19633"/>
    <cellStyle name="Normal 57 12 2 6 2 2" xfId="44507"/>
    <cellStyle name="Normal 57 12 2 6 3" xfId="32074"/>
    <cellStyle name="Normal 57 12 2 7" xfId="3638"/>
    <cellStyle name="Normal 57 12 2 7 2" xfId="16144"/>
    <cellStyle name="Normal 57 12 2 7 2 2" xfId="41018"/>
    <cellStyle name="Normal 57 12 2 7 3" xfId="28577"/>
    <cellStyle name="Normal 57 12 2 8" xfId="13369"/>
    <cellStyle name="Normal 57 12 2 8 2" xfId="38243"/>
    <cellStyle name="Normal 57 12 2 9" xfId="25802"/>
    <cellStyle name="Normal 57 12 3" xfId="1835"/>
    <cellStyle name="Normal 57 12 3 2" xfId="4751"/>
    <cellStyle name="Normal 57 12 3 2 2" xfId="9768"/>
    <cellStyle name="Normal 57 12 3 2 2 2" xfId="22211"/>
    <cellStyle name="Normal 57 12 3 2 2 2 2" xfId="47085"/>
    <cellStyle name="Normal 57 12 3 2 2 3" xfId="34652"/>
    <cellStyle name="Normal 57 12 3 2 3" xfId="17204"/>
    <cellStyle name="Normal 57 12 3 2 3 2" xfId="42078"/>
    <cellStyle name="Normal 57 12 3 2 4" xfId="29645"/>
    <cellStyle name="Normal 57 12 3 3" xfId="5981"/>
    <cellStyle name="Normal 57 12 3 3 2" xfId="10996"/>
    <cellStyle name="Normal 57 12 3 3 2 2" xfId="23439"/>
    <cellStyle name="Normal 57 12 3 3 2 2 2" xfId="48313"/>
    <cellStyle name="Normal 57 12 3 3 2 3" xfId="35880"/>
    <cellStyle name="Normal 57 12 3 3 3" xfId="18432"/>
    <cellStyle name="Normal 57 12 3 3 3 2" xfId="43306"/>
    <cellStyle name="Normal 57 12 3 3 4" xfId="30873"/>
    <cellStyle name="Normal 57 12 3 4" xfId="8859"/>
    <cellStyle name="Normal 57 12 3 4 2" xfId="21302"/>
    <cellStyle name="Normal 57 12 3 4 2 2" xfId="46176"/>
    <cellStyle name="Normal 57 12 3 4 3" xfId="33743"/>
    <cellStyle name="Normal 57 12 3 5" xfId="12450"/>
    <cellStyle name="Normal 57 12 3 5 2" xfId="24884"/>
    <cellStyle name="Normal 57 12 3 5 2 2" xfId="49758"/>
    <cellStyle name="Normal 57 12 3 5 3" xfId="37325"/>
    <cellStyle name="Normal 57 12 3 6" xfId="7362"/>
    <cellStyle name="Normal 57 12 3 6 2" xfId="19810"/>
    <cellStyle name="Normal 57 12 3 6 2 2" xfId="44684"/>
    <cellStyle name="Normal 57 12 3 6 3" xfId="32251"/>
    <cellStyle name="Normal 57 12 3 7" xfId="3841"/>
    <cellStyle name="Normal 57 12 3 7 2" xfId="16295"/>
    <cellStyle name="Normal 57 12 3 7 2 2" xfId="41169"/>
    <cellStyle name="Normal 57 12 3 7 3" xfId="28736"/>
    <cellStyle name="Normal 57 12 3 8" xfId="14635"/>
    <cellStyle name="Normal 57 12 3 8 2" xfId="39509"/>
    <cellStyle name="Normal 57 12 3 9" xfId="27068"/>
    <cellStyle name="Normal 57 12 4" xfId="2110"/>
    <cellStyle name="Normal 57 12 4 2" xfId="6149"/>
    <cellStyle name="Normal 57 12 4 2 2" xfId="11164"/>
    <cellStyle name="Normal 57 12 4 2 2 2" xfId="23607"/>
    <cellStyle name="Normal 57 12 4 2 2 2 2" xfId="48481"/>
    <cellStyle name="Normal 57 12 4 2 2 3" xfId="36048"/>
    <cellStyle name="Normal 57 12 4 2 3" xfId="18600"/>
    <cellStyle name="Normal 57 12 4 2 3 2" xfId="43474"/>
    <cellStyle name="Normal 57 12 4 2 4" xfId="31041"/>
    <cellStyle name="Normal 57 12 4 3" xfId="12618"/>
    <cellStyle name="Normal 57 12 4 3 2" xfId="25052"/>
    <cellStyle name="Normal 57 12 4 3 2 2" xfId="49926"/>
    <cellStyle name="Normal 57 12 4 3 3" xfId="37493"/>
    <cellStyle name="Normal 57 12 4 4" xfId="9059"/>
    <cellStyle name="Normal 57 12 4 4 2" xfId="21502"/>
    <cellStyle name="Normal 57 12 4 4 2 2" xfId="46376"/>
    <cellStyle name="Normal 57 12 4 4 3" xfId="33943"/>
    <cellStyle name="Normal 57 12 4 5" xfId="4041"/>
    <cellStyle name="Normal 57 12 4 5 2" xfId="16495"/>
    <cellStyle name="Normal 57 12 4 5 2 2" xfId="41369"/>
    <cellStyle name="Normal 57 12 4 5 3" xfId="28936"/>
    <cellStyle name="Normal 57 12 4 6" xfId="14803"/>
    <cellStyle name="Normal 57 12 4 6 2" xfId="39677"/>
    <cellStyle name="Normal 57 12 4 7" xfId="27236"/>
    <cellStyle name="Normal 57 12 5" xfId="960"/>
    <cellStyle name="Normal 57 12 5 2" xfId="10119"/>
    <cellStyle name="Normal 57 12 5 2 2" xfId="22562"/>
    <cellStyle name="Normal 57 12 5 2 2 2" xfId="47436"/>
    <cellStyle name="Normal 57 12 5 2 3" xfId="35003"/>
    <cellStyle name="Normal 57 12 5 3" xfId="5103"/>
    <cellStyle name="Normal 57 12 5 3 2" xfId="17555"/>
    <cellStyle name="Normal 57 12 5 3 2 2" xfId="42429"/>
    <cellStyle name="Normal 57 12 5 3 3" xfId="29996"/>
    <cellStyle name="Normal 57 12 5 4" xfId="13760"/>
    <cellStyle name="Normal 57 12 5 4 2" xfId="38634"/>
    <cellStyle name="Normal 57 12 5 5" xfId="26193"/>
    <cellStyle name="Normal 57 12 6" xfId="8175"/>
    <cellStyle name="Normal 57 12 6 2" xfId="20619"/>
    <cellStyle name="Normal 57 12 6 2 2" xfId="45493"/>
    <cellStyle name="Normal 57 12 6 3" xfId="33060"/>
    <cellStyle name="Normal 57 12 7" xfId="11575"/>
    <cellStyle name="Normal 57 12 7 2" xfId="24009"/>
    <cellStyle name="Normal 57 12 7 2 2" xfId="48883"/>
    <cellStyle name="Normal 57 12 7 3" xfId="36450"/>
    <cellStyle name="Normal 57 12 8" xfId="6652"/>
    <cellStyle name="Normal 57 12 8 2" xfId="19101"/>
    <cellStyle name="Normal 57 12 8 2 2" xfId="43975"/>
    <cellStyle name="Normal 57 12 8 3" xfId="31542"/>
    <cellStyle name="Normal 57 12 9" xfId="3106"/>
    <cellStyle name="Normal 57 12 9 2" xfId="15612"/>
    <cellStyle name="Normal 57 12 9 2 2" xfId="40486"/>
    <cellStyle name="Normal 57 12 9 3" xfId="28045"/>
    <cellStyle name="Normal 57 12_Degree data" xfId="2452"/>
    <cellStyle name="Normal 57 13" xfId="529"/>
    <cellStyle name="Normal 57 13 2" xfId="1484"/>
    <cellStyle name="Normal 57 13 2 2" xfId="9588"/>
    <cellStyle name="Normal 57 13 2 2 2" xfId="22031"/>
    <cellStyle name="Normal 57 13 2 2 2 2" xfId="46905"/>
    <cellStyle name="Normal 57 13 2 2 3" xfId="34472"/>
    <cellStyle name="Normal 57 13 2 3" xfId="4570"/>
    <cellStyle name="Normal 57 13 2 3 2" xfId="17024"/>
    <cellStyle name="Normal 57 13 2 3 2 2" xfId="41898"/>
    <cellStyle name="Normal 57 13 2 3 3" xfId="29465"/>
    <cellStyle name="Normal 57 13 2 4" xfId="14284"/>
    <cellStyle name="Normal 57 13 2 4 2" xfId="39158"/>
    <cellStyle name="Normal 57 13 2 5" xfId="26717"/>
    <cellStyle name="Normal 57 13 3" xfId="5629"/>
    <cellStyle name="Normal 57 13 3 2" xfId="10645"/>
    <cellStyle name="Normal 57 13 3 2 2" xfId="23088"/>
    <cellStyle name="Normal 57 13 3 2 2 2" xfId="47962"/>
    <cellStyle name="Normal 57 13 3 2 3" xfId="35529"/>
    <cellStyle name="Normal 57 13 3 3" xfId="18081"/>
    <cellStyle name="Normal 57 13 3 3 2" xfId="42955"/>
    <cellStyle name="Normal 57 13 3 4" xfId="30522"/>
    <cellStyle name="Normal 57 13 4" xfId="8704"/>
    <cellStyle name="Normal 57 13 4 2" xfId="21148"/>
    <cellStyle name="Normal 57 13 4 2 2" xfId="46022"/>
    <cellStyle name="Normal 57 13 4 3" xfId="33589"/>
    <cellStyle name="Normal 57 13 5" xfId="12099"/>
    <cellStyle name="Normal 57 13 5 2" xfId="24533"/>
    <cellStyle name="Normal 57 13 5 2 2" xfId="49407"/>
    <cellStyle name="Normal 57 13 5 3" xfId="36974"/>
    <cellStyle name="Normal 57 13 6" xfId="7181"/>
    <cellStyle name="Normal 57 13 6 2" xfId="19630"/>
    <cellStyle name="Normal 57 13 6 2 2" xfId="44504"/>
    <cellStyle name="Normal 57 13 6 3" xfId="32071"/>
    <cellStyle name="Normal 57 13 7" xfId="3635"/>
    <cellStyle name="Normal 57 13 7 2" xfId="16141"/>
    <cellStyle name="Normal 57 13 7 2 2" xfId="41015"/>
    <cellStyle name="Normal 57 13 7 3" xfId="28574"/>
    <cellStyle name="Normal 57 13 8" xfId="13339"/>
    <cellStyle name="Normal 57 13 8 2" xfId="38213"/>
    <cellStyle name="Normal 57 13 9" xfId="25772"/>
    <cellStyle name="Normal 57 14" xfId="1832"/>
    <cellStyle name="Normal 57 14 2" xfId="4721"/>
    <cellStyle name="Normal 57 14 2 2" xfId="9738"/>
    <cellStyle name="Normal 57 14 2 2 2" xfId="22181"/>
    <cellStyle name="Normal 57 14 2 2 2 2" xfId="47055"/>
    <cellStyle name="Normal 57 14 2 2 3" xfId="34622"/>
    <cellStyle name="Normal 57 14 2 3" xfId="17174"/>
    <cellStyle name="Normal 57 14 2 3 2" xfId="42048"/>
    <cellStyle name="Normal 57 14 2 4" xfId="29615"/>
    <cellStyle name="Normal 57 14 3" xfId="5978"/>
    <cellStyle name="Normal 57 14 3 2" xfId="10993"/>
    <cellStyle name="Normal 57 14 3 2 2" xfId="23436"/>
    <cellStyle name="Normal 57 14 3 2 2 2" xfId="48310"/>
    <cellStyle name="Normal 57 14 3 2 3" xfId="35877"/>
    <cellStyle name="Normal 57 14 3 3" xfId="18429"/>
    <cellStyle name="Normal 57 14 3 3 2" xfId="43303"/>
    <cellStyle name="Normal 57 14 3 4" xfId="30870"/>
    <cellStyle name="Normal 57 14 4" xfId="7999"/>
    <cellStyle name="Normal 57 14 4 2" xfId="20445"/>
    <cellStyle name="Normal 57 14 4 2 2" xfId="45319"/>
    <cellStyle name="Normal 57 14 4 3" xfId="32886"/>
    <cellStyle name="Normal 57 14 5" xfId="12447"/>
    <cellStyle name="Normal 57 14 5 2" xfId="24881"/>
    <cellStyle name="Normal 57 14 5 2 2" xfId="49755"/>
    <cellStyle name="Normal 57 14 5 3" xfId="37322"/>
    <cellStyle name="Normal 57 14 6" xfId="7332"/>
    <cellStyle name="Normal 57 14 6 2" xfId="19780"/>
    <cellStyle name="Normal 57 14 6 2 2" xfId="44654"/>
    <cellStyle name="Normal 57 14 6 3" xfId="32221"/>
    <cellStyle name="Normal 57 14 7" xfId="2920"/>
    <cellStyle name="Normal 57 14 7 2" xfId="15438"/>
    <cellStyle name="Normal 57 14 7 2 2" xfId="40312"/>
    <cellStyle name="Normal 57 14 7 3" xfId="27871"/>
    <cellStyle name="Normal 57 14 8" xfId="14632"/>
    <cellStyle name="Normal 57 14 8 2" xfId="39506"/>
    <cellStyle name="Normal 57 14 9" xfId="27065"/>
    <cellStyle name="Normal 57 15" xfId="2022"/>
    <cellStyle name="Normal 57 15 2" xfId="6119"/>
    <cellStyle name="Normal 57 15 2 2" xfId="11134"/>
    <cellStyle name="Normal 57 15 2 2 2" xfId="23577"/>
    <cellStyle name="Normal 57 15 2 2 2 2" xfId="48451"/>
    <cellStyle name="Normal 57 15 2 2 3" xfId="36018"/>
    <cellStyle name="Normal 57 15 2 3" xfId="18570"/>
    <cellStyle name="Normal 57 15 2 3 2" xfId="43444"/>
    <cellStyle name="Normal 57 15 2 4" xfId="31011"/>
    <cellStyle name="Normal 57 15 3" xfId="12588"/>
    <cellStyle name="Normal 57 15 3 2" xfId="25022"/>
    <cellStyle name="Normal 57 15 3 2 2" xfId="49896"/>
    <cellStyle name="Normal 57 15 3 3" xfId="37463"/>
    <cellStyle name="Normal 57 15 4" xfId="8886"/>
    <cellStyle name="Normal 57 15 4 2" xfId="21329"/>
    <cellStyle name="Normal 57 15 4 2 2" xfId="46203"/>
    <cellStyle name="Normal 57 15 4 3" xfId="33770"/>
    <cellStyle name="Normal 57 15 5" xfId="3868"/>
    <cellStyle name="Normal 57 15 5 2" xfId="16322"/>
    <cellStyle name="Normal 57 15 5 2 2" xfId="41196"/>
    <cellStyle name="Normal 57 15 5 3" xfId="28763"/>
    <cellStyle name="Normal 57 15 6" xfId="14773"/>
    <cellStyle name="Normal 57 15 6 2" xfId="39647"/>
    <cellStyle name="Normal 57 15 7" xfId="27206"/>
    <cellStyle name="Normal 57 16" xfId="930"/>
    <cellStyle name="Normal 57 16 2" xfId="11545"/>
    <cellStyle name="Normal 57 16 2 2" xfId="23979"/>
    <cellStyle name="Normal 57 16 2 2 2" xfId="48853"/>
    <cellStyle name="Normal 57 16 2 3" xfId="36420"/>
    <cellStyle name="Normal 57 16 3" xfId="10088"/>
    <cellStyle name="Normal 57 16 3 2" xfId="22531"/>
    <cellStyle name="Normal 57 16 3 2 2" xfId="47405"/>
    <cellStyle name="Normal 57 16 3 3" xfId="34972"/>
    <cellStyle name="Normal 57 16 4" xfId="5072"/>
    <cellStyle name="Normal 57 16 4 2" xfId="17524"/>
    <cellStyle name="Normal 57 16 4 2 2" xfId="42398"/>
    <cellStyle name="Normal 57 16 4 3" xfId="29965"/>
    <cellStyle name="Normal 57 16 5" xfId="13730"/>
    <cellStyle name="Normal 57 16 5 2" xfId="38604"/>
    <cellStyle name="Normal 57 16 6" xfId="26163"/>
    <cellStyle name="Normal 57 17" xfId="887"/>
    <cellStyle name="Normal 57 17 2" xfId="7682"/>
    <cellStyle name="Normal 57 17 2 2" xfId="20128"/>
    <cellStyle name="Normal 57 17 2 2 2" xfId="45002"/>
    <cellStyle name="Normal 57 17 2 3" xfId="32569"/>
    <cellStyle name="Normal 57 17 3" xfId="13687"/>
    <cellStyle name="Normal 57 17 3 2" xfId="38561"/>
    <cellStyle name="Normal 57 17 4" xfId="26120"/>
    <cellStyle name="Normal 57 18" xfId="11502"/>
    <cellStyle name="Normal 57 18 2" xfId="23936"/>
    <cellStyle name="Normal 57 18 2 2" xfId="48810"/>
    <cellStyle name="Normal 57 18 3" xfId="36377"/>
    <cellStyle name="Normal 57 19" xfId="6480"/>
    <cellStyle name="Normal 57 19 2" xfId="18929"/>
    <cellStyle name="Normal 57 19 2 2" xfId="43803"/>
    <cellStyle name="Normal 57 19 3" xfId="31370"/>
    <cellStyle name="Normal 57 2" xfId="72"/>
    <cellStyle name="Normal 57 20" xfId="2599"/>
    <cellStyle name="Normal 57 20 2" xfId="15121"/>
    <cellStyle name="Normal 57 20 2 2" xfId="39995"/>
    <cellStyle name="Normal 57 20 3" xfId="27554"/>
    <cellStyle name="Normal 57 21" xfId="12938"/>
    <cellStyle name="Normal 57 21 2" xfId="37812"/>
    <cellStyle name="Normal 57 22" xfId="25371"/>
    <cellStyle name="Normal 57 3" xfId="62"/>
    <cellStyle name="Normal 57 3 10" xfId="2032"/>
    <cellStyle name="Normal 57 3 10 2" xfId="6123"/>
    <cellStyle name="Normal 57 3 10 2 2" xfId="11138"/>
    <cellStyle name="Normal 57 3 10 2 2 2" xfId="23581"/>
    <cellStyle name="Normal 57 3 10 2 2 2 2" xfId="48455"/>
    <cellStyle name="Normal 57 3 10 2 2 3" xfId="36022"/>
    <cellStyle name="Normal 57 3 10 2 3" xfId="18574"/>
    <cellStyle name="Normal 57 3 10 2 3 2" xfId="43448"/>
    <cellStyle name="Normal 57 3 10 2 4" xfId="31015"/>
    <cellStyle name="Normal 57 3 10 3" xfId="12592"/>
    <cellStyle name="Normal 57 3 10 3 2" xfId="25026"/>
    <cellStyle name="Normal 57 3 10 3 2 2" xfId="49900"/>
    <cellStyle name="Normal 57 3 10 3 3" xfId="37467"/>
    <cellStyle name="Normal 57 3 10 4" xfId="8899"/>
    <cellStyle name="Normal 57 3 10 4 2" xfId="21342"/>
    <cellStyle name="Normal 57 3 10 4 2 2" xfId="46216"/>
    <cellStyle name="Normal 57 3 10 4 3" xfId="33783"/>
    <cellStyle name="Normal 57 3 10 5" xfId="3881"/>
    <cellStyle name="Normal 57 3 10 5 2" xfId="16335"/>
    <cellStyle name="Normal 57 3 10 5 2 2" xfId="41209"/>
    <cellStyle name="Normal 57 3 10 5 3" xfId="28776"/>
    <cellStyle name="Normal 57 3 10 6" xfId="14777"/>
    <cellStyle name="Normal 57 3 10 6 2" xfId="39651"/>
    <cellStyle name="Normal 57 3 10 7" xfId="27210"/>
    <cellStyle name="Normal 57 3 11" xfId="934"/>
    <cellStyle name="Normal 57 3 11 2" xfId="11549"/>
    <cellStyle name="Normal 57 3 11 2 2" xfId="23983"/>
    <cellStyle name="Normal 57 3 11 2 2 2" xfId="48857"/>
    <cellStyle name="Normal 57 3 11 2 3" xfId="36424"/>
    <cellStyle name="Normal 57 3 11 3" xfId="10092"/>
    <cellStyle name="Normal 57 3 11 3 2" xfId="22535"/>
    <cellStyle name="Normal 57 3 11 3 2 2" xfId="47409"/>
    <cellStyle name="Normal 57 3 11 3 3" xfId="34976"/>
    <cellStyle name="Normal 57 3 11 4" xfId="5076"/>
    <cellStyle name="Normal 57 3 11 4 2" xfId="17528"/>
    <cellStyle name="Normal 57 3 11 4 2 2" xfId="42402"/>
    <cellStyle name="Normal 57 3 11 4 3" xfId="29969"/>
    <cellStyle name="Normal 57 3 11 5" xfId="13734"/>
    <cellStyle name="Normal 57 3 11 5 2" xfId="38608"/>
    <cellStyle name="Normal 57 3 11 6" xfId="26167"/>
    <cellStyle name="Normal 57 3 12" xfId="894"/>
    <cellStyle name="Normal 57 3 12 2" xfId="7688"/>
    <cellStyle name="Normal 57 3 12 2 2" xfId="20134"/>
    <cellStyle name="Normal 57 3 12 2 2 2" xfId="45008"/>
    <cellStyle name="Normal 57 3 12 2 3" xfId="32575"/>
    <cellStyle name="Normal 57 3 12 3" xfId="13694"/>
    <cellStyle name="Normal 57 3 12 3 2" xfId="38568"/>
    <cellStyle name="Normal 57 3 12 4" xfId="26127"/>
    <cellStyle name="Normal 57 3 13" xfId="11509"/>
    <cellStyle name="Normal 57 3 13 2" xfId="23943"/>
    <cellStyle name="Normal 57 3 13 2 2" xfId="48817"/>
    <cellStyle name="Normal 57 3 13 3" xfId="36384"/>
    <cellStyle name="Normal 57 3 14" xfId="6493"/>
    <cellStyle name="Normal 57 3 14 2" xfId="18942"/>
    <cellStyle name="Normal 57 3 14 2 2" xfId="43816"/>
    <cellStyle name="Normal 57 3 14 3" xfId="31383"/>
    <cellStyle name="Normal 57 3 15" xfId="2607"/>
    <cellStyle name="Normal 57 3 15 2" xfId="15127"/>
    <cellStyle name="Normal 57 3 15 2 2" xfId="40001"/>
    <cellStyle name="Normal 57 3 15 3" xfId="27560"/>
    <cellStyle name="Normal 57 3 16" xfId="12942"/>
    <cellStyle name="Normal 57 3 16 2" xfId="37816"/>
    <cellStyle name="Normal 57 3 17" xfId="25375"/>
    <cellStyle name="Normal 57 3 2" xfId="118"/>
    <cellStyle name="Normal 57 3 2 10" xfId="916"/>
    <cellStyle name="Normal 57 3 2 10 2" xfId="7713"/>
    <cellStyle name="Normal 57 3 2 10 2 2" xfId="20159"/>
    <cellStyle name="Normal 57 3 2 10 2 2 2" xfId="45033"/>
    <cellStyle name="Normal 57 3 2 10 2 3" xfId="32600"/>
    <cellStyle name="Normal 57 3 2 10 3" xfId="13716"/>
    <cellStyle name="Normal 57 3 2 10 3 2" xfId="38590"/>
    <cellStyle name="Normal 57 3 2 10 4" xfId="26149"/>
    <cellStyle name="Normal 57 3 2 11" xfId="11531"/>
    <cellStyle name="Normal 57 3 2 11 2" xfId="23965"/>
    <cellStyle name="Normal 57 3 2 11 2 2" xfId="48839"/>
    <cellStyle name="Normal 57 3 2 11 3" xfId="36406"/>
    <cellStyle name="Normal 57 3 2 12" xfId="6523"/>
    <cellStyle name="Normal 57 3 2 12 2" xfId="18972"/>
    <cellStyle name="Normal 57 3 2 12 2 2" xfId="43846"/>
    <cellStyle name="Normal 57 3 2 12 3" xfId="31413"/>
    <cellStyle name="Normal 57 3 2 13" xfId="2634"/>
    <cellStyle name="Normal 57 3 2 13 2" xfId="15152"/>
    <cellStyle name="Normal 57 3 2 13 2 2" xfId="40026"/>
    <cellStyle name="Normal 57 3 2 13 3" xfId="27585"/>
    <cellStyle name="Normal 57 3 2 14" xfId="12954"/>
    <cellStyle name="Normal 57 3 2 14 2" xfId="37828"/>
    <cellStyle name="Normal 57 3 2 15" xfId="25387"/>
    <cellStyle name="Normal 57 3 2 2" xfId="148"/>
    <cellStyle name="Normal 57 3 2 2 10" xfId="6566"/>
    <cellStyle name="Normal 57 3 2 2 10 2" xfId="19015"/>
    <cellStyle name="Normal 57 3 2 2 10 2 2" xfId="43889"/>
    <cellStyle name="Normal 57 3 2 2 10 3" xfId="31456"/>
    <cellStyle name="Normal 57 3 2 2 11" xfId="2734"/>
    <cellStyle name="Normal 57 3 2 2 11 2" xfId="15252"/>
    <cellStyle name="Normal 57 3 2 2 11 2 2" xfId="40126"/>
    <cellStyle name="Normal 57 3 2 2 11 3" xfId="27685"/>
    <cellStyle name="Normal 57 3 2 2 12" xfId="12978"/>
    <cellStyle name="Normal 57 3 2 2 12 2" xfId="37852"/>
    <cellStyle name="Normal 57 3 2 2 13" xfId="25411"/>
    <cellStyle name="Normal 57 3 2 2 2" xfId="439"/>
    <cellStyle name="Normal 57 3 2 2 2 10" xfId="13253"/>
    <cellStyle name="Normal 57 3 2 2 2 10 2" xfId="38127"/>
    <cellStyle name="Normal 57 3 2 2 2 11" xfId="25686"/>
    <cellStyle name="Normal 57 3 2 2 2 2" xfId="799"/>
    <cellStyle name="Normal 57 3 2 2 2 2 2" xfId="1491"/>
    <cellStyle name="Normal 57 3 2 2 2 2 2 2" xfId="9595"/>
    <cellStyle name="Normal 57 3 2 2 2 2 2 2 2" xfId="22038"/>
    <cellStyle name="Normal 57 3 2 2 2 2 2 2 2 2" xfId="46912"/>
    <cellStyle name="Normal 57 3 2 2 2 2 2 2 3" xfId="34479"/>
    <cellStyle name="Normal 57 3 2 2 2 2 2 3" xfId="4577"/>
    <cellStyle name="Normal 57 3 2 2 2 2 2 3 2" xfId="17031"/>
    <cellStyle name="Normal 57 3 2 2 2 2 2 3 2 2" xfId="41905"/>
    <cellStyle name="Normal 57 3 2 2 2 2 2 3 3" xfId="29472"/>
    <cellStyle name="Normal 57 3 2 2 2 2 2 4" xfId="14291"/>
    <cellStyle name="Normal 57 3 2 2 2 2 2 4 2" xfId="39165"/>
    <cellStyle name="Normal 57 3 2 2 2 2 2 5" xfId="26724"/>
    <cellStyle name="Normal 57 3 2 2 2 2 3" xfId="5636"/>
    <cellStyle name="Normal 57 3 2 2 2 2 3 2" xfId="10652"/>
    <cellStyle name="Normal 57 3 2 2 2 2 3 2 2" xfId="23095"/>
    <cellStyle name="Normal 57 3 2 2 2 2 3 2 2 2" xfId="47969"/>
    <cellStyle name="Normal 57 3 2 2 2 2 3 2 3" xfId="35536"/>
    <cellStyle name="Normal 57 3 2 2 2 2 3 3" xfId="18088"/>
    <cellStyle name="Normal 57 3 2 2 2 2 3 3 2" xfId="42962"/>
    <cellStyle name="Normal 57 3 2 2 2 2 3 4" xfId="30529"/>
    <cellStyle name="Normal 57 3 2 2 2 2 4" xfId="8711"/>
    <cellStyle name="Normal 57 3 2 2 2 2 4 2" xfId="21155"/>
    <cellStyle name="Normal 57 3 2 2 2 2 4 2 2" xfId="46029"/>
    <cellStyle name="Normal 57 3 2 2 2 2 4 3" xfId="33596"/>
    <cellStyle name="Normal 57 3 2 2 2 2 5" xfId="12106"/>
    <cellStyle name="Normal 57 3 2 2 2 2 5 2" xfId="24540"/>
    <cellStyle name="Normal 57 3 2 2 2 2 5 2 2" xfId="49414"/>
    <cellStyle name="Normal 57 3 2 2 2 2 5 3" xfId="36981"/>
    <cellStyle name="Normal 57 3 2 2 2 2 6" xfId="7188"/>
    <cellStyle name="Normal 57 3 2 2 2 2 6 2" xfId="19637"/>
    <cellStyle name="Normal 57 3 2 2 2 2 6 2 2" xfId="44511"/>
    <cellStyle name="Normal 57 3 2 2 2 2 6 3" xfId="32078"/>
    <cellStyle name="Normal 57 3 2 2 2 2 7" xfId="3642"/>
    <cellStyle name="Normal 57 3 2 2 2 2 7 2" xfId="16148"/>
    <cellStyle name="Normal 57 3 2 2 2 2 7 2 2" xfId="41022"/>
    <cellStyle name="Normal 57 3 2 2 2 2 7 3" xfId="28581"/>
    <cellStyle name="Normal 57 3 2 2 2 2 8" xfId="13600"/>
    <cellStyle name="Normal 57 3 2 2 2 2 8 2" xfId="38474"/>
    <cellStyle name="Normal 57 3 2 2 2 2 9" xfId="26033"/>
    <cellStyle name="Normal 57 3 2 2 2 3" xfId="1839"/>
    <cellStyle name="Normal 57 3 2 2 2 3 2" xfId="4982"/>
    <cellStyle name="Normal 57 3 2 2 2 3 2 2" xfId="9999"/>
    <cellStyle name="Normal 57 3 2 2 2 3 2 2 2" xfId="22442"/>
    <cellStyle name="Normal 57 3 2 2 2 3 2 2 2 2" xfId="47316"/>
    <cellStyle name="Normal 57 3 2 2 2 3 2 2 3" xfId="34883"/>
    <cellStyle name="Normal 57 3 2 2 2 3 2 3" xfId="17435"/>
    <cellStyle name="Normal 57 3 2 2 2 3 2 3 2" xfId="42309"/>
    <cellStyle name="Normal 57 3 2 2 2 3 2 4" xfId="29876"/>
    <cellStyle name="Normal 57 3 2 2 2 3 3" xfId="5985"/>
    <cellStyle name="Normal 57 3 2 2 2 3 3 2" xfId="11000"/>
    <cellStyle name="Normal 57 3 2 2 2 3 3 2 2" xfId="23443"/>
    <cellStyle name="Normal 57 3 2 2 2 3 3 2 2 2" xfId="48317"/>
    <cellStyle name="Normal 57 3 2 2 2 3 3 2 3" xfId="35884"/>
    <cellStyle name="Normal 57 3 2 2 2 3 3 3" xfId="18436"/>
    <cellStyle name="Normal 57 3 2 2 2 3 3 3 2" xfId="43310"/>
    <cellStyle name="Normal 57 3 2 2 2 3 3 4" xfId="30877"/>
    <cellStyle name="Normal 57 3 2 2 2 3 4" xfId="8406"/>
    <cellStyle name="Normal 57 3 2 2 2 3 4 2" xfId="20850"/>
    <cellStyle name="Normal 57 3 2 2 2 3 4 2 2" xfId="45724"/>
    <cellStyle name="Normal 57 3 2 2 2 3 4 3" xfId="33291"/>
    <cellStyle name="Normal 57 3 2 2 2 3 5" xfId="12454"/>
    <cellStyle name="Normal 57 3 2 2 2 3 5 2" xfId="24888"/>
    <cellStyle name="Normal 57 3 2 2 2 3 5 2 2" xfId="49762"/>
    <cellStyle name="Normal 57 3 2 2 2 3 5 3" xfId="37329"/>
    <cellStyle name="Normal 57 3 2 2 2 3 6" xfId="7593"/>
    <cellStyle name="Normal 57 3 2 2 2 3 6 2" xfId="20041"/>
    <cellStyle name="Normal 57 3 2 2 2 3 6 2 2" xfId="44915"/>
    <cellStyle name="Normal 57 3 2 2 2 3 6 3" xfId="32482"/>
    <cellStyle name="Normal 57 3 2 2 2 3 7" xfId="3337"/>
    <cellStyle name="Normal 57 3 2 2 2 3 7 2" xfId="15843"/>
    <cellStyle name="Normal 57 3 2 2 2 3 7 2 2" xfId="40717"/>
    <cellStyle name="Normal 57 3 2 2 2 3 7 3" xfId="28276"/>
    <cellStyle name="Normal 57 3 2 2 2 3 8" xfId="14639"/>
    <cellStyle name="Normal 57 3 2 2 2 3 8 2" xfId="39513"/>
    <cellStyle name="Normal 57 3 2 2 2 3 9" xfId="27072"/>
    <cellStyle name="Normal 57 3 2 2 2 4" xfId="2357"/>
    <cellStyle name="Normal 57 3 2 2 2 4 2" xfId="6380"/>
    <cellStyle name="Normal 57 3 2 2 2 4 2 2" xfId="11395"/>
    <cellStyle name="Normal 57 3 2 2 2 4 2 2 2" xfId="23838"/>
    <cellStyle name="Normal 57 3 2 2 2 4 2 2 2 2" xfId="48712"/>
    <cellStyle name="Normal 57 3 2 2 2 4 2 2 3" xfId="36279"/>
    <cellStyle name="Normal 57 3 2 2 2 4 2 3" xfId="18831"/>
    <cellStyle name="Normal 57 3 2 2 2 4 2 3 2" xfId="43705"/>
    <cellStyle name="Normal 57 3 2 2 2 4 2 4" xfId="31272"/>
    <cellStyle name="Normal 57 3 2 2 2 4 3" xfId="12849"/>
    <cellStyle name="Normal 57 3 2 2 2 4 3 2" xfId="25283"/>
    <cellStyle name="Normal 57 3 2 2 2 4 3 2 2" xfId="50157"/>
    <cellStyle name="Normal 57 3 2 2 2 4 3 3" xfId="37724"/>
    <cellStyle name="Normal 57 3 2 2 2 4 4" xfId="9290"/>
    <cellStyle name="Normal 57 3 2 2 2 4 4 2" xfId="21733"/>
    <cellStyle name="Normal 57 3 2 2 2 4 4 2 2" xfId="46607"/>
    <cellStyle name="Normal 57 3 2 2 2 4 4 3" xfId="34174"/>
    <cellStyle name="Normal 57 3 2 2 2 4 5" xfId="4272"/>
    <cellStyle name="Normal 57 3 2 2 2 4 5 2" xfId="16726"/>
    <cellStyle name="Normal 57 3 2 2 2 4 5 2 2" xfId="41600"/>
    <cellStyle name="Normal 57 3 2 2 2 4 5 3" xfId="29167"/>
    <cellStyle name="Normal 57 3 2 2 2 4 6" xfId="15034"/>
    <cellStyle name="Normal 57 3 2 2 2 4 6 2" xfId="39908"/>
    <cellStyle name="Normal 57 3 2 2 2 4 7" xfId="27467"/>
    <cellStyle name="Normal 57 3 2 2 2 5" xfId="1191"/>
    <cellStyle name="Normal 57 3 2 2 2 5 2" xfId="10352"/>
    <cellStyle name="Normal 57 3 2 2 2 5 2 2" xfId="22795"/>
    <cellStyle name="Normal 57 3 2 2 2 5 2 2 2" xfId="47669"/>
    <cellStyle name="Normal 57 3 2 2 2 5 2 3" xfId="35236"/>
    <cellStyle name="Normal 57 3 2 2 2 5 3" xfId="5336"/>
    <cellStyle name="Normal 57 3 2 2 2 5 3 2" xfId="17788"/>
    <cellStyle name="Normal 57 3 2 2 2 5 3 2 2" xfId="42662"/>
    <cellStyle name="Normal 57 3 2 2 2 5 3 3" xfId="30229"/>
    <cellStyle name="Normal 57 3 2 2 2 5 4" xfId="13991"/>
    <cellStyle name="Normal 57 3 2 2 2 5 4 2" xfId="38865"/>
    <cellStyle name="Normal 57 3 2 2 2 5 5" xfId="26424"/>
    <cellStyle name="Normal 57 3 2 2 2 6" xfId="7913"/>
    <cellStyle name="Normal 57 3 2 2 2 6 2" xfId="20359"/>
    <cellStyle name="Normal 57 3 2 2 2 6 2 2" xfId="45233"/>
    <cellStyle name="Normal 57 3 2 2 2 6 3" xfId="32800"/>
    <cellStyle name="Normal 57 3 2 2 2 7" xfId="11806"/>
    <cellStyle name="Normal 57 3 2 2 2 7 2" xfId="24240"/>
    <cellStyle name="Normal 57 3 2 2 2 7 2 2" xfId="49114"/>
    <cellStyle name="Normal 57 3 2 2 2 7 3" xfId="36681"/>
    <cellStyle name="Normal 57 3 2 2 2 8" xfId="6883"/>
    <cellStyle name="Normal 57 3 2 2 2 8 2" xfId="19332"/>
    <cellStyle name="Normal 57 3 2 2 2 8 2 2" xfId="44206"/>
    <cellStyle name="Normal 57 3 2 2 2 8 3" xfId="31773"/>
    <cellStyle name="Normal 57 3 2 2 2 9" xfId="2834"/>
    <cellStyle name="Normal 57 3 2 2 2 9 2" xfId="15352"/>
    <cellStyle name="Normal 57 3 2 2 2 9 2 2" xfId="40226"/>
    <cellStyle name="Normal 57 3 2 2 2 9 3" xfId="27785"/>
    <cellStyle name="Normal 57 3 2 2 2_Degree data" xfId="2456"/>
    <cellStyle name="Normal 57 3 2 2 3" xfId="337"/>
    <cellStyle name="Normal 57 3 2 2 3 2" xfId="1490"/>
    <cellStyle name="Normal 57 3 2 2 3 2 2" xfId="9190"/>
    <cellStyle name="Normal 57 3 2 2 3 2 2 2" xfId="21633"/>
    <cellStyle name="Normal 57 3 2 2 3 2 2 2 2" xfId="46507"/>
    <cellStyle name="Normal 57 3 2 2 3 2 2 3" xfId="34074"/>
    <cellStyle name="Normal 57 3 2 2 3 2 3" xfId="4172"/>
    <cellStyle name="Normal 57 3 2 2 3 2 3 2" xfId="16626"/>
    <cellStyle name="Normal 57 3 2 2 3 2 3 2 2" xfId="41500"/>
    <cellStyle name="Normal 57 3 2 2 3 2 3 3" xfId="29067"/>
    <cellStyle name="Normal 57 3 2 2 3 2 4" xfId="14290"/>
    <cellStyle name="Normal 57 3 2 2 3 2 4 2" xfId="39164"/>
    <cellStyle name="Normal 57 3 2 2 3 2 5" xfId="26723"/>
    <cellStyle name="Normal 57 3 2 2 3 3" xfId="5635"/>
    <cellStyle name="Normal 57 3 2 2 3 3 2" xfId="10651"/>
    <cellStyle name="Normal 57 3 2 2 3 3 2 2" xfId="23094"/>
    <cellStyle name="Normal 57 3 2 2 3 3 2 2 2" xfId="47968"/>
    <cellStyle name="Normal 57 3 2 2 3 3 2 3" xfId="35535"/>
    <cellStyle name="Normal 57 3 2 2 3 3 3" xfId="18087"/>
    <cellStyle name="Normal 57 3 2 2 3 3 3 2" xfId="42961"/>
    <cellStyle name="Normal 57 3 2 2 3 3 4" xfId="30528"/>
    <cellStyle name="Normal 57 3 2 2 3 4" xfId="8306"/>
    <cellStyle name="Normal 57 3 2 2 3 4 2" xfId="20750"/>
    <cellStyle name="Normal 57 3 2 2 3 4 2 2" xfId="45624"/>
    <cellStyle name="Normal 57 3 2 2 3 4 3" xfId="33191"/>
    <cellStyle name="Normal 57 3 2 2 3 5" xfId="12105"/>
    <cellStyle name="Normal 57 3 2 2 3 5 2" xfId="24539"/>
    <cellStyle name="Normal 57 3 2 2 3 5 2 2" xfId="49413"/>
    <cellStyle name="Normal 57 3 2 2 3 5 3" xfId="36980"/>
    <cellStyle name="Normal 57 3 2 2 3 6" xfId="6783"/>
    <cellStyle name="Normal 57 3 2 2 3 6 2" xfId="19232"/>
    <cellStyle name="Normal 57 3 2 2 3 6 2 2" xfId="44106"/>
    <cellStyle name="Normal 57 3 2 2 3 6 3" xfId="31673"/>
    <cellStyle name="Normal 57 3 2 2 3 7" xfId="3237"/>
    <cellStyle name="Normal 57 3 2 2 3 7 2" xfId="15743"/>
    <cellStyle name="Normal 57 3 2 2 3 7 2 2" xfId="40617"/>
    <cellStyle name="Normal 57 3 2 2 3 7 3" xfId="28176"/>
    <cellStyle name="Normal 57 3 2 2 3 8" xfId="13153"/>
    <cellStyle name="Normal 57 3 2 2 3 8 2" xfId="38027"/>
    <cellStyle name="Normal 57 3 2 2 3 9" xfId="25586"/>
    <cellStyle name="Normal 57 3 2 2 4" xfId="697"/>
    <cellStyle name="Normal 57 3 2 2 4 2" xfId="1838"/>
    <cellStyle name="Normal 57 3 2 2 4 2 2" xfId="9594"/>
    <cellStyle name="Normal 57 3 2 2 4 2 2 2" xfId="22037"/>
    <cellStyle name="Normal 57 3 2 2 4 2 2 2 2" xfId="46911"/>
    <cellStyle name="Normal 57 3 2 2 4 2 2 3" xfId="34478"/>
    <cellStyle name="Normal 57 3 2 2 4 2 3" xfId="4576"/>
    <cellStyle name="Normal 57 3 2 2 4 2 3 2" xfId="17030"/>
    <cellStyle name="Normal 57 3 2 2 4 2 3 2 2" xfId="41904"/>
    <cellStyle name="Normal 57 3 2 2 4 2 3 3" xfId="29471"/>
    <cellStyle name="Normal 57 3 2 2 4 2 4" xfId="14638"/>
    <cellStyle name="Normal 57 3 2 2 4 2 4 2" xfId="39512"/>
    <cellStyle name="Normal 57 3 2 2 4 2 5" xfId="27071"/>
    <cellStyle name="Normal 57 3 2 2 4 3" xfId="5984"/>
    <cellStyle name="Normal 57 3 2 2 4 3 2" xfId="10999"/>
    <cellStyle name="Normal 57 3 2 2 4 3 2 2" xfId="23442"/>
    <cellStyle name="Normal 57 3 2 2 4 3 2 2 2" xfId="48316"/>
    <cellStyle name="Normal 57 3 2 2 4 3 2 3" xfId="35883"/>
    <cellStyle name="Normal 57 3 2 2 4 3 3" xfId="18435"/>
    <cellStyle name="Normal 57 3 2 2 4 3 3 2" xfId="43309"/>
    <cellStyle name="Normal 57 3 2 2 4 3 4" xfId="30876"/>
    <cellStyle name="Normal 57 3 2 2 4 4" xfId="8710"/>
    <cellStyle name="Normal 57 3 2 2 4 4 2" xfId="21154"/>
    <cellStyle name="Normal 57 3 2 2 4 4 2 2" xfId="46028"/>
    <cellStyle name="Normal 57 3 2 2 4 4 3" xfId="33595"/>
    <cellStyle name="Normal 57 3 2 2 4 5" xfId="12453"/>
    <cellStyle name="Normal 57 3 2 2 4 5 2" xfId="24887"/>
    <cellStyle name="Normal 57 3 2 2 4 5 2 2" xfId="49761"/>
    <cellStyle name="Normal 57 3 2 2 4 5 3" xfId="37328"/>
    <cellStyle name="Normal 57 3 2 2 4 6" xfId="7187"/>
    <cellStyle name="Normal 57 3 2 2 4 6 2" xfId="19636"/>
    <cellStyle name="Normal 57 3 2 2 4 6 2 2" xfId="44510"/>
    <cellStyle name="Normal 57 3 2 2 4 6 3" xfId="32077"/>
    <cellStyle name="Normal 57 3 2 2 4 7" xfId="3641"/>
    <cellStyle name="Normal 57 3 2 2 4 7 2" xfId="16147"/>
    <cellStyle name="Normal 57 3 2 2 4 7 2 2" xfId="41021"/>
    <cellStyle name="Normal 57 3 2 2 4 7 3" xfId="28580"/>
    <cellStyle name="Normal 57 3 2 2 4 8" xfId="13500"/>
    <cellStyle name="Normal 57 3 2 2 4 8 2" xfId="38374"/>
    <cellStyle name="Normal 57 3 2 2 4 9" xfId="25933"/>
    <cellStyle name="Normal 57 3 2 2 5" xfId="2255"/>
    <cellStyle name="Normal 57 3 2 2 5 2" xfId="4882"/>
    <cellStyle name="Normal 57 3 2 2 5 2 2" xfId="9899"/>
    <cellStyle name="Normal 57 3 2 2 5 2 2 2" xfId="22342"/>
    <cellStyle name="Normal 57 3 2 2 5 2 2 2 2" xfId="47216"/>
    <cellStyle name="Normal 57 3 2 2 5 2 2 3" xfId="34783"/>
    <cellStyle name="Normal 57 3 2 2 5 2 3" xfId="17335"/>
    <cellStyle name="Normal 57 3 2 2 5 2 3 2" xfId="42209"/>
    <cellStyle name="Normal 57 3 2 2 5 2 4" xfId="29776"/>
    <cellStyle name="Normal 57 3 2 2 5 3" xfId="6280"/>
    <cellStyle name="Normal 57 3 2 2 5 3 2" xfId="11295"/>
    <cellStyle name="Normal 57 3 2 2 5 3 2 2" xfId="23738"/>
    <cellStyle name="Normal 57 3 2 2 5 3 2 2 2" xfId="48612"/>
    <cellStyle name="Normal 57 3 2 2 5 3 2 3" xfId="36179"/>
    <cellStyle name="Normal 57 3 2 2 5 3 3" xfId="18731"/>
    <cellStyle name="Normal 57 3 2 2 5 3 3 2" xfId="43605"/>
    <cellStyle name="Normal 57 3 2 2 5 3 4" xfId="31172"/>
    <cellStyle name="Normal 57 3 2 2 5 4" xfId="8087"/>
    <cellStyle name="Normal 57 3 2 2 5 4 2" xfId="20533"/>
    <cellStyle name="Normal 57 3 2 2 5 4 2 2" xfId="45407"/>
    <cellStyle name="Normal 57 3 2 2 5 4 3" xfId="32974"/>
    <cellStyle name="Normal 57 3 2 2 5 5" xfId="12749"/>
    <cellStyle name="Normal 57 3 2 2 5 5 2" xfId="25183"/>
    <cellStyle name="Normal 57 3 2 2 5 5 2 2" xfId="50057"/>
    <cellStyle name="Normal 57 3 2 2 5 5 3" xfId="37624"/>
    <cellStyle name="Normal 57 3 2 2 5 6" xfId="7493"/>
    <cellStyle name="Normal 57 3 2 2 5 6 2" xfId="19941"/>
    <cellStyle name="Normal 57 3 2 2 5 6 2 2" xfId="44815"/>
    <cellStyle name="Normal 57 3 2 2 5 6 3" xfId="32382"/>
    <cellStyle name="Normal 57 3 2 2 5 7" xfId="3017"/>
    <cellStyle name="Normal 57 3 2 2 5 7 2" xfId="15526"/>
    <cellStyle name="Normal 57 3 2 2 5 7 2 2" xfId="40400"/>
    <cellStyle name="Normal 57 3 2 2 5 7 3" xfId="27959"/>
    <cellStyle name="Normal 57 3 2 2 5 8" xfId="14934"/>
    <cellStyle name="Normal 57 3 2 2 5 8 2" xfId="39808"/>
    <cellStyle name="Normal 57 3 2 2 5 9" xfId="27367"/>
    <cellStyle name="Normal 57 3 2 2 6" xfId="1091"/>
    <cellStyle name="Normal 57 3 2 2 6 2" xfId="8973"/>
    <cellStyle name="Normal 57 3 2 2 6 2 2" xfId="21416"/>
    <cellStyle name="Normal 57 3 2 2 6 2 2 2" xfId="46290"/>
    <cellStyle name="Normal 57 3 2 2 6 2 3" xfId="33857"/>
    <cellStyle name="Normal 57 3 2 2 6 3" xfId="3955"/>
    <cellStyle name="Normal 57 3 2 2 6 3 2" xfId="16409"/>
    <cellStyle name="Normal 57 3 2 2 6 3 2 2" xfId="41283"/>
    <cellStyle name="Normal 57 3 2 2 6 3 3" xfId="28850"/>
    <cellStyle name="Normal 57 3 2 2 6 4" xfId="13891"/>
    <cellStyle name="Normal 57 3 2 2 6 4 2" xfId="38765"/>
    <cellStyle name="Normal 57 3 2 2 6 5" xfId="26324"/>
    <cellStyle name="Normal 57 3 2 2 7" xfId="5236"/>
    <cellStyle name="Normal 57 3 2 2 7 2" xfId="10252"/>
    <cellStyle name="Normal 57 3 2 2 7 2 2" xfId="22695"/>
    <cellStyle name="Normal 57 3 2 2 7 2 2 2" xfId="47569"/>
    <cellStyle name="Normal 57 3 2 2 7 2 3" xfId="35136"/>
    <cellStyle name="Normal 57 3 2 2 7 3" xfId="17688"/>
    <cellStyle name="Normal 57 3 2 2 7 3 2" xfId="42562"/>
    <cellStyle name="Normal 57 3 2 2 7 4" xfId="30129"/>
    <cellStyle name="Normal 57 3 2 2 8" xfId="7813"/>
    <cellStyle name="Normal 57 3 2 2 8 2" xfId="20259"/>
    <cellStyle name="Normal 57 3 2 2 8 2 2" xfId="45133"/>
    <cellStyle name="Normal 57 3 2 2 8 3" xfId="32700"/>
    <cellStyle name="Normal 57 3 2 2 9" xfId="11706"/>
    <cellStyle name="Normal 57 3 2 2 9 2" xfId="24140"/>
    <cellStyle name="Normal 57 3 2 2 9 2 2" xfId="49014"/>
    <cellStyle name="Normal 57 3 2 2 9 3" xfId="36581"/>
    <cellStyle name="Normal 57 3 2 2_Degree data" xfId="2455"/>
    <cellStyle name="Normal 57 3 2 3" xfId="178"/>
    <cellStyle name="Normal 57 3 2 3 10" xfId="6627"/>
    <cellStyle name="Normal 57 3 2 3 10 2" xfId="19076"/>
    <cellStyle name="Normal 57 3 2 3 10 2 2" xfId="43950"/>
    <cellStyle name="Normal 57 3 2 3 10 3" xfId="31517"/>
    <cellStyle name="Normal 57 3 2 3 11" xfId="2691"/>
    <cellStyle name="Normal 57 3 2 3 11 2" xfId="15209"/>
    <cellStyle name="Normal 57 3 2 3 11 2 2" xfId="40083"/>
    <cellStyle name="Normal 57 3 2 3 11 3" xfId="27642"/>
    <cellStyle name="Normal 57 3 2 3 12" xfId="13008"/>
    <cellStyle name="Normal 57 3 2 3 12 2" xfId="37882"/>
    <cellStyle name="Normal 57 3 2 3 13" xfId="25441"/>
    <cellStyle name="Normal 57 3 2 3 2" xfId="501"/>
    <cellStyle name="Normal 57 3 2 3 2 10" xfId="13314"/>
    <cellStyle name="Normal 57 3 2 3 2 10 2" xfId="38188"/>
    <cellStyle name="Normal 57 3 2 3 2 11" xfId="25747"/>
    <cellStyle name="Normal 57 3 2 3 2 2" xfId="860"/>
    <cellStyle name="Normal 57 3 2 3 2 2 2" xfId="1493"/>
    <cellStyle name="Normal 57 3 2 3 2 2 2 2" xfId="9597"/>
    <cellStyle name="Normal 57 3 2 3 2 2 2 2 2" xfId="22040"/>
    <cellStyle name="Normal 57 3 2 3 2 2 2 2 2 2" xfId="46914"/>
    <cellStyle name="Normal 57 3 2 3 2 2 2 2 3" xfId="34481"/>
    <cellStyle name="Normal 57 3 2 3 2 2 2 3" xfId="4579"/>
    <cellStyle name="Normal 57 3 2 3 2 2 2 3 2" xfId="17033"/>
    <cellStyle name="Normal 57 3 2 3 2 2 2 3 2 2" xfId="41907"/>
    <cellStyle name="Normal 57 3 2 3 2 2 2 3 3" xfId="29474"/>
    <cellStyle name="Normal 57 3 2 3 2 2 2 4" xfId="14293"/>
    <cellStyle name="Normal 57 3 2 3 2 2 2 4 2" xfId="39167"/>
    <cellStyle name="Normal 57 3 2 3 2 2 2 5" xfId="26726"/>
    <cellStyle name="Normal 57 3 2 3 2 2 3" xfId="5638"/>
    <cellStyle name="Normal 57 3 2 3 2 2 3 2" xfId="10654"/>
    <cellStyle name="Normal 57 3 2 3 2 2 3 2 2" xfId="23097"/>
    <cellStyle name="Normal 57 3 2 3 2 2 3 2 2 2" xfId="47971"/>
    <cellStyle name="Normal 57 3 2 3 2 2 3 2 3" xfId="35538"/>
    <cellStyle name="Normal 57 3 2 3 2 2 3 3" xfId="18090"/>
    <cellStyle name="Normal 57 3 2 3 2 2 3 3 2" xfId="42964"/>
    <cellStyle name="Normal 57 3 2 3 2 2 3 4" xfId="30531"/>
    <cellStyle name="Normal 57 3 2 3 2 2 4" xfId="8713"/>
    <cellStyle name="Normal 57 3 2 3 2 2 4 2" xfId="21157"/>
    <cellStyle name="Normal 57 3 2 3 2 2 4 2 2" xfId="46031"/>
    <cellStyle name="Normal 57 3 2 3 2 2 4 3" xfId="33598"/>
    <cellStyle name="Normal 57 3 2 3 2 2 5" xfId="12108"/>
    <cellStyle name="Normal 57 3 2 3 2 2 5 2" xfId="24542"/>
    <cellStyle name="Normal 57 3 2 3 2 2 5 2 2" xfId="49416"/>
    <cellStyle name="Normal 57 3 2 3 2 2 5 3" xfId="36983"/>
    <cellStyle name="Normal 57 3 2 3 2 2 6" xfId="7190"/>
    <cellStyle name="Normal 57 3 2 3 2 2 6 2" xfId="19639"/>
    <cellStyle name="Normal 57 3 2 3 2 2 6 2 2" xfId="44513"/>
    <cellStyle name="Normal 57 3 2 3 2 2 6 3" xfId="32080"/>
    <cellStyle name="Normal 57 3 2 3 2 2 7" xfId="3644"/>
    <cellStyle name="Normal 57 3 2 3 2 2 7 2" xfId="16150"/>
    <cellStyle name="Normal 57 3 2 3 2 2 7 2 2" xfId="41024"/>
    <cellStyle name="Normal 57 3 2 3 2 2 7 3" xfId="28583"/>
    <cellStyle name="Normal 57 3 2 3 2 2 8" xfId="13661"/>
    <cellStyle name="Normal 57 3 2 3 2 2 8 2" xfId="38535"/>
    <cellStyle name="Normal 57 3 2 3 2 2 9" xfId="26094"/>
    <cellStyle name="Normal 57 3 2 3 2 3" xfId="1841"/>
    <cellStyle name="Normal 57 3 2 3 2 3 2" xfId="5043"/>
    <cellStyle name="Normal 57 3 2 3 2 3 2 2" xfId="10060"/>
    <cellStyle name="Normal 57 3 2 3 2 3 2 2 2" xfId="22503"/>
    <cellStyle name="Normal 57 3 2 3 2 3 2 2 2 2" xfId="47377"/>
    <cellStyle name="Normal 57 3 2 3 2 3 2 2 3" xfId="34944"/>
    <cellStyle name="Normal 57 3 2 3 2 3 2 3" xfId="17496"/>
    <cellStyle name="Normal 57 3 2 3 2 3 2 3 2" xfId="42370"/>
    <cellStyle name="Normal 57 3 2 3 2 3 2 4" xfId="29937"/>
    <cellStyle name="Normal 57 3 2 3 2 3 3" xfId="5987"/>
    <cellStyle name="Normal 57 3 2 3 2 3 3 2" xfId="11002"/>
    <cellStyle name="Normal 57 3 2 3 2 3 3 2 2" xfId="23445"/>
    <cellStyle name="Normal 57 3 2 3 2 3 3 2 2 2" xfId="48319"/>
    <cellStyle name="Normal 57 3 2 3 2 3 3 2 3" xfId="35886"/>
    <cellStyle name="Normal 57 3 2 3 2 3 3 3" xfId="18438"/>
    <cellStyle name="Normal 57 3 2 3 2 3 3 3 2" xfId="43312"/>
    <cellStyle name="Normal 57 3 2 3 2 3 3 4" xfId="30879"/>
    <cellStyle name="Normal 57 3 2 3 2 3 4" xfId="8467"/>
    <cellStyle name="Normal 57 3 2 3 2 3 4 2" xfId="20911"/>
    <cellStyle name="Normal 57 3 2 3 2 3 4 2 2" xfId="45785"/>
    <cellStyle name="Normal 57 3 2 3 2 3 4 3" xfId="33352"/>
    <cellStyle name="Normal 57 3 2 3 2 3 5" xfId="12456"/>
    <cellStyle name="Normal 57 3 2 3 2 3 5 2" xfId="24890"/>
    <cellStyle name="Normal 57 3 2 3 2 3 5 2 2" xfId="49764"/>
    <cellStyle name="Normal 57 3 2 3 2 3 5 3" xfId="37331"/>
    <cellStyle name="Normal 57 3 2 3 2 3 6" xfId="7654"/>
    <cellStyle name="Normal 57 3 2 3 2 3 6 2" xfId="20102"/>
    <cellStyle name="Normal 57 3 2 3 2 3 6 2 2" xfId="44976"/>
    <cellStyle name="Normal 57 3 2 3 2 3 6 3" xfId="32543"/>
    <cellStyle name="Normal 57 3 2 3 2 3 7" xfId="3398"/>
    <cellStyle name="Normal 57 3 2 3 2 3 7 2" xfId="15904"/>
    <cellStyle name="Normal 57 3 2 3 2 3 7 2 2" xfId="40778"/>
    <cellStyle name="Normal 57 3 2 3 2 3 7 3" xfId="28337"/>
    <cellStyle name="Normal 57 3 2 3 2 3 8" xfId="14641"/>
    <cellStyle name="Normal 57 3 2 3 2 3 8 2" xfId="39515"/>
    <cellStyle name="Normal 57 3 2 3 2 3 9" xfId="27074"/>
    <cellStyle name="Normal 57 3 2 3 2 4" xfId="2419"/>
    <cellStyle name="Normal 57 3 2 3 2 4 2" xfId="6441"/>
    <cellStyle name="Normal 57 3 2 3 2 4 2 2" xfId="11456"/>
    <cellStyle name="Normal 57 3 2 3 2 4 2 2 2" xfId="23899"/>
    <cellStyle name="Normal 57 3 2 3 2 4 2 2 2 2" xfId="48773"/>
    <cellStyle name="Normal 57 3 2 3 2 4 2 2 3" xfId="36340"/>
    <cellStyle name="Normal 57 3 2 3 2 4 2 3" xfId="18892"/>
    <cellStyle name="Normal 57 3 2 3 2 4 2 3 2" xfId="43766"/>
    <cellStyle name="Normal 57 3 2 3 2 4 2 4" xfId="31333"/>
    <cellStyle name="Normal 57 3 2 3 2 4 3" xfId="12910"/>
    <cellStyle name="Normal 57 3 2 3 2 4 3 2" xfId="25344"/>
    <cellStyle name="Normal 57 3 2 3 2 4 3 2 2" xfId="50218"/>
    <cellStyle name="Normal 57 3 2 3 2 4 3 3" xfId="37785"/>
    <cellStyle name="Normal 57 3 2 3 2 4 4" xfId="9351"/>
    <cellStyle name="Normal 57 3 2 3 2 4 4 2" xfId="21794"/>
    <cellStyle name="Normal 57 3 2 3 2 4 4 2 2" xfId="46668"/>
    <cellStyle name="Normal 57 3 2 3 2 4 4 3" xfId="34235"/>
    <cellStyle name="Normal 57 3 2 3 2 4 5" xfId="4333"/>
    <cellStyle name="Normal 57 3 2 3 2 4 5 2" xfId="16787"/>
    <cellStyle name="Normal 57 3 2 3 2 4 5 2 2" xfId="41661"/>
    <cellStyle name="Normal 57 3 2 3 2 4 5 3" xfId="29228"/>
    <cellStyle name="Normal 57 3 2 3 2 4 6" xfId="15095"/>
    <cellStyle name="Normal 57 3 2 3 2 4 6 2" xfId="39969"/>
    <cellStyle name="Normal 57 3 2 3 2 4 7" xfId="27528"/>
    <cellStyle name="Normal 57 3 2 3 2 5" xfId="1252"/>
    <cellStyle name="Normal 57 3 2 3 2 5 2" xfId="10413"/>
    <cellStyle name="Normal 57 3 2 3 2 5 2 2" xfId="22856"/>
    <cellStyle name="Normal 57 3 2 3 2 5 2 2 2" xfId="47730"/>
    <cellStyle name="Normal 57 3 2 3 2 5 2 3" xfId="35297"/>
    <cellStyle name="Normal 57 3 2 3 2 5 3" xfId="5397"/>
    <cellStyle name="Normal 57 3 2 3 2 5 3 2" xfId="17849"/>
    <cellStyle name="Normal 57 3 2 3 2 5 3 2 2" xfId="42723"/>
    <cellStyle name="Normal 57 3 2 3 2 5 3 3" xfId="30290"/>
    <cellStyle name="Normal 57 3 2 3 2 5 4" xfId="14052"/>
    <cellStyle name="Normal 57 3 2 3 2 5 4 2" xfId="38926"/>
    <cellStyle name="Normal 57 3 2 3 2 5 5" xfId="26485"/>
    <cellStyle name="Normal 57 3 2 3 2 6" xfId="7974"/>
    <cellStyle name="Normal 57 3 2 3 2 6 2" xfId="20420"/>
    <cellStyle name="Normal 57 3 2 3 2 6 2 2" xfId="45294"/>
    <cellStyle name="Normal 57 3 2 3 2 6 3" xfId="32861"/>
    <cellStyle name="Normal 57 3 2 3 2 7" xfId="11867"/>
    <cellStyle name="Normal 57 3 2 3 2 7 2" xfId="24301"/>
    <cellStyle name="Normal 57 3 2 3 2 7 2 2" xfId="49175"/>
    <cellStyle name="Normal 57 3 2 3 2 7 3" xfId="36742"/>
    <cellStyle name="Normal 57 3 2 3 2 8" xfId="6944"/>
    <cellStyle name="Normal 57 3 2 3 2 8 2" xfId="19393"/>
    <cellStyle name="Normal 57 3 2 3 2 8 2 2" xfId="44267"/>
    <cellStyle name="Normal 57 3 2 3 2 8 3" xfId="31834"/>
    <cellStyle name="Normal 57 3 2 3 2 9" xfId="2895"/>
    <cellStyle name="Normal 57 3 2 3 2 9 2" xfId="15413"/>
    <cellStyle name="Normal 57 3 2 3 2 9 2 2" xfId="40287"/>
    <cellStyle name="Normal 57 3 2 3 2 9 3" xfId="27846"/>
    <cellStyle name="Normal 57 3 2 3 2_Degree data" xfId="2458"/>
    <cellStyle name="Normal 57 3 2 3 3" xfId="292"/>
    <cellStyle name="Normal 57 3 2 3 3 2" xfId="1492"/>
    <cellStyle name="Normal 57 3 2 3 3 2 2" xfId="9147"/>
    <cellStyle name="Normal 57 3 2 3 3 2 2 2" xfId="21590"/>
    <cellStyle name="Normal 57 3 2 3 3 2 2 2 2" xfId="46464"/>
    <cellStyle name="Normal 57 3 2 3 3 2 2 3" xfId="34031"/>
    <cellStyle name="Normal 57 3 2 3 3 2 3" xfId="4129"/>
    <cellStyle name="Normal 57 3 2 3 3 2 3 2" xfId="16583"/>
    <cellStyle name="Normal 57 3 2 3 3 2 3 2 2" xfId="41457"/>
    <cellStyle name="Normal 57 3 2 3 3 2 3 3" xfId="29024"/>
    <cellStyle name="Normal 57 3 2 3 3 2 4" xfId="14292"/>
    <cellStyle name="Normal 57 3 2 3 3 2 4 2" xfId="39166"/>
    <cellStyle name="Normal 57 3 2 3 3 2 5" xfId="26725"/>
    <cellStyle name="Normal 57 3 2 3 3 3" xfId="5637"/>
    <cellStyle name="Normal 57 3 2 3 3 3 2" xfId="10653"/>
    <cellStyle name="Normal 57 3 2 3 3 3 2 2" xfId="23096"/>
    <cellStyle name="Normal 57 3 2 3 3 3 2 2 2" xfId="47970"/>
    <cellStyle name="Normal 57 3 2 3 3 3 2 3" xfId="35537"/>
    <cellStyle name="Normal 57 3 2 3 3 3 3" xfId="18089"/>
    <cellStyle name="Normal 57 3 2 3 3 3 3 2" xfId="42963"/>
    <cellStyle name="Normal 57 3 2 3 3 3 4" xfId="30530"/>
    <cellStyle name="Normal 57 3 2 3 3 4" xfId="8263"/>
    <cellStyle name="Normal 57 3 2 3 3 4 2" xfId="20707"/>
    <cellStyle name="Normal 57 3 2 3 3 4 2 2" xfId="45581"/>
    <cellStyle name="Normal 57 3 2 3 3 4 3" xfId="33148"/>
    <cellStyle name="Normal 57 3 2 3 3 5" xfId="12107"/>
    <cellStyle name="Normal 57 3 2 3 3 5 2" xfId="24541"/>
    <cellStyle name="Normal 57 3 2 3 3 5 2 2" xfId="49415"/>
    <cellStyle name="Normal 57 3 2 3 3 5 3" xfId="36982"/>
    <cellStyle name="Normal 57 3 2 3 3 6" xfId="6740"/>
    <cellStyle name="Normal 57 3 2 3 3 6 2" xfId="19189"/>
    <cellStyle name="Normal 57 3 2 3 3 6 2 2" xfId="44063"/>
    <cellStyle name="Normal 57 3 2 3 3 6 3" xfId="31630"/>
    <cellStyle name="Normal 57 3 2 3 3 7" xfId="3194"/>
    <cellStyle name="Normal 57 3 2 3 3 7 2" xfId="15700"/>
    <cellStyle name="Normal 57 3 2 3 3 7 2 2" xfId="40574"/>
    <cellStyle name="Normal 57 3 2 3 3 7 3" xfId="28133"/>
    <cellStyle name="Normal 57 3 2 3 3 8" xfId="13110"/>
    <cellStyle name="Normal 57 3 2 3 3 8 2" xfId="37984"/>
    <cellStyle name="Normal 57 3 2 3 3 9" xfId="25543"/>
    <cellStyle name="Normal 57 3 2 3 4" xfId="653"/>
    <cellStyle name="Normal 57 3 2 3 4 2" xfId="1840"/>
    <cellStyle name="Normal 57 3 2 3 4 2 2" xfId="9596"/>
    <cellStyle name="Normal 57 3 2 3 4 2 2 2" xfId="22039"/>
    <cellStyle name="Normal 57 3 2 3 4 2 2 2 2" xfId="46913"/>
    <cellStyle name="Normal 57 3 2 3 4 2 2 3" xfId="34480"/>
    <cellStyle name="Normal 57 3 2 3 4 2 3" xfId="4578"/>
    <cellStyle name="Normal 57 3 2 3 4 2 3 2" xfId="17032"/>
    <cellStyle name="Normal 57 3 2 3 4 2 3 2 2" xfId="41906"/>
    <cellStyle name="Normal 57 3 2 3 4 2 3 3" xfId="29473"/>
    <cellStyle name="Normal 57 3 2 3 4 2 4" xfId="14640"/>
    <cellStyle name="Normal 57 3 2 3 4 2 4 2" xfId="39514"/>
    <cellStyle name="Normal 57 3 2 3 4 2 5" xfId="27073"/>
    <cellStyle name="Normal 57 3 2 3 4 3" xfId="5986"/>
    <cellStyle name="Normal 57 3 2 3 4 3 2" xfId="11001"/>
    <cellStyle name="Normal 57 3 2 3 4 3 2 2" xfId="23444"/>
    <cellStyle name="Normal 57 3 2 3 4 3 2 2 2" xfId="48318"/>
    <cellStyle name="Normal 57 3 2 3 4 3 2 3" xfId="35885"/>
    <cellStyle name="Normal 57 3 2 3 4 3 3" xfId="18437"/>
    <cellStyle name="Normal 57 3 2 3 4 3 3 2" xfId="43311"/>
    <cellStyle name="Normal 57 3 2 3 4 3 4" xfId="30878"/>
    <cellStyle name="Normal 57 3 2 3 4 4" xfId="8712"/>
    <cellStyle name="Normal 57 3 2 3 4 4 2" xfId="21156"/>
    <cellStyle name="Normal 57 3 2 3 4 4 2 2" xfId="46030"/>
    <cellStyle name="Normal 57 3 2 3 4 4 3" xfId="33597"/>
    <cellStyle name="Normal 57 3 2 3 4 5" xfId="12455"/>
    <cellStyle name="Normal 57 3 2 3 4 5 2" xfId="24889"/>
    <cellStyle name="Normal 57 3 2 3 4 5 2 2" xfId="49763"/>
    <cellStyle name="Normal 57 3 2 3 4 5 3" xfId="37330"/>
    <cellStyle name="Normal 57 3 2 3 4 6" xfId="7189"/>
    <cellStyle name="Normal 57 3 2 3 4 6 2" xfId="19638"/>
    <cellStyle name="Normal 57 3 2 3 4 6 2 2" xfId="44512"/>
    <cellStyle name="Normal 57 3 2 3 4 6 3" xfId="32079"/>
    <cellStyle name="Normal 57 3 2 3 4 7" xfId="3643"/>
    <cellStyle name="Normal 57 3 2 3 4 7 2" xfId="16149"/>
    <cellStyle name="Normal 57 3 2 3 4 7 2 2" xfId="41023"/>
    <cellStyle name="Normal 57 3 2 3 4 7 3" xfId="28582"/>
    <cellStyle name="Normal 57 3 2 3 4 8" xfId="13457"/>
    <cellStyle name="Normal 57 3 2 3 4 8 2" xfId="38331"/>
    <cellStyle name="Normal 57 3 2 3 4 9" xfId="25890"/>
    <cellStyle name="Normal 57 3 2 3 5" xfId="2210"/>
    <cellStyle name="Normal 57 3 2 3 5 2" xfId="4839"/>
    <cellStyle name="Normal 57 3 2 3 5 2 2" xfId="9856"/>
    <cellStyle name="Normal 57 3 2 3 5 2 2 2" xfId="22299"/>
    <cellStyle name="Normal 57 3 2 3 5 2 2 2 2" xfId="47173"/>
    <cellStyle name="Normal 57 3 2 3 5 2 2 3" xfId="34740"/>
    <cellStyle name="Normal 57 3 2 3 5 2 3" xfId="17292"/>
    <cellStyle name="Normal 57 3 2 3 5 2 3 2" xfId="42166"/>
    <cellStyle name="Normal 57 3 2 3 5 2 4" xfId="29733"/>
    <cellStyle name="Normal 57 3 2 3 5 3" xfId="6237"/>
    <cellStyle name="Normal 57 3 2 3 5 3 2" xfId="11252"/>
    <cellStyle name="Normal 57 3 2 3 5 3 2 2" xfId="23695"/>
    <cellStyle name="Normal 57 3 2 3 5 3 2 2 2" xfId="48569"/>
    <cellStyle name="Normal 57 3 2 3 5 3 2 3" xfId="36136"/>
    <cellStyle name="Normal 57 3 2 3 5 3 3" xfId="18688"/>
    <cellStyle name="Normal 57 3 2 3 5 3 3 2" xfId="43562"/>
    <cellStyle name="Normal 57 3 2 3 5 3 4" xfId="31129"/>
    <cellStyle name="Normal 57 3 2 3 5 4" xfId="8148"/>
    <cellStyle name="Normal 57 3 2 3 5 4 2" xfId="20594"/>
    <cellStyle name="Normal 57 3 2 3 5 4 2 2" xfId="45468"/>
    <cellStyle name="Normal 57 3 2 3 5 4 3" xfId="33035"/>
    <cellStyle name="Normal 57 3 2 3 5 5" xfId="12706"/>
    <cellStyle name="Normal 57 3 2 3 5 5 2" xfId="25140"/>
    <cellStyle name="Normal 57 3 2 3 5 5 2 2" xfId="50014"/>
    <cellStyle name="Normal 57 3 2 3 5 5 3" xfId="37581"/>
    <cellStyle name="Normal 57 3 2 3 5 6" xfId="7450"/>
    <cellStyle name="Normal 57 3 2 3 5 6 2" xfId="19898"/>
    <cellStyle name="Normal 57 3 2 3 5 6 2 2" xfId="44772"/>
    <cellStyle name="Normal 57 3 2 3 5 6 3" xfId="32339"/>
    <cellStyle name="Normal 57 3 2 3 5 7" xfId="3078"/>
    <cellStyle name="Normal 57 3 2 3 5 7 2" xfId="15587"/>
    <cellStyle name="Normal 57 3 2 3 5 7 2 2" xfId="40461"/>
    <cellStyle name="Normal 57 3 2 3 5 7 3" xfId="28020"/>
    <cellStyle name="Normal 57 3 2 3 5 8" xfId="14891"/>
    <cellStyle name="Normal 57 3 2 3 5 8 2" xfId="39765"/>
    <cellStyle name="Normal 57 3 2 3 5 9" xfId="27324"/>
    <cellStyle name="Normal 57 3 2 3 6" xfId="1048"/>
    <cellStyle name="Normal 57 3 2 3 6 2" xfId="9034"/>
    <cellStyle name="Normal 57 3 2 3 6 2 2" xfId="21477"/>
    <cellStyle name="Normal 57 3 2 3 6 2 2 2" xfId="46351"/>
    <cellStyle name="Normal 57 3 2 3 6 2 3" xfId="33918"/>
    <cellStyle name="Normal 57 3 2 3 6 3" xfId="4016"/>
    <cellStyle name="Normal 57 3 2 3 6 3 2" xfId="16470"/>
    <cellStyle name="Normal 57 3 2 3 6 3 2 2" xfId="41344"/>
    <cellStyle name="Normal 57 3 2 3 6 3 3" xfId="28911"/>
    <cellStyle name="Normal 57 3 2 3 6 4" xfId="13848"/>
    <cellStyle name="Normal 57 3 2 3 6 4 2" xfId="38722"/>
    <cellStyle name="Normal 57 3 2 3 6 5" xfId="26281"/>
    <cellStyle name="Normal 57 3 2 3 7" xfId="5193"/>
    <cellStyle name="Normal 57 3 2 3 7 2" xfId="10209"/>
    <cellStyle name="Normal 57 3 2 3 7 2 2" xfId="22652"/>
    <cellStyle name="Normal 57 3 2 3 7 2 2 2" xfId="47526"/>
    <cellStyle name="Normal 57 3 2 3 7 2 3" xfId="35093"/>
    <cellStyle name="Normal 57 3 2 3 7 3" xfId="17645"/>
    <cellStyle name="Normal 57 3 2 3 7 3 2" xfId="42519"/>
    <cellStyle name="Normal 57 3 2 3 7 4" xfId="30086"/>
    <cellStyle name="Normal 57 3 2 3 8" xfId="7770"/>
    <cellStyle name="Normal 57 3 2 3 8 2" xfId="20216"/>
    <cellStyle name="Normal 57 3 2 3 8 2 2" xfId="45090"/>
    <cellStyle name="Normal 57 3 2 3 8 3" xfId="32657"/>
    <cellStyle name="Normal 57 3 2 3 9" xfId="11663"/>
    <cellStyle name="Normal 57 3 2 3 9 2" xfId="24097"/>
    <cellStyle name="Normal 57 3 2 3 9 2 2" xfId="48971"/>
    <cellStyle name="Normal 57 3 2 3 9 3" xfId="36538"/>
    <cellStyle name="Normal 57 3 2 3_Degree data" xfId="2457"/>
    <cellStyle name="Normal 57 3 2 4" xfId="394"/>
    <cellStyle name="Normal 57 3 2 4 10" xfId="13210"/>
    <cellStyle name="Normal 57 3 2 4 10 2" xfId="38084"/>
    <cellStyle name="Normal 57 3 2 4 11" xfId="25643"/>
    <cellStyle name="Normal 57 3 2 4 2" xfId="754"/>
    <cellStyle name="Normal 57 3 2 4 2 2" xfId="1494"/>
    <cellStyle name="Normal 57 3 2 4 2 2 2" xfId="9598"/>
    <cellStyle name="Normal 57 3 2 4 2 2 2 2" xfId="22041"/>
    <cellStyle name="Normal 57 3 2 4 2 2 2 2 2" xfId="46915"/>
    <cellStyle name="Normal 57 3 2 4 2 2 2 3" xfId="34482"/>
    <cellStyle name="Normal 57 3 2 4 2 2 3" xfId="4580"/>
    <cellStyle name="Normal 57 3 2 4 2 2 3 2" xfId="17034"/>
    <cellStyle name="Normal 57 3 2 4 2 2 3 2 2" xfId="41908"/>
    <cellStyle name="Normal 57 3 2 4 2 2 3 3" xfId="29475"/>
    <cellStyle name="Normal 57 3 2 4 2 2 4" xfId="14294"/>
    <cellStyle name="Normal 57 3 2 4 2 2 4 2" xfId="39168"/>
    <cellStyle name="Normal 57 3 2 4 2 2 5" xfId="26727"/>
    <cellStyle name="Normal 57 3 2 4 2 3" xfId="5639"/>
    <cellStyle name="Normal 57 3 2 4 2 3 2" xfId="10655"/>
    <cellStyle name="Normal 57 3 2 4 2 3 2 2" xfId="23098"/>
    <cellStyle name="Normal 57 3 2 4 2 3 2 2 2" xfId="47972"/>
    <cellStyle name="Normal 57 3 2 4 2 3 2 3" xfId="35539"/>
    <cellStyle name="Normal 57 3 2 4 2 3 3" xfId="18091"/>
    <cellStyle name="Normal 57 3 2 4 2 3 3 2" xfId="42965"/>
    <cellStyle name="Normal 57 3 2 4 2 3 4" xfId="30532"/>
    <cellStyle name="Normal 57 3 2 4 2 4" xfId="8714"/>
    <cellStyle name="Normal 57 3 2 4 2 4 2" xfId="21158"/>
    <cellStyle name="Normal 57 3 2 4 2 4 2 2" xfId="46032"/>
    <cellStyle name="Normal 57 3 2 4 2 4 3" xfId="33599"/>
    <cellStyle name="Normal 57 3 2 4 2 5" xfId="12109"/>
    <cellStyle name="Normal 57 3 2 4 2 5 2" xfId="24543"/>
    <cellStyle name="Normal 57 3 2 4 2 5 2 2" xfId="49417"/>
    <cellStyle name="Normal 57 3 2 4 2 5 3" xfId="36984"/>
    <cellStyle name="Normal 57 3 2 4 2 6" xfId="7191"/>
    <cellStyle name="Normal 57 3 2 4 2 6 2" xfId="19640"/>
    <cellStyle name="Normal 57 3 2 4 2 6 2 2" xfId="44514"/>
    <cellStyle name="Normal 57 3 2 4 2 6 3" xfId="32081"/>
    <cellStyle name="Normal 57 3 2 4 2 7" xfId="3645"/>
    <cellStyle name="Normal 57 3 2 4 2 7 2" xfId="16151"/>
    <cellStyle name="Normal 57 3 2 4 2 7 2 2" xfId="41025"/>
    <cellStyle name="Normal 57 3 2 4 2 7 3" xfId="28584"/>
    <cellStyle name="Normal 57 3 2 4 2 8" xfId="13557"/>
    <cellStyle name="Normal 57 3 2 4 2 8 2" xfId="38431"/>
    <cellStyle name="Normal 57 3 2 4 2 9" xfId="25990"/>
    <cellStyle name="Normal 57 3 2 4 3" xfId="1842"/>
    <cellStyle name="Normal 57 3 2 4 3 2" xfId="4939"/>
    <cellStyle name="Normal 57 3 2 4 3 2 2" xfId="9956"/>
    <cellStyle name="Normal 57 3 2 4 3 2 2 2" xfId="22399"/>
    <cellStyle name="Normal 57 3 2 4 3 2 2 2 2" xfId="47273"/>
    <cellStyle name="Normal 57 3 2 4 3 2 2 3" xfId="34840"/>
    <cellStyle name="Normal 57 3 2 4 3 2 3" xfId="17392"/>
    <cellStyle name="Normal 57 3 2 4 3 2 3 2" xfId="42266"/>
    <cellStyle name="Normal 57 3 2 4 3 2 4" xfId="29833"/>
    <cellStyle name="Normal 57 3 2 4 3 3" xfId="5988"/>
    <cellStyle name="Normal 57 3 2 4 3 3 2" xfId="11003"/>
    <cellStyle name="Normal 57 3 2 4 3 3 2 2" xfId="23446"/>
    <cellStyle name="Normal 57 3 2 4 3 3 2 2 2" xfId="48320"/>
    <cellStyle name="Normal 57 3 2 4 3 3 2 3" xfId="35887"/>
    <cellStyle name="Normal 57 3 2 4 3 3 3" xfId="18439"/>
    <cellStyle name="Normal 57 3 2 4 3 3 3 2" xfId="43313"/>
    <cellStyle name="Normal 57 3 2 4 3 3 4" xfId="30880"/>
    <cellStyle name="Normal 57 3 2 4 3 4" xfId="8363"/>
    <cellStyle name="Normal 57 3 2 4 3 4 2" xfId="20807"/>
    <cellStyle name="Normal 57 3 2 4 3 4 2 2" xfId="45681"/>
    <cellStyle name="Normal 57 3 2 4 3 4 3" xfId="33248"/>
    <cellStyle name="Normal 57 3 2 4 3 5" xfId="12457"/>
    <cellStyle name="Normal 57 3 2 4 3 5 2" xfId="24891"/>
    <cellStyle name="Normal 57 3 2 4 3 5 2 2" xfId="49765"/>
    <cellStyle name="Normal 57 3 2 4 3 5 3" xfId="37332"/>
    <cellStyle name="Normal 57 3 2 4 3 6" xfId="7550"/>
    <cellStyle name="Normal 57 3 2 4 3 6 2" xfId="19998"/>
    <cellStyle name="Normal 57 3 2 4 3 6 2 2" xfId="44872"/>
    <cellStyle name="Normal 57 3 2 4 3 6 3" xfId="32439"/>
    <cellStyle name="Normal 57 3 2 4 3 7" xfId="3294"/>
    <cellStyle name="Normal 57 3 2 4 3 7 2" xfId="15800"/>
    <cellStyle name="Normal 57 3 2 4 3 7 2 2" xfId="40674"/>
    <cellStyle name="Normal 57 3 2 4 3 7 3" xfId="28233"/>
    <cellStyle name="Normal 57 3 2 4 3 8" xfId="14642"/>
    <cellStyle name="Normal 57 3 2 4 3 8 2" xfId="39516"/>
    <cellStyle name="Normal 57 3 2 4 3 9" xfId="27075"/>
    <cellStyle name="Normal 57 3 2 4 4" xfId="2312"/>
    <cellStyle name="Normal 57 3 2 4 4 2" xfId="6337"/>
    <cellStyle name="Normal 57 3 2 4 4 2 2" xfId="11352"/>
    <cellStyle name="Normal 57 3 2 4 4 2 2 2" xfId="23795"/>
    <cellStyle name="Normal 57 3 2 4 4 2 2 2 2" xfId="48669"/>
    <cellStyle name="Normal 57 3 2 4 4 2 2 3" xfId="36236"/>
    <cellStyle name="Normal 57 3 2 4 4 2 3" xfId="18788"/>
    <cellStyle name="Normal 57 3 2 4 4 2 3 2" xfId="43662"/>
    <cellStyle name="Normal 57 3 2 4 4 2 4" xfId="31229"/>
    <cellStyle name="Normal 57 3 2 4 4 3" xfId="12806"/>
    <cellStyle name="Normal 57 3 2 4 4 3 2" xfId="25240"/>
    <cellStyle name="Normal 57 3 2 4 4 3 2 2" xfId="50114"/>
    <cellStyle name="Normal 57 3 2 4 4 3 3" xfId="37681"/>
    <cellStyle name="Normal 57 3 2 4 4 4" xfId="9247"/>
    <cellStyle name="Normal 57 3 2 4 4 4 2" xfId="21690"/>
    <cellStyle name="Normal 57 3 2 4 4 4 2 2" xfId="46564"/>
    <cellStyle name="Normal 57 3 2 4 4 4 3" xfId="34131"/>
    <cellStyle name="Normal 57 3 2 4 4 5" xfId="4229"/>
    <cellStyle name="Normal 57 3 2 4 4 5 2" xfId="16683"/>
    <cellStyle name="Normal 57 3 2 4 4 5 2 2" xfId="41557"/>
    <cellStyle name="Normal 57 3 2 4 4 5 3" xfId="29124"/>
    <cellStyle name="Normal 57 3 2 4 4 6" xfId="14991"/>
    <cellStyle name="Normal 57 3 2 4 4 6 2" xfId="39865"/>
    <cellStyle name="Normal 57 3 2 4 4 7" xfId="27424"/>
    <cellStyle name="Normal 57 3 2 4 5" xfId="1148"/>
    <cellStyle name="Normal 57 3 2 4 5 2" xfId="10309"/>
    <cellStyle name="Normal 57 3 2 4 5 2 2" xfId="22752"/>
    <cellStyle name="Normal 57 3 2 4 5 2 2 2" xfId="47626"/>
    <cellStyle name="Normal 57 3 2 4 5 2 3" xfId="35193"/>
    <cellStyle name="Normal 57 3 2 4 5 3" xfId="5293"/>
    <cellStyle name="Normal 57 3 2 4 5 3 2" xfId="17745"/>
    <cellStyle name="Normal 57 3 2 4 5 3 2 2" xfId="42619"/>
    <cellStyle name="Normal 57 3 2 4 5 3 3" xfId="30186"/>
    <cellStyle name="Normal 57 3 2 4 5 4" xfId="13948"/>
    <cellStyle name="Normal 57 3 2 4 5 4 2" xfId="38822"/>
    <cellStyle name="Normal 57 3 2 4 5 5" xfId="26381"/>
    <cellStyle name="Normal 57 3 2 4 6" xfId="7870"/>
    <cellStyle name="Normal 57 3 2 4 6 2" xfId="20316"/>
    <cellStyle name="Normal 57 3 2 4 6 2 2" xfId="45190"/>
    <cellStyle name="Normal 57 3 2 4 6 3" xfId="32757"/>
    <cellStyle name="Normal 57 3 2 4 7" xfId="11763"/>
    <cellStyle name="Normal 57 3 2 4 7 2" xfId="24197"/>
    <cellStyle name="Normal 57 3 2 4 7 2 2" xfId="49071"/>
    <cellStyle name="Normal 57 3 2 4 7 3" xfId="36638"/>
    <cellStyle name="Normal 57 3 2 4 8" xfId="6840"/>
    <cellStyle name="Normal 57 3 2 4 8 2" xfId="19289"/>
    <cellStyle name="Normal 57 3 2 4 8 2 2" xfId="44163"/>
    <cellStyle name="Normal 57 3 2 4 8 3" xfId="31730"/>
    <cellStyle name="Normal 57 3 2 4 9" xfId="2791"/>
    <cellStyle name="Normal 57 3 2 4 9 2" xfId="15309"/>
    <cellStyle name="Normal 57 3 2 4 9 2 2" xfId="40183"/>
    <cellStyle name="Normal 57 3 2 4 9 3" xfId="27742"/>
    <cellStyle name="Normal 57 3 2 4_Degree data" xfId="2459"/>
    <cellStyle name="Normal 57 3 2 5" xfId="226"/>
    <cellStyle name="Normal 57 3 2 5 10" xfId="13053"/>
    <cellStyle name="Normal 57 3 2 5 10 2" xfId="37927"/>
    <cellStyle name="Normal 57 3 2 5 11" xfId="25486"/>
    <cellStyle name="Normal 57 3 2 5 2" xfId="591"/>
    <cellStyle name="Normal 57 3 2 5 2 2" xfId="1495"/>
    <cellStyle name="Normal 57 3 2 5 2 2 2" xfId="9599"/>
    <cellStyle name="Normal 57 3 2 5 2 2 2 2" xfId="22042"/>
    <cellStyle name="Normal 57 3 2 5 2 2 2 2 2" xfId="46916"/>
    <cellStyle name="Normal 57 3 2 5 2 2 2 3" xfId="34483"/>
    <cellStyle name="Normal 57 3 2 5 2 2 3" xfId="4581"/>
    <cellStyle name="Normal 57 3 2 5 2 2 3 2" xfId="17035"/>
    <cellStyle name="Normal 57 3 2 5 2 2 3 2 2" xfId="41909"/>
    <cellStyle name="Normal 57 3 2 5 2 2 3 3" xfId="29476"/>
    <cellStyle name="Normal 57 3 2 5 2 2 4" xfId="14295"/>
    <cellStyle name="Normal 57 3 2 5 2 2 4 2" xfId="39169"/>
    <cellStyle name="Normal 57 3 2 5 2 2 5" xfId="26728"/>
    <cellStyle name="Normal 57 3 2 5 2 3" xfId="5640"/>
    <cellStyle name="Normal 57 3 2 5 2 3 2" xfId="10656"/>
    <cellStyle name="Normal 57 3 2 5 2 3 2 2" xfId="23099"/>
    <cellStyle name="Normal 57 3 2 5 2 3 2 2 2" xfId="47973"/>
    <cellStyle name="Normal 57 3 2 5 2 3 2 3" xfId="35540"/>
    <cellStyle name="Normal 57 3 2 5 2 3 3" xfId="18092"/>
    <cellStyle name="Normal 57 3 2 5 2 3 3 2" xfId="42966"/>
    <cellStyle name="Normal 57 3 2 5 2 3 4" xfId="30533"/>
    <cellStyle name="Normal 57 3 2 5 2 4" xfId="8715"/>
    <cellStyle name="Normal 57 3 2 5 2 4 2" xfId="21159"/>
    <cellStyle name="Normal 57 3 2 5 2 4 2 2" xfId="46033"/>
    <cellStyle name="Normal 57 3 2 5 2 4 3" xfId="33600"/>
    <cellStyle name="Normal 57 3 2 5 2 5" xfId="12110"/>
    <cellStyle name="Normal 57 3 2 5 2 5 2" xfId="24544"/>
    <cellStyle name="Normal 57 3 2 5 2 5 2 2" xfId="49418"/>
    <cellStyle name="Normal 57 3 2 5 2 5 3" xfId="36985"/>
    <cellStyle name="Normal 57 3 2 5 2 6" xfId="7192"/>
    <cellStyle name="Normal 57 3 2 5 2 6 2" xfId="19641"/>
    <cellStyle name="Normal 57 3 2 5 2 6 2 2" xfId="44515"/>
    <cellStyle name="Normal 57 3 2 5 2 6 3" xfId="32082"/>
    <cellStyle name="Normal 57 3 2 5 2 7" xfId="3646"/>
    <cellStyle name="Normal 57 3 2 5 2 7 2" xfId="16152"/>
    <cellStyle name="Normal 57 3 2 5 2 7 2 2" xfId="41026"/>
    <cellStyle name="Normal 57 3 2 5 2 7 3" xfId="28585"/>
    <cellStyle name="Normal 57 3 2 5 2 8" xfId="13400"/>
    <cellStyle name="Normal 57 3 2 5 2 8 2" xfId="38274"/>
    <cellStyle name="Normal 57 3 2 5 2 9" xfId="25833"/>
    <cellStyle name="Normal 57 3 2 5 3" xfId="1843"/>
    <cellStyle name="Normal 57 3 2 5 3 2" xfId="4782"/>
    <cellStyle name="Normal 57 3 2 5 3 2 2" xfId="9799"/>
    <cellStyle name="Normal 57 3 2 5 3 2 2 2" xfId="22242"/>
    <cellStyle name="Normal 57 3 2 5 3 2 2 2 2" xfId="47116"/>
    <cellStyle name="Normal 57 3 2 5 3 2 2 3" xfId="34683"/>
    <cellStyle name="Normal 57 3 2 5 3 2 3" xfId="17235"/>
    <cellStyle name="Normal 57 3 2 5 3 2 3 2" xfId="42109"/>
    <cellStyle name="Normal 57 3 2 5 3 2 4" xfId="29676"/>
    <cellStyle name="Normal 57 3 2 5 3 3" xfId="5989"/>
    <cellStyle name="Normal 57 3 2 5 3 3 2" xfId="11004"/>
    <cellStyle name="Normal 57 3 2 5 3 3 2 2" xfId="23447"/>
    <cellStyle name="Normal 57 3 2 5 3 3 2 2 2" xfId="48321"/>
    <cellStyle name="Normal 57 3 2 5 3 3 2 3" xfId="35888"/>
    <cellStyle name="Normal 57 3 2 5 3 3 3" xfId="18440"/>
    <cellStyle name="Normal 57 3 2 5 3 3 3 2" xfId="43314"/>
    <cellStyle name="Normal 57 3 2 5 3 3 4" xfId="30881"/>
    <cellStyle name="Normal 57 3 2 5 3 4" xfId="8875"/>
    <cellStyle name="Normal 57 3 2 5 3 4 2" xfId="21318"/>
    <cellStyle name="Normal 57 3 2 5 3 4 2 2" xfId="46192"/>
    <cellStyle name="Normal 57 3 2 5 3 4 3" xfId="33759"/>
    <cellStyle name="Normal 57 3 2 5 3 5" xfId="12458"/>
    <cellStyle name="Normal 57 3 2 5 3 5 2" xfId="24892"/>
    <cellStyle name="Normal 57 3 2 5 3 5 2 2" xfId="49766"/>
    <cellStyle name="Normal 57 3 2 5 3 5 3" xfId="37333"/>
    <cellStyle name="Normal 57 3 2 5 3 6" xfId="7393"/>
    <cellStyle name="Normal 57 3 2 5 3 6 2" xfId="19841"/>
    <cellStyle name="Normal 57 3 2 5 3 6 2 2" xfId="44715"/>
    <cellStyle name="Normal 57 3 2 5 3 6 3" xfId="32282"/>
    <cellStyle name="Normal 57 3 2 5 3 7" xfId="3857"/>
    <cellStyle name="Normal 57 3 2 5 3 7 2" xfId="16311"/>
    <cellStyle name="Normal 57 3 2 5 3 7 2 2" xfId="41185"/>
    <cellStyle name="Normal 57 3 2 5 3 7 3" xfId="28752"/>
    <cellStyle name="Normal 57 3 2 5 3 8" xfId="14643"/>
    <cellStyle name="Normal 57 3 2 5 3 8 2" xfId="39517"/>
    <cellStyle name="Normal 57 3 2 5 3 9" xfId="27076"/>
    <cellStyle name="Normal 57 3 2 5 4" xfId="2144"/>
    <cellStyle name="Normal 57 3 2 5 4 2" xfId="6180"/>
    <cellStyle name="Normal 57 3 2 5 4 2 2" xfId="11195"/>
    <cellStyle name="Normal 57 3 2 5 4 2 2 2" xfId="23638"/>
    <cellStyle name="Normal 57 3 2 5 4 2 2 2 2" xfId="48512"/>
    <cellStyle name="Normal 57 3 2 5 4 2 2 3" xfId="36079"/>
    <cellStyle name="Normal 57 3 2 5 4 2 3" xfId="18631"/>
    <cellStyle name="Normal 57 3 2 5 4 2 3 2" xfId="43505"/>
    <cellStyle name="Normal 57 3 2 5 4 2 4" xfId="31072"/>
    <cellStyle name="Normal 57 3 2 5 4 3" xfId="12649"/>
    <cellStyle name="Normal 57 3 2 5 4 3 2" xfId="25083"/>
    <cellStyle name="Normal 57 3 2 5 4 3 2 2" xfId="49957"/>
    <cellStyle name="Normal 57 3 2 5 4 3 3" xfId="37524"/>
    <cellStyle name="Normal 57 3 2 5 4 4" xfId="9090"/>
    <cellStyle name="Normal 57 3 2 5 4 4 2" xfId="21533"/>
    <cellStyle name="Normal 57 3 2 5 4 4 2 2" xfId="46407"/>
    <cellStyle name="Normal 57 3 2 5 4 4 3" xfId="33974"/>
    <cellStyle name="Normal 57 3 2 5 4 5" xfId="4072"/>
    <cellStyle name="Normal 57 3 2 5 4 5 2" xfId="16526"/>
    <cellStyle name="Normal 57 3 2 5 4 5 2 2" xfId="41400"/>
    <cellStyle name="Normal 57 3 2 5 4 5 3" xfId="28967"/>
    <cellStyle name="Normal 57 3 2 5 4 6" xfId="14834"/>
    <cellStyle name="Normal 57 3 2 5 4 6 2" xfId="39708"/>
    <cellStyle name="Normal 57 3 2 5 4 7" xfId="27267"/>
    <cellStyle name="Normal 57 3 2 5 5" xfId="991"/>
    <cellStyle name="Normal 57 3 2 5 5 2" xfId="10150"/>
    <cellStyle name="Normal 57 3 2 5 5 2 2" xfId="22593"/>
    <cellStyle name="Normal 57 3 2 5 5 2 2 2" xfId="47467"/>
    <cellStyle name="Normal 57 3 2 5 5 2 3" xfId="35034"/>
    <cellStyle name="Normal 57 3 2 5 5 3" xfId="5134"/>
    <cellStyle name="Normal 57 3 2 5 5 3 2" xfId="17586"/>
    <cellStyle name="Normal 57 3 2 5 5 3 2 2" xfId="42460"/>
    <cellStyle name="Normal 57 3 2 5 5 3 3" xfId="30027"/>
    <cellStyle name="Normal 57 3 2 5 5 4" xfId="13791"/>
    <cellStyle name="Normal 57 3 2 5 5 4 2" xfId="38665"/>
    <cellStyle name="Normal 57 3 2 5 5 5" xfId="26224"/>
    <cellStyle name="Normal 57 3 2 5 6" xfId="8206"/>
    <cellStyle name="Normal 57 3 2 5 6 2" xfId="20650"/>
    <cellStyle name="Normal 57 3 2 5 6 2 2" xfId="45524"/>
    <cellStyle name="Normal 57 3 2 5 6 3" xfId="33091"/>
    <cellStyle name="Normal 57 3 2 5 7" xfId="11606"/>
    <cellStyle name="Normal 57 3 2 5 7 2" xfId="24040"/>
    <cellStyle name="Normal 57 3 2 5 7 2 2" xfId="48914"/>
    <cellStyle name="Normal 57 3 2 5 7 3" xfId="36481"/>
    <cellStyle name="Normal 57 3 2 5 8" xfId="6683"/>
    <cellStyle name="Normal 57 3 2 5 8 2" xfId="19132"/>
    <cellStyle name="Normal 57 3 2 5 8 2 2" xfId="44006"/>
    <cellStyle name="Normal 57 3 2 5 8 3" xfId="31573"/>
    <cellStyle name="Normal 57 3 2 5 9" xfId="3137"/>
    <cellStyle name="Normal 57 3 2 5 9 2" xfId="15643"/>
    <cellStyle name="Normal 57 3 2 5 9 2 2" xfId="40517"/>
    <cellStyle name="Normal 57 3 2 5 9 3" xfId="28076"/>
    <cellStyle name="Normal 57 3 2 5_Degree data" xfId="2460"/>
    <cellStyle name="Normal 57 3 2 6" xfId="545"/>
    <cellStyle name="Normal 57 3 2 6 2" xfId="1489"/>
    <cellStyle name="Normal 57 3 2 6 2 2" xfId="9593"/>
    <cellStyle name="Normal 57 3 2 6 2 2 2" xfId="22036"/>
    <cellStyle name="Normal 57 3 2 6 2 2 2 2" xfId="46910"/>
    <cellStyle name="Normal 57 3 2 6 2 2 3" xfId="34477"/>
    <cellStyle name="Normal 57 3 2 6 2 3" xfId="4575"/>
    <cellStyle name="Normal 57 3 2 6 2 3 2" xfId="17029"/>
    <cellStyle name="Normal 57 3 2 6 2 3 2 2" xfId="41903"/>
    <cellStyle name="Normal 57 3 2 6 2 3 3" xfId="29470"/>
    <cellStyle name="Normal 57 3 2 6 2 4" xfId="14289"/>
    <cellStyle name="Normal 57 3 2 6 2 4 2" xfId="39163"/>
    <cellStyle name="Normal 57 3 2 6 2 5" xfId="26722"/>
    <cellStyle name="Normal 57 3 2 6 3" xfId="5634"/>
    <cellStyle name="Normal 57 3 2 6 3 2" xfId="10650"/>
    <cellStyle name="Normal 57 3 2 6 3 2 2" xfId="23093"/>
    <cellStyle name="Normal 57 3 2 6 3 2 2 2" xfId="47967"/>
    <cellStyle name="Normal 57 3 2 6 3 2 3" xfId="35534"/>
    <cellStyle name="Normal 57 3 2 6 3 3" xfId="18086"/>
    <cellStyle name="Normal 57 3 2 6 3 3 2" xfId="42960"/>
    <cellStyle name="Normal 57 3 2 6 3 4" xfId="30527"/>
    <cellStyle name="Normal 57 3 2 6 4" xfId="8709"/>
    <cellStyle name="Normal 57 3 2 6 4 2" xfId="21153"/>
    <cellStyle name="Normal 57 3 2 6 4 2 2" xfId="46027"/>
    <cellStyle name="Normal 57 3 2 6 4 3" xfId="33594"/>
    <cellStyle name="Normal 57 3 2 6 5" xfId="12104"/>
    <cellStyle name="Normal 57 3 2 6 5 2" xfId="24538"/>
    <cellStyle name="Normal 57 3 2 6 5 2 2" xfId="49412"/>
    <cellStyle name="Normal 57 3 2 6 5 3" xfId="36979"/>
    <cellStyle name="Normal 57 3 2 6 6" xfId="7186"/>
    <cellStyle name="Normal 57 3 2 6 6 2" xfId="19635"/>
    <cellStyle name="Normal 57 3 2 6 6 2 2" xfId="44509"/>
    <cellStyle name="Normal 57 3 2 6 6 3" xfId="32076"/>
    <cellStyle name="Normal 57 3 2 6 7" xfId="3640"/>
    <cellStyle name="Normal 57 3 2 6 7 2" xfId="16146"/>
    <cellStyle name="Normal 57 3 2 6 7 2 2" xfId="41020"/>
    <cellStyle name="Normal 57 3 2 6 7 3" xfId="28579"/>
    <cellStyle name="Normal 57 3 2 6 8" xfId="13355"/>
    <cellStyle name="Normal 57 3 2 6 8 2" xfId="38229"/>
    <cellStyle name="Normal 57 3 2 6 9" xfId="25788"/>
    <cellStyle name="Normal 57 3 2 7" xfId="1837"/>
    <cellStyle name="Normal 57 3 2 7 2" xfId="4737"/>
    <cellStyle name="Normal 57 3 2 7 2 2" xfId="9754"/>
    <cellStyle name="Normal 57 3 2 7 2 2 2" xfId="22197"/>
    <cellStyle name="Normal 57 3 2 7 2 2 2 2" xfId="47071"/>
    <cellStyle name="Normal 57 3 2 7 2 2 3" xfId="34638"/>
    <cellStyle name="Normal 57 3 2 7 2 3" xfId="17190"/>
    <cellStyle name="Normal 57 3 2 7 2 3 2" xfId="42064"/>
    <cellStyle name="Normal 57 3 2 7 2 4" xfId="29631"/>
    <cellStyle name="Normal 57 3 2 7 3" xfId="5983"/>
    <cellStyle name="Normal 57 3 2 7 3 2" xfId="10998"/>
    <cellStyle name="Normal 57 3 2 7 3 2 2" xfId="23441"/>
    <cellStyle name="Normal 57 3 2 7 3 2 2 2" xfId="48315"/>
    <cellStyle name="Normal 57 3 2 7 3 2 3" xfId="35882"/>
    <cellStyle name="Normal 57 3 2 7 3 3" xfId="18434"/>
    <cellStyle name="Normal 57 3 2 7 3 3 2" xfId="43308"/>
    <cellStyle name="Normal 57 3 2 7 3 4" xfId="30875"/>
    <cellStyle name="Normal 57 3 2 7 4" xfId="8044"/>
    <cellStyle name="Normal 57 3 2 7 4 2" xfId="20490"/>
    <cellStyle name="Normal 57 3 2 7 4 2 2" xfId="45364"/>
    <cellStyle name="Normal 57 3 2 7 4 3" xfId="32931"/>
    <cellStyle name="Normal 57 3 2 7 5" xfId="12452"/>
    <cellStyle name="Normal 57 3 2 7 5 2" xfId="24886"/>
    <cellStyle name="Normal 57 3 2 7 5 2 2" xfId="49760"/>
    <cellStyle name="Normal 57 3 2 7 5 3" xfId="37327"/>
    <cellStyle name="Normal 57 3 2 7 6" xfId="7348"/>
    <cellStyle name="Normal 57 3 2 7 6 2" xfId="19796"/>
    <cellStyle name="Normal 57 3 2 7 6 2 2" xfId="44670"/>
    <cellStyle name="Normal 57 3 2 7 6 3" xfId="32237"/>
    <cellStyle name="Normal 57 3 2 7 7" xfId="2971"/>
    <cellStyle name="Normal 57 3 2 7 7 2" xfId="15483"/>
    <cellStyle name="Normal 57 3 2 7 7 2 2" xfId="40357"/>
    <cellStyle name="Normal 57 3 2 7 7 3" xfId="27916"/>
    <cellStyle name="Normal 57 3 2 7 8" xfId="14637"/>
    <cellStyle name="Normal 57 3 2 7 8 2" xfId="39511"/>
    <cellStyle name="Normal 57 3 2 7 9" xfId="27070"/>
    <cellStyle name="Normal 57 3 2 8" xfId="2090"/>
    <cellStyle name="Normal 57 3 2 8 2" xfId="6135"/>
    <cellStyle name="Normal 57 3 2 8 2 2" xfId="11150"/>
    <cellStyle name="Normal 57 3 2 8 2 2 2" xfId="23593"/>
    <cellStyle name="Normal 57 3 2 8 2 2 2 2" xfId="48467"/>
    <cellStyle name="Normal 57 3 2 8 2 2 3" xfId="36034"/>
    <cellStyle name="Normal 57 3 2 8 2 3" xfId="18586"/>
    <cellStyle name="Normal 57 3 2 8 2 3 2" xfId="43460"/>
    <cellStyle name="Normal 57 3 2 8 2 4" xfId="31027"/>
    <cellStyle name="Normal 57 3 2 8 3" xfId="12604"/>
    <cellStyle name="Normal 57 3 2 8 3 2" xfId="25038"/>
    <cellStyle name="Normal 57 3 2 8 3 2 2" xfId="49912"/>
    <cellStyle name="Normal 57 3 2 8 3 3" xfId="37479"/>
    <cellStyle name="Normal 57 3 2 8 4" xfId="8930"/>
    <cellStyle name="Normal 57 3 2 8 4 2" xfId="21373"/>
    <cellStyle name="Normal 57 3 2 8 4 2 2" xfId="46247"/>
    <cellStyle name="Normal 57 3 2 8 4 3" xfId="33814"/>
    <cellStyle name="Normal 57 3 2 8 5" xfId="3912"/>
    <cellStyle name="Normal 57 3 2 8 5 2" xfId="16366"/>
    <cellStyle name="Normal 57 3 2 8 5 2 2" xfId="41240"/>
    <cellStyle name="Normal 57 3 2 8 5 3" xfId="28807"/>
    <cellStyle name="Normal 57 3 2 8 6" xfId="14789"/>
    <cellStyle name="Normal 57 3 2 8 6 2" xfId="39663"/>
    <cellStyle name="Normal 57 3 2 8 7" xfId="27222"/>
    <cellStyle name="Normal 57 3 2 9" xfId="946"/>
    <cellStyle name="Normal 57 3 2 9 2" xfId="11561"/>
    <cellStyle name="Normal 57 3 2 9 2 2" xfId="23995"/>
    <cellStyle name="Normal 57 3 2 9 2 2 2" xfId="48869"/>
    <cellStyle name="Normal 57 3 2 9 2 3" xfId="36436"/>
    <cellStyle name="Normal 57 3 2 9 3" xfId="10105"/>
    <cellStyle name="Normal 57 3 2 9 3 2" xfId="22548"/>
    <cellStyle name="Normal 57 3 2 9 3 2 2" xfId="47422"/>
    <cellStyle name="Normal 57 3 2 9 3 3" xfId="34989"/>
    <cellStyle name="Normal 57 3 2 9 4" xfId="5089"/>
    <cellStyle name="Normal 57 3 2 9 4 2" xfId="17541"/>
    <cellStyle name="Normal 57 3 2 9 4 2 2" xfId="42415"/>
    <cellStyle name="Normal 57 3 2 9 4 3" xfId="29982"/>
    <cellStyle name="Normal 57 3 2 9 5" xfId="13746"/>
    <cellStyle name="Normal 57 3 2 9 5 2" xfId="38620"/>
    <cellStyle name="Normal 57 3 2 9 6" xfId="26179"/>
    <cellStyle name="Normal 57 3 2_Degree data" xfId="2454"/>
    <cellStyle name="Normal 57 3 3" xfId="136"/>
    <cellStyle name="Normal 57 3 3 10" xfId="7699"/>
    <cellStyle name="Normal 57 3 3 10 2" xfId="20145"/>
    <cellStyle name="Normal 57 3 3 10 2 2" xfId="45019"/>
    <cellStyle name="Normal 57 3 3 10 3" xfId="32586"/>
    <cellStyle name="Normal 57 3 3 11" xfId="11519"/>
    <cellStyle name="Normal 57 3 3 11 2" xfId="23953"/>
    <cellStyle name="Normal 57 3 3 11 2 2" xfId="48827"/>
    <cellStyle name="Normal 57 3 3 11 3" xfId="36394"/>
    <cellStyle name="Normal 57 3 3 12" xfId="6511"/>
    <cellStyle name="Normal 57 3 3 12 2" xfId="18960"/>
    <cellStyle name="Normal 57 3 3 12 2 2" xfId="43834"/>
    <cellStyle name="Normal 57 3 3 12 3" xfId="31401"/>
    <cellStyle name="Normal 57 3 3 13" xfId="2619"/>
    <cellStyle name="Normal 57 3 3 13 2" xfId="15138"/>
    <cellStyle name="Normal 57 3 3 13 2 2" xfId="40012"/>
    <cellStyle name="Normal 57 3 3 13 3" xfId="27571"/>
    <cellStyle name="Normal 57 3 3 14" xfId="12966"/>
    <cellStyle name="Normal 57 3 3 14 2" xfId="37840"/>
    <cellStyle name="Normal 57 3 3 15" xfId="25399"/>
    <cellStyle name="Normal 57 3 3 2" xfId="324"/>
    <cellStyle name="Normal 57 3 3 2 10" xfId="6554"/>
    <cellStyle name="Normal 57 3 3 2 10 2" xfId="19003"/>
    <cellStyle name="Normal 57 3 3 2 10 2 2" xfId="43877"/>
    <cellStyle name="Normal 57 3 3 2 10 3" xfId="31444"/>
    <cellStyle name="Normal 57 3 3 2 11" xfId="2722"/>
    <cellStyle name="Normal 57 3 3 2 11 2" xfId="15240"/>
    <cellStyle name="Normal 57 3 3 2 11 2 2" xfId="40114"/>
    <cellStyle name="Normal 57 3 3 2 11 3" xfId="27673"/>
    <cellStyle name="Normal 57 3 3 2 12" xfId="13141"/>
    <cellStyle name="Normal 57 3 3 2 12 2" xfId="38015"/>
    <cellStyle name="Normal 57 3 3 2 13" xfId="25574"/>
    <cellStyle name="Normal 57 3 3 2 2" xfId="426"/>
    <cellStyle name="Normal 57 3 3 2 2 10" xfId="13241"/>
    <cellStyle name="Normal 57 3 3 2 2 10 2" xfId="38115"/>
    <cellStyle name="Normal 57 3 3 2 2 11" xfId="25674"/>
    <cellStyle name="Normal 57 3 3 2 2 2" xfId="786"/>
    <cellStyle name="Normal 57 3 3 2 2 2 2" xfId="1498"/>
    <cellStyle name="Normal 57 3 3 2 2 2 2 2" xfId="9602"/>
    <cellStyle name="Normal 57 3 3 2 2 2 2 2 2" xfId="22045"/>
    <cellStyle name="Normal 57 3 3 2 2 2 2 2 2 2" xfId="46919"/>
    <cellStyle name="Normal 57 3 3 2 2 2 2 2 3" xfId="34486"/>
    <cellStyle name="Normal 57 3 3 2 2 2 2 3" xfId="4584"/>
    <cellStyle name="Normal 57 3 3 2 2 2 2 3 2" xfId="17038"/>
    <cellStyle name="Normal 57 3 3 2 2 2 2 3 2 2" xfId="41912"/>
    <cellStyle name="Normal 57 3 3 2 2 2 2 3 3" xfId="29479"/>
    <cellStyle name="Normal 57 3 3 2 2 2 2 4" xfId="14298"/>
    <cellStyle name="Normal 57 3 3 2 2 2 2 4 2" xfId="39172"/>
    <cellStyle name="Normal 57 3 3 2 2 2 2 5" xfId="26731"/>
    <cellStyle name="Normal 57 3 3 2 2 2 3" xfId="5643"/>
    <cellStyle name="Normal 57 3 3 2 2 2 3 2" xfId="10659"/>
    <cellStyle name="Normal 57 3 3 2 2 2 3 2 2" xfId="23102"/>
    <cellStyle name="Normal 57 3 3 2 2 2 3 2 2 2" xfId="47976"/>
    <cellStyle name="Normal 57 3 3 2 2 2 3 2 3" xfId="35543"/>
    <cellStyle name="Normal 57 3 3 2 2 2 3 3" xfId="18095"/>
    <cellStyle name="Normal 57 3 3 2 2 2 3 3 2" xfId="42969"/>
    <cellStyle name="Normal 57 3 3 2 2 2 3 4" xfId="30536"/>
    <cellStyle name="Normal 57 3 3 2 2 2 4" xfId="8718"/>
    <cellStyle name="Normal 57 3 3 2 2 2 4 2" xfId="21162"/>
    <cellStyle name="Normal 57 3 3 2 2 2 4 2 2" xfId="46036"/>
    <cellStyle name="Normal 57 3 3 2 2 2 4 3" xfId="33603"/>
    <cellStyle name="Normal 57 3 3 2 2 2 5" xfId="12113"/>
    <cellStyle name="Normal 57 3 3 2 2 2 5 2" xfId="24547"/>
    <cellStyle name="Normal 57 3 3 2 2 2 5 2 2" xfId="49421"/>
    <cellStyle name="Normal 57 3 3 2 2 2 5 3" xfId="36988"/>
    <cellStyle name="Normal 57 3 3 2 2 2 6" xfId="7195"/>
    <cellStyle name="Normal 57 3 3 2 2 2 6 2" xfId="19644"/>
    <cellStyle name="Normal 57 3 3 2 2 2 6 2 2" xfId="44518"/>
    <cellStyle name="Normal 57 3 3 2 2 2 6 3" xfId="32085"/>
    <cellStyle name="Normal 57 3 3 2 2 2 7" xfId="3649"/>
    <cellStyle name="Normal 57 3 3 2 2 2 7 2" xfId="16155"/>
    <cellStyle name="Normal 57 3 3 2 2 2 7 2 2" xfId="41029"/>
    <cellStyle name="Normal 57 3 3 2 2 2 7 3" xfId="28588"/>
    <cellStyle name="Normal 57 3 3 2 2 2 8" xfId="13588"/>
    <cellStyle name="Normal 57 3 3 2 2 2 8 2" xfId="38462"/>
    <cellStyle name="Normal 57 3 3 2 2 2 9" xfId="26021"/>
    <cellStyle name="Normal 57 3 3 2 2 3" xfId="1846"/>
    <cellStyle name="Normal 57 3 3 2 2 3 2" xfId="4970"/>
    <cellStyle name="Normal 57 3 3 2 2 3 2 2" xfId="9987"/>
    <cellStyle name="Normal 57 3 3 2 2 3 2 2 2" xfId="22430"/>
    <cellStyle name="Normal 57 3 3 2 2 3 2 2 2 2" xfId="47304"/>
    <cellStyle name="Normal 57 3 3 2 2 3 2 2 3" xfId="34871"/>
    <cellStyle name="Normal 57 3 3 2 2 3 2 3" xfId="17423"/>
    <cellStyle name="Normal 57 3 3 2 2 3 2 3 2" xfId="42297"/>
    <cellStyle name="Normal 57 3 3 2 2 3 2 4" xfId="29864"/>
    <cellStyle name="Normal 57 3 3 2 2 3 3" xfId="5992"/>
    <cellStyle name="Normal 57 3 3 2 2 3 3 2" xfId="11007"/>
    <cellStyle name="Normal 57 3 3 2 2 3 3 2 2" xfId="23450"/>
    <cellStyle name="Normal 57 3 3 2 2 3 3 2 2 2" xfId="48324"/>
    <cellStyle name="Normal 57 3 3 2 2 3 3 2 3" xfId="35891"/>
    <cellStyle name="Normal 57 3 3 2 2 3 3 3" xfId="18443"/>
    <cellStyle name="Normal 57 3 3 2 2 3 3 3 2" xfId="43317"/>
    <cellStyle name="Normal 57 3 3 2 2 3 3 4" xfId="30884"/>
    <cellStyle name="Normal 57 3 3 2 2 3 4" xfId="8394"/>
    <cellStyle name="Normal 57 3 3 2 2 3 4 2" xfId="20838"/>
    <cellStyle name="Normal 57 3 3 2 2 3 4 2 2" xfId="45712"/>
    <cellStyle name="Normal 57 3 3 2 2 3 4 3" xfId="33279"/>
    <cellStyle name="Normal 57 3 3 2 2 3 5" xfId="12461"/>
    <cellStyle name="Normal 57 3 3 2 2 3 5 2" xfId="24895"/>
    <cellStyle name="Normal 57 3 3 2 2 3 5 2 2" xfId="49769"/>
    <cellStyle name="Normal 57 3 3 2 2 3 5 3" xfId="37336"/>
    <cellStyle name="Normal 57 3 3 2 2 3 6" xfId="7581"/>
    <cellStyle name="Normal 57 3 3 2 2 3 6 2" xfId="20029"/>
    <cellStyle name="Normal 57 3 3 2 2 3 6 2 2" xfId="44903"/>
    <cellStyle name="Normal 57 3 3 2 2 3 6 3" xfId="32470"/>
    <cellStyle name="Normal 57 3 3 2 2 3 7" xfId="3325"/>
    <cellStyle name="Normal 57 3 3 2 2 3 7 2" xfId="15831"/>
    <cellStyle name="Normal 57 3 3 2 2 3 7 2 2" xfId="40705"/>
    <cellStyle name="Normal 57 3 3 2 2 3 7 3" xfId="28264"/>
    <cellStyle name="Normal 57 3 3 2 2 3 8" xfId="14646"/>
    <cellStyle name="Normal 57 3 3 2 2 3 8 2" xfId="39520"/>
    <cellStyle name="Normal 57 3 3 2 2 3 9" xfId="27079"/>
    <cellStyle name="Normal 57 3 3 2 2 4" xfId="2344"/>
    <cellStyle name="Normal 57 3 3 2 2 4 2" xfId="6368"/>
    <cellStyle name="Normal 57 3 3 2 2 4 2 2" xfId="11383"/>
    <cellStyle name="Normal 57 3 3 2 2 4 2 2 2" xfId="23826"/>
    <cellStyle name="Normal 57 3 3 2 2 4 2 2 2 2" xfId="48700"/>
    <cellStyle name="Normal 57 3 3 2 2 4 2 2 3" xfId="36267"/>
    <cellStyle name="Normal 57 3 3 2 2 4 2 3" xfId="18819"/>
    <cellStyle name="Normal 57 3 3 2 2 4 2 3 2" xfId="43693"/>
    <cellStyle name="Normal 57 3 3 2 2 4 2 4" xfId="31260"/>
    <cellStyle name="Normal 57 3 3 2 2 4 3" xfId="12837"/>
    <cellStyle name="Normal 57 3 3 2 2 4 3 2" xfId="25271"/>
    <cellStyle name="Normal 57 3 3 2 2 4 3 2 2" xfId="50145"/>
    <cellStyle name="Normal 57 3 3 2 2 4 3 3" xfId="37712"/>
    <cellStyle name="Normal 57 3 3 2 2 4 4" xfId="9278"/>
    <cellStyle name="Normal 57 3 3 2 2 4 4 2" xfId="21721"/>
    <cellStyle name="Normal 57 3 3 2 2 4 4 2 2" xfId="46595"/>
    <cellStyle name="Normal 57 3 3 2 2 4 4 3" xfId="34162"/>
    <cellStyle name="Normal 57 3 3 2 2 4 5" xfId="4260"/>
    <cellStyle name="Normal 57 3 3 2 2 4 5 2" xfId="16714"/>
    <cellStyle name="Normal 57 3 3 2 2 4 5 2 2" xfId="41588"/>
    <cellStyle name="Normal 57 3 3 2 2 4 5 3" xfId="29155"/>
    <cellStyle name="Normal 57 3 3 2 2 4 6" xfId="15022"/>
    <cellStyle name="Normal 57 3 3 2 2 4 6 2" xfId="39896"/>
    <cellStyle name="Normal 57 3 3 2 2 4 7" xfId="27455"/>
    <cellStyle name="Normal 57 3 3 2 2 5" xfId="1179"/>
    <cellStyle name="Normal 57 3 3 2 2 5 2" xfId="10340"/>
    <cellStyle name="Normal 57 3 3 2 2 5 2 2" xfId="22783"/>
    <cellStyle name="Normal 57 3 3 2 2 5 2 2 2" xfId="47657"/>
    <cellStyle name="Normal 57 3 3 2 2 5 2 3" xfId="35224"/>
    <cellStyle name="Normal 57 3 3 2 2 5 3" xfId="5324"/>
    <cellStyle name="Normal 57 3 3 2 2 5 3 2" xfId="17776"/>
    <cellStyle name="Normal 57 3 3 2 2 5 3 2 2" xfId="42650"/>
    <cellStyle name="Normal 57 3 3 2 2 5 3 3" xfId="30217"/>
    <cellStyle name="Normal 57 3 3 2 2 5 4" xfId="13979"/>
    <cellStyle name="Normal 57 3 3 2 2 5 4 2" xfId="38853"/>
    <cellStyle name="Normal 57 3 3 2 2 5 5" xfId="26412"/>
    <cellStyle name="Normal 57 3 3 2 2 6" xfId="7901"/>
    <cellStyle name="Normal 57 3 3 2 2 6 2" xfId="20347"/>
    <cellStyle name="Normal 57 3 3 2 2 6 2 2" xfId="45221"/>
    <cellStyle name="Normal 57 3 3 2 2 6 3" xfId="32788"/>
    <cellStyle name="Normal 57 3 3 2 2 7" xfId="11794"/>
    <cellStyle name="Normal 57 3 3 2 2 7 2" xfId="24228"/>
    <cellStyle name="Normal 57 3 3 2 2 7 2 2" xfId="49102"/>
    <cellStyle name="Normal 57 3 3 2 2 7 3" xfId="36669"/>
    <cellStyle name="Normal 57 3 3 2 2 8" xfId="6871"/>
    <cellStyle name="Normal 57 3 3 2 2 8 2" xfId="19320"/>
    <cellStyle name="Normal 57 3 3 2 2 8 2 2" xfId="44194"/>
    <cellStyle name="Normal 57 3 3 2 2 8 3" xfId="31761"/>
    <cellStyle name="Normal 57 3 3 2 2 9" xfId="2822"/>
    <cellStyle name="Normal 57 3 3 2 2 9 2" xfId="15340"/>
    <cellStyle name="Normal 57 3 3 2 2 9 2 2" xfId="40214"/>
    <cellStyle name="Normal 57 3 3 2 2 9 3" xfId="27773"/>
    <cellStyle name="Normal 57 3 3 2 2_Degree data" xfId="2463"/>
    <cellStyle name="Normal 57 3 3 2 3" xfId="685"/>
    <cellStyle name="Normal 57 3 3 2 3 2" xfId="1497"/>
    <cellStyle name="Normal 57 3 3 2 3 2 2" xfId="9178"/>
    <cellStyle name="Normal 57 3 3 2 3 2 2 2" xfId="21621"/>
    <cellStyle name="Normal 57 3 3 2 3 2 2 2 2" xfId="46495"/>
    <cellStyle name="Normal 57 3 3 2 3 2 2 3" xfId="34062"/>
    <cellStyle name="Normal 57 3 3 2 3 2 3" xfId="4160"/>
    <cellStyle name="Normal 57 3 3 2 3 2 3 2" xfId="16614"/>
    <cellStyle name="Normal 57 3 3 2 3 2 3 2 2" xfId="41488"/>
    <cellStyle name="Normal 57 3 3 2 3 2 3 3" xfId="29055"/>
    <cellStyle name="Normal 57 3 3 2 3 2 4" xfId="14297"/>
    <cellStyle name="Normal 57 3 3 2 3 2 4 2" xfId="39171"/>
    <cellStyle name="Normal 57 3 3 2 3 2 5" xfId="26730"/>
    <cellStyle name="Normal 57 3 3 2 3 3" xfId="5642"/>
    <cellStyle name="Normal 57 3 3 2 3 3 2" xfId="10658"/>
    <cellStyle name="Normal 57 3 3 2 3 3 2 2" xfId="23101"/>
    <cellStyle name="Normal 57 3 3 2 3 3 2 2 2" xfId="47975"/>
    <cellStyle name="Normal 57 3 3 2 3 3 2 3" xfId="35542"/>
    <cellStyle name="Normal 57 3 3 2 3 3 3" xfId="18094"/>
    <cellStyle name="Normal 57 3 3 2 3 3 3 2" xfId="42968"/>
    <cellStyle name="Normal 57 3 3 2 3 3 4" xfId="30535"/>
    <cellStyle name="Normal 57 3 3 2 3 4" xfId="8294"/>
    <cellStyle name="Normal 57 3 3 2 3 4 2" xfId="20738"/>
    <cellStyle name="Normal 57 3 3 2 3 4 2 2" xfId="45612"/>
    <cellStyle name="Normal 57 3 3 2 3 4 3" xfId="33179"/>
    <cellStyle name="Normal 57 3 3 2 3 5" xfId="12112"/>
    <cellStyle name="Normal 57 3 3 2 3 5 2" xfId="24546"/>
    <cellStyle name="Normal 57 3 3 2 3 5 2 2" xfId="49420"/>
    <cellStyle name="Normal 57 3 3 2 3 5 3" xfId="36987"/>
    <cellStyle name="Normal 57 3 3 2 3 6" xfId="6771"/>
    <cellStyle name="Normal 57 3 3 2 3 6 2" xfId="19220"/>
    <cellStyle name="Normal 57 3 3 2 3 6 2 2" xfId="44094"/>
    <cellStyle name="Normal 57 3 3 2 3 6 3" xfId="31661"/>
    <cellStyle name="Normal 57 3 3 2 3 7" xfId="3225"/>
    <cellStyle name="Normal 57 3 3 2 3 7 2" xfId="15731"/>
    <cellStyle name="Normal 57 3 3 2 3 7 2 2" xfId="40605"/>
    <cellStyle name="Normal 57 3 3 2 3 7 3" xfId="28164"/>
    <cellStyle name="Normal 57 3 3 2 3 8" xfId="13488"/>
    <cellStyle name="Normal 57 3 3 2 3 8 2" xfId="38362"/>
    <cellStyle name="Normal 57 3 3 2 3 9" xfId="25921"/>
    <cellStyle name="Normal 57 3 3 2 4" xfId="1845"/>
    <cellStyle name="Normal 57 3 3 2 4 2" xfId="4583"/>
    <cellStyle name="Normal 57 3 3 2 4 2 2" xfId="9601"/>
    <cellStyle name="Normal 57 3 3 2 4 2 2 2" xfId="22044"/>
    <cellStyle name="Normal 57 3 3 2 4 2 2 2 2" xfId="46918"/>
    <cellStyle name="Normal 57 3 3 2 4 2 2 3" xfId="34485"/>
    <cellStyle name="Normal 57 3 3 2 4 2 3" xfId="17037"/>
    <cellStyle name="Normal 57 3 3 2 4 2 3 2" xfId="41911"/>
    <cellStyle name="Normal 57 3 3 2 4 2 4" xfId="29478"/>
    <cellStyle name="Normal 57 3 3 2 4 3" xfId="5991"/>
    <cellStyle name="Normal 57 3 3 2 4 3 2" xfId="11006"/>
    <cellStyle name="Normal 57 3 3 2 4 3 2 2" xfId="23449"/>
    <cellStyle name="Normal 57 3 3 2 4 3 2 2 2" xfId="48323"/>
    <cellStyle name="Normal 57 3 3 2 4 3 2 3" xfId="35890"/>
    <cellStyle name="Normal 57 3 3 2 4 3 3" xfId="18442"/>
    <cellStyle name="Normal 57 3 3 2 4 3 3 2" xfId="43316"/>
    <cellStyle name="Normal 57 3 3 2 4 3 4" xfId="30883"/>
    <cellStyle name="Normal 57 3 3 2 4 4" xfId="8717"/>
    <cellStyle name="Normal 57 3 3 2 4 4 2" xfId="21161"/>
    <cellStyle name="Normal 57 3 3 2 4 4 2 2" xfId="46035"/>
    <cellStyle name="Normal 57 3 3 2 4 4 3" xfId="33602"/>
    <cellStyle name="Normal 57 3 3 2 4 5" xfId="12460"/>
    <cellStyle name="Normal 57 3 3 2 4 5 2" xfId="24894"/>
    <cellStyle name="Normal 57 3 3 2 4 5 2 2" xfId="49768"/>
    <cellStyle name="Normal 57 3 3 2 4 5 3" xfId="37335"/>
    <cellStyle name="Normal 57 3 3 2 4 6" xfId="7194"/>
    <cellStyle name="Normal 57 3 3 2 4 6 2" xfId="19643"/>
    <cellStyle name="Normal 57 3 3 2 4 6 2 2" xfId="44517"/>
    <cellStyle name="Normal 57 3 3 2 4 6 3" xfId="32084"/>
    <cellStyle name="Normal 57 3 3 2 4 7" xfId="3648"/>
    <cellStyle name="Normal 57 3 3 2 4 7 2" xfId="16154"/>
    <cellStyle name="Normal 57 3 3 2 4 7 2 2" xfId="41028"/>
    <cellStyle name="Normal 57 3 3 2 4 7 3" xfId="28587"/>
    <cellStyle name="Normal 57 3 3 2 4 8" xfId="14645"/>
    <cellStyle name="Normal 57 3 3 2 4 8 2" xfId="39519"/>
    <cellStyle name="Normal 57 3 3 2 4 9" xfId="27078"/>
    <cellStyle name="Normal 57 3 3 2 5" xfId="2242"/>
    <cellStyle name="Normal 57 3 3 2 5 2" xfId="4870"/>
    <cellStyle name="Normal 57 3 3 2 5 2 2" xfId="9887"/>
    <cellStyle name="Normal 57 3 3 2 5 2 2 2" xfId="22330"/>
    <cellStyle name="Normal 57 3 3 2 5 2 2 2 2" xfId="47204"/>
    <cellStyle name="Normal 57 3 3 2 5 2 2 3" xfId="34771"/>
    <cellStyle name="Normal 57 3 3 2 5 2 3" xfId="17323"/>
    <cellStyle name="Normal 57 3 3 2 5 2 3 2" xfId="42197"/>
    <cellStyle name="Normal 57 3 3 2 5 2 4" xfId="29764"/>
    <cellStyle name="Normal 57 3 3 2 5 3" xfId="6268"/>
    <cellStyle name="Normal 57 3 3 2 5 3 2" xfId="11283"/>
    <cellStyle name="Normal 57 3 3 2 5 3 2 2" xfId="23726"/>
    <cellStyle name="Normal 57 3 3 2 5 3 2 2 2" xfId="48600"/>
    <cellStyle name="Normal 57 3 3 2 5 3 2 3" xfId="36167"/>
    <cellStyle name="Normal 57 3 3 2 5 3 3" xfId="18719"/>
    <cellStyle name="Normal 57 3 3 2 5 3 3 2" xfId="43593"/>
    <cellStyle name="Normal 57 3 3 2 5 3 4" xfId="31160"/>
    <cellStyle name="Normal 57 3 3 2 5 4" xfId="8075"/>
    <cellStyle name="Normal 57 3 3 2 5 4 2" xfId="20521"/>
    <cellStyle name="Normal 57 3 3 2 5 4 2 2" xfId="45395"/>
    <cellStyle name="Normal 57 3 3 2 5 4 3" xfId="32962"/>
    <cellStyle name="Normal 57 3 3 2 5 5" xfId="12737"/>
    <cellStyle name="Normal 57 3 3 2 5 5 2" xfId="25171"/>
    <cellStyle name="Normal 57 3 3 2 5 5 2 2" xfId="50045"/>
    <cellStyle name="Normal 57 3 3 2 5 5 3" xfId="37612"/>
    <cellStyle name="Normal 57 3 3 2 5 6" xfId="7481"/>
    <cellStyle name="Normal 57 3 3 2 5 6 2" xfId="19929"/>
    <cellStyle name="Normal 57 3 3 2 5 6 2 2" xfId="44803"/>
    <cellStyle name="Normal 57 3 3 2 5 6 3" xfId="32370"/>
    <cellStyle name="Normal 57 3 3 2 5 7" xfId="3004"/>
    <cellStyle name="Normal 57 3 3 2 5 7 2" xfId="15514"/>
    <cellStyle name="Normal 57 3 3 2 5 7 2 2" xfId="40388"/>
    <cellStyle name="Normal 57 3 3 2 5 7 3" xfId="27947"/>
    <cellStyle name="Normal 57 3 3 2 5 8" xfId="14922"/>
    <cellStyle name="Normal 57 3 3 2 5 8 2" xfId="39796"/>
    <cellStyle name="Normal 57 3 3 2 5 9" xfId="27355"/>
    <cellStyle name="Normal 57 3 3 2 6" xfId="1079"/>
    <cellStyle name="Normal 57 3 3 2 6 2" xfId="8961"/>
    <cellStyle name="Normal 57 3 3 2 6 2 2" xfId="21404"/>
    <cellStyle name="Normal 57 3 3 2 6 2 2 2" xfId="46278"/>
    <cellStyle name="Normal 57 3 3 2 6 2 3" xfId="33845"/>
    <cellStyle name="Normal 57 3 3 2 6 3" xfId="3943"/>
    <cellStyle name="Normal 57 3 3 2 6 3 2" xfId="16397"/>
    <cellStyle name="Normal 57 3 3 2 6 3 2 2" xfId="41271"/>
    <cellStyle name="Normal 57 3 3 2 6 3 3" xfId="28838"/>
    <cellStyle name="Normal 57 3 3 2 6 4" xfId="13879"/>
    <cellStyle name="Normal 57 3 3 2 6 4 2" xfId="38753"/>
    <cellStyle name="Normal 57 3 3 2 6 5" xfId="26312"/>
    <cellStyle name="Normal 57 3 3 2 7" xfId="5224"/>
    <cellStyle name="Normal 57 3 3 2 7 2" xfId="10240"/>
    <cellStyle name="Normal 57 3 3 2 7 2 2" xfId="22683"/>
    <cellStyle name="Normal 57 3 3 2 7 2 2 2" xfId="47557"/>
    <cellStyle name="Normal 57 3 3 2 7 2 3" xfId="35124"/>
    <cellStyle name="Normal 57 3 3 2 7 3" xfId="17676"/>
    <cellStyle name="Normal 57 3 3 2 7 3 2" xfId="42550"/>
    <cellStyle name="Normal 57 3 3 2 7 4" xfId="30117"/>
    <cellStyle name="Normal 57 3 3 2 8" xfId="7801"/>
    <cellStyle name="Normal 57 3 3 2 8 2" xfId="20247"/>
    <cellStyle name="Normal 57 3 3 2 8 2 2" xfId="45121"/>
    <cellStyle name="Normal 57 3 3 2 8 3" xfId="32688"/>
    <cellStyle name="Normal 57 3 3 2 9" xfId="11694"/>
    <cellStyle name="Normal 57 3 3 2 9 2" xfId="24128"/>
    <cellStyle name="Normal 57 3 3 2 9 2 2" xfId="49002"/>
    <cellStyle name="Normal 57 3 3 2 9 3" xfId="36569"/>
    <cellStyle name="Normal 57 3 3 2_Degree data" xfId="2462"/>
    <cellStyle name="Normal 57 3 3 3" xfId="279"/>
    <cellStyle name="Normal 57 3 3 3 10" xfId="6616"/>
    <cellStyle name="Normal 57 3 3 3 10 2" xfId="19065"/>
    <cellStyle name="Normal 57 3 3 3 10 2 2" xfId="43939"/>
    <cellStyle name="Normal 57 3 3 3 10 3" xfId="31506"/>
    <cellStyle name="Normal 57 3 3 3 11" xfId="2679"/>
    <cellStyle name="Normal 57 3 3 3 11 2" xfId="15197"/>
    <cellStyle name="Normal 57 3 3 3 11 2 2" xfId="40071"/>
    <cellStyle name="Normal 57 3 3 3 11 3" xfId="27630"/>
    <cellStyle name="Normal 57 3 3 3 12" xfId="13098"/>
    <cellStyle name="Normal 57 3 3 3 12 2" xfId="37972"/>
    <cellStyle name="Normal 57 3 3 3 13" xfId="25531"/>
    <cellStyle name="Normal 57 3 3 3 2" xfId="490"/>
    <cellStyle name="Normal 57 3 3 3 2 10" xfId="13303"/>
    <cellStyle name="Normal 57 3 3 3 2 10 2" xfId="38177"/>
    <cellStyle name="Normal 57 3 3 3 2 11" xfId="25736"/>
    <cellStyle name="Normal 57 3 3 3 2 2" xfId="849"/>
    <cellStyle name="Normal 57 3 3 3 2 2 2" xfId="1500"/>
    <cellStyle name="Normal 57 3 3 3 2 2 2 2" xfId="9604"/>
    <cellStyle name="Normal 57 3 3 3 2 2 2 2 2" xfId="22047"/>
    <cellStyle name="Normal 57 3 3 3 2 2 2 2 2 2" xfId="46921"/>
    <cellStyle name="Normal 57 3 3 3 2 2 2 2 3" xfId="34488"/>
    <cellStyle name="Normal 57 3 3 3 2 2 2 3" xfId="4586"/>
    <cellStyle name="Normal 57 3 3 3 2 2 2 3 2" xfId="17040"/>
    <cellStyle name="Normal 57 3 3 3 2 2 2 3 2 2" xfId="41914"/>
    <cellStyle name="Normal 57 3 3 3 2 2 2 3 3" xfId="29481"/>
    <cellStyle name="Normal 57 3 3 3 2 2 2 4" xfId="14300"/>
    <cellStyle name="Normal 57 3 3 3 2 2 2 4 2" xfId="39174"/>
    <cellStyle name="Normal 57 3 3 3 2 2 2 5" xfId="26733"/>
    <cellStyle name="Normal 57 3 3 3 2 2 3" xfId="5645"/>
    <cellStyle name="Normal 57 3 3 3 2 2 3 2" xfId="10661"/>
    <cellStyle name="Normal 57 3 3 3 2 2 3 2 2" xfId="23104"/>
    <cellStyle name="Normal 57 3 3 3 2 2 3 2 2 2" xfId="47978"/>
    <cellStyle name="Normal 57 3 3 3 2 2 3 2 3" xfId="35545"/>
    <cellStyle name="Normal 57 3 3 3 2 2 3 3" xfId="18097"/>
    <cellStyle name="Normal 57 3 3 3 2 2 3 3 2" xfId="42971"/>
    <cellStyle name="Normal 57 3 3 3 2 2 3 4" xfId="30538"/>
    <cellStyle name="Normal 57 3 3 3 2 2 4" xfId="8720"/>
    <cellStyle name="Normal 57 3 3 3 2 2 4 2" xfId="21164"/>
    <cellStyle name="Normal 57 3 3 3 2 2 4 2 2" xfId="46038"/>
    <cellStyle name="Normal 57 3 3 3 2 2 4 3" xfId="33605"/>
    <cellStyle name="Normal 57 3 3 3 2 2 5" xfId="12115"/>
    <cellStyle name="Normal 57 3 3 3 2 2 5 2" xfId="24549"/>
    <cellStyle name="Normal 57 3 3 3 2 2 5 2 2" xfId="49423"/>
    <cellStyle name="Normal 57 3 3 3 2 2 5 3" xfId="36990"/>
    <cellStyle name="Normal 57 3 3 3 2 2 6" xfId="7197"/>
    <cellStyle name="Normal 57 3 3 3 2 2 6 2" xfId="19646"/>
    <cellStyle name="Normal 57 3 3 3 2 2 6 2 2" xfId="44520"/>
    <cellStyle name="Normal 57 3 3 3 2 2 6 3" xfId="32087"/>
    <cellStyle name="Normal 57 3 3 3 2 2 7" xfId="3651"/>
    <cellStyle name="Normal 57 3 3 3 2 2 7 2" xfId="16157"/>
    <cellStyle name="Normal 57 3 3 3 2 2 7 2 2" xfId="41031"/>
    <cellStyle name="Normal 57 3 3 3 2 2 7 3" xfId="28590"/>
    <cellStyle name="Normal 57 3 3 3 2 2 8" xfId="13650"/>
    <cellStyle name="Normal 57 3 3 3 2 2 8 2" xfId="38524"/>
    <cellStyle name="Normal 57 3 3 3 2 2 9" xfId="26083"/>
    <cellStyle name="Normal 57 3 3 3 2 3" xfId="1848"/>
    <cellStyle name="Normal 57 3 3 3 2 3 2" xfId="5032"/>
    <cellStyle name="Normal 57 3 3 3 2 3 2 2" xfId="10049"/>
    <cellStyle name="Normal 57 3 3 3 2 3 2 2 2" xfId="22492"/>
    <cellStyle name="Normal 57 3 3 3 2 3 2 2 2 2" xfId="47366"/>
    <cellStyle name="Normal 57 3 3 3 2 3 2 2 3" xfId="34933"/>
    <cellStyle name="Normal 57 3 3 3 2 3 2 3" xfId="17485"/>
    <cellStyle name="Normal 57 3 3 3 2 3 2 3 2" xfId="42359"/>
    <cellStyle name="Normal 57 3 3 3 2 3 2 4" xfId="29926"/>
    <cellStyle name="Normal 57 3 3 3 2 3 3" xfId="5994"/>
    <cellStyle name="Normal 57 3 3 3 2 3 3 2" xfId="11009"/>
    <cellStyle name="Normal 57 3 3 3 2 3 3 2 2" xfId="23452"/>
    <cellStyle name="Normal 57 3 3 3 2 3 3 2 2 2" xfId="48326"/>
    <cellStyle name="Normal 57 3 3 3 2 3 3 2 3" xfId="35893"/>
    <cellStyle name="Normal 57 3 3 3 2 3 3 3" xfId="18445"/>
    <cellStyle name="Normal 57 3 3 3 2 3 3 3 2" xfId="43319"/>
    <cellStyle name="Normal 57 3 3 3 2 3 3 4" xfId="30886"/>
    <cellStyle name="Normal 57 3 3 3 2 3 4" xfId="8456"/>
    <cellStyle name="Normal 57 3 3 3 2 3 4 2" xfId="20900"/>
    <cellStyle name="Normal 57 3 3 3 2 3 4 2 2" xfId="45774"/>
    <cellStyle name="Normal 57 3 3 3 2 3 4 3" xfId="33341"/>
    <cellStyle name="Normal 57 3 3 3 2 3 5" xfId="12463"/>
    <cellStyle name="Normal 57 3 3 3 2 3 5 2" xfId="24897"/>
    <cellStyle name="Normal 57 3 3 3 2 3 5 2 2" xfId="49771"/>
    <cellStyle name="Normal 57 3 3 3 2 3 5 3" xfId="37338"/>
    <cellStyle name="Normal 57 3 3 3 2 3 6" xfId="7643"/>
    <cellStyle name="Normal 57 3 3 3 2 3 6 2" xfId="20091"/>
    <cellStyle name="Normal 57 3 3 3 2 3 6 2 2" xfId="44965"/>
    <cellStyle name="Normal 57 3 3 3 2 3 6 3" xfId="32532"/>
    <cellStyle name="Normal 57 3 3 3 2 3 7" xfId="3387"/>
    <cellStyle name="Normal 57 3 3 3 2 3 7 2" xfId="15893"/>
    <cellStyle name="Normal 57 3 3 3 2 3 7 2 2" xfId="40767"/>
    <cellStyle name="Normal 57 3 3 3 2 3 7 3" xfId="28326"/>
    <cellStyle name="Normal 57 3 3 3 2 3 8" xfId="14648"/>
    <cellStyle name="Normal 57 3 3 3 2 3 8 2" xfId="39522"/>
    <cellStyle name="Normal 57 3 3 3 2 3 9" xfId="27081"/>
    <cellStyle name="Normal 57 3 3 3 2 4" xfId="2408"/>
    <cellStyle name="Normal 57 3 3 3 2 4 2" xfId="6430"/>
    <cellStyle name="Normal 57 3 3 3 2 4 2 2" xfId="11445"/>
    <cellStyle name="Normal 57 3 3 3 2 4 2 2 2" xfId="23888"/>
    <cellStyle name="Normal 57 3 3 3 2 4 2 2 2 2" xfId="48762"/>
    <cellStyle name="Normal 57 3 3 3 2 4 2 2 3" xfId="36329"/>
    <cellStyle name="Normal 57 3 3 3 2 4 2 3" xfId="18881"/>
    <cellStyle name="Normal 57 3 3 3 2 4 2 3 2" xfId="43755"/>
    <cellStyle name="Normal 57 3 3 3 2 4 2 4" xfId="31322"/>
    <cellStyle name="Normal 57 3 3 3 2 4 3" xfId="12899"/>
    <cellStyle name="Normal 57 3 3 3 2 4 3 2" xfId="25333"/>
    <cellStyle name="Normal 57 3 3 3 2 4 3 2 2" xfId="50207"/>
    <cellStyle name="Normal 57 3 3 3 2 4 3 3" xfId="37774"/>
    <cellStyle name="Normal 57 3 3 3 2 4 4" xfId="9340"/>
    <cellStyle name="Normal 57 3 3 3 2 4 4 2" xfId="21783"/>
    <cellStyle name="Normal 57 3 3 3 2 4 4 2 2" xfId="46657"/>
    <cellStyle name="Normal 57 3 3 3 2 4 4 3" xfId="34224"/>
    <cellStyle name="Normal 57 3 3 3 2 4 5" xfId="4322"/>
    <cellStyle name="Normal 57 3 3 3 2 4 5 2" xfId="16776"/>
    <cellStyle name="Normal 57 3 3 3 2 4 5 2 2" xfId="41650"/>
    <cellStyle name="Normal 57 3 3 3 2 4 5 3" xfId="29217"/>
    <cellStyle name="Normal 57 3 3 3 2 4 6" xfId="15084"/>
    <cellStyle name="Normal 57 3 3 3 2 4 6 2" xfId="39958"/>
    <cellStyle name="Normal 57 3 3 3 2 4 7" xfId="27517"/>
    <cellStyle name="Normal 57 3 3 3 2 5" xfId="1241"/>
    <cellStyle name="Normal 57 3 3 3 2 5 2" xfId="10402"/>
    <cellStyle name="Normal 57 3 3 3 2 5 2 2" xfId="22845"/>
    <cellStyle name="Normal 57 3 3 3 2 5 2 2 2" xfId="47719"/>
    <cellStyle name="Normal 57 3 3 3 2 5 2 3" xfId="35286"/>
    <cellStyle name="Normal 57 3 3 3 2 5 3" xfId="5386"/>
    <cellStyle name="Normal 57 3 3 3 2 5 3 2" xfId="17838"/>
    <cellStyle name="Normal 57 3 3 3 2 5 3 2 2" xfId="42712"/>
    <cellStyle name="Normal 57 3 3 3 2 5 3 3" xfId="30279"/>
    <cellStyle name="Normal 57 3 3 3 2 5 4" xfId="14041"/>
    <cellStyle name="Normal 57 3 3 3 2 5 4 2" xfId="38915"/>
    <cellStyle name="Normal 57 3 3 3 2 5 5" xfId="26474"/>
    <cellStyle name="Normal 57 3 3 3 2 6" xfId="7963"/>
    <cellStyle name="Normal 57 3 3 3 2 6 2" xfId="20409"/>
    <cellStyle name="Normal 57 3 3 3 2 6 2 2" xfId="45283"/>
    <cellStyle name="Normal 57 3 3 3 2 6 3" xfId="32850"/>
    <cellStyle name="Normal 57 3 3 3 2 7" xfId="11856"/>
    <cellStyle name="Normal 57 3 3 3 2 7 2" xfId="24290"/>
    <cellStyle name="Normal 57 3 3 3 2 7 2 2" xfId="49164"/>
    <cellStyle name="Normal 57 3 3 3 2 7 3" xfId="36731"/>
    <cellStyle name="Normal 57 3 3 3 2 8" xfId="6933"/>
    <cellStyle name="Normal 57 3 3 3 2 8 2" xfId="19382"/>
    <cellStyle name="Normal 57 3 3 3 2 8 2 2" xfId="44256"/>
    <cellStyle name="Normal 57 3 3 3 2 8 3" xfId="31823"/>
    <cellStyle name="Normal 57 3 3 3 2 9" xfId="2884"/>
    <cellStyle name="Normal 57 3 3 3 2 9 2" xfId="15402"/>
    <cellStyle name="Normal 57 3 3 3 2 9 2 2" xfId="40276"/>
    <cellStyle name="Normal 57 3 3 3 2 9 3" xfId="27835"/>
    <cellStyle name="Normal 57 3 3 3 2_Degree data" xfId="2465"/>
    <cellStyle name="Normal 57 3 3 3 3" xfId="641"/>
    <cellStyle name="Normal 57 3 3 3 3 2" xfId="1499"/>
    <cellStyle name="Normal 57 3 3 3 3 2 2" xfId="9135"/>
    <cellStyle name="Normal 57 3 3 3 3 2 2 2" xfId="21578"/>
    <cellStyle name="Normal 57 3 3 3 3 2 2 2 2" xfId="46452"/>
    <cellStyle name="Normal 57 3 3 3 3 2 2 3" xfId="34019"/>
    <cellStyle name="Normal 57 3 3 3 3 2 3" xfId="4117"/>
    <cellStyle name="Normal 57 3 3 3 3 2 3 2" xfId="16571"/>
    <cellStyle name="Normal 57 3 3 3 3 2 3 2 2" xfId="41445"/>
    <cellStyle name="Normal 57 3 3 3 3 2 3 3" xfId="29012"/>
    <cellStyle name="Normal 57 3 3 3 3 2 4" xfId="14299"/>
    <cellStyle name="Normal 57 3 3 3 3 2 4 2" xfId="39173"/>
    <cellStyle name="Normal 57 3 3 3 3 2 5" xfId="26732"/>
    <cellStyle name="Normal 57 3 3 3 3 3" xfId="5644"/>
    <cellStyle name="Normal 57 3 3 3 3 3 2" xfId="10660"/>
    <cellStyle name="Normal 57 3 3 3 3 3 2 2" xfId="23103"/>
    <cellStyle name="Normal 57 3 3 3 3 3 2 2 2" xfId="47977"/>
    <cellStyle name="Normal 57 3 3 3 3 3 2 3" xfId="35544"/>
    <cellStyle name="Normal 57 3 3 3 3 3 3" xfId="18096"/>
    <cellStyle name="Normal 57 3 3 3 3 3 3 2" xfId="42970"/>
    <cellStyle name="Normal 57 3 3 3 3 3 4" xfId="30537"/>
    <cellStyle name="Normal 57 3 3 3 3 4" xfId="8251"/>
    <cellStyle name="Normal 57 3 3 3 3 4 2" xfId="20695"/>
    <cellStyle name="Normal 57 3 3 3 3 4 2 2" xfId="45569"/>
    <cellStyle name="Normal 57 3 3 3 3 4 3" xfId="33136"/>
    <cellStyle name="Normal 57 3 3 3 3 5" xfId="12114"/>
    <cellStyle name="Normal 57 3 3 3 3 5 2" xfId="24548"/>
    <cellStyle name="Normal 57 3 3 3 3 5 2 2" xfId="49422"/>
    <cellStyle name="Normal 57 3 3 3 3 5 3" xfId="36989"/>
    <cellStyle name="Normal 57 3 3 3 3 6" xfId="6728"/>
    <cellStyle name="Normal 57 3 3 3 3 6 2" xfId="19177"/>
    <cellStyle name="Normal 57 3 3 3 3 6 2 2" xfId="44051"/>
    <cellStyle name="Normal 57 3 3 3 3 6 3" xfId="31618"/>
    <cellStyle name="Normal 57 3 3 3 3 7" xfId="3182"/>
    <cellStyle name="Normal 57 3 3 3 3 7 2" xfId="15688"/>
    <cellStyle name="Normal 57 3 3 3 3 7 2 2" xfId="40562"/>
    <cellStyle name="Normal 57 3 3 3 3 7 3" xfId="28121"/>
    <cellStyle name="Normal 57 3 3 3 3 8" xfId="13445"/>
    <cellStyle name="Normal 57 3 3 3 3 8 2" xfId="38319"/>
    <cellStyle name="Normal 57 3 3 3 3 9" xfId="25878"/>
    <cellStyle name="Normal 57 3 3 3 4" xfId="1847"/>
    <cellStyle name="Normal 57 3 3 3 4 2" xfId="4585"/>
    <cellStyle name="Normal 57 3 3 3 4 2 2" xfId="9603"/>
    <cellStyle name="Normal 57 3 3 3 4 2 2 2" xfId="22046"/>
    <cellStyle name="Normal 57 3 3 3 4 2 2 2 2" xfId="46920"/>
    <cellStyle name="Normal 57 3 3 3 4 2 2 3" xfId="34487"/>
    <cellStyle name="Normal 57 3 3 3 4 2 3" xfId="17039"/>
    <cellStyle name="Normal 57 3 3 3 4 2 3 2" xfId="41913"/>
    <cellStyle name="Normal 57 3 3 3 4 2 4" xfId="29480"/>
    <cellStyle name="Normal 57 3 3 3 4 3" xfId="5993"/>
    <cellStyle name="Normal 57 3 3 3 4 3 2" xfId="11008"/>
    <cellStyle name="Normal 57 3 3 3 4 3 2 2" xfId="23451"/>
    <cellStyle name="Normal 57 3 3 3 4 3 2 2 2" xfId="48325"/>
    <cellStyle name="Normal 57 3 3 3 4 3 2 3" xfId="35892"/>
    <cellStyle name="Normal 57 3 3 3 4 3 3" xfId="18444"/>
    <cellStyle name="Normal 57 3 3 3 4 3 3 2" xfId="43318"/>
    <cellStyle name="Normal 57 3 3 3 4 3 4" xfId="30885"/>
    <cellStyle name="Normal 57 3 3 3 4 4" xfId="8719"/>
    <cellStyle name="Normal 57 3 3 3 4 4 2" xfId="21163"/>
    <cellStyle name="Normal 57 3 3 3 4 4 2 2" xfId="46037"/>
    <cellStyle name="Normal 57 3 3 3 4 4 3" xfId="33604"/>
    <cellStyle name="Normal 57 3 3 3 4 5" xfId="12462"/>
    <cellStyle name="Normal 57 3 3 3 4 5 2" xfId="24896"/>
    <cellStyle name="Normal 57 3 3 3 4 5 2 2" xfId="49770"/>
    <cellStyle name="Normal 57 3 3 3 4 5 3" xfId="37337"/>
    <cellStyle name="Normal 57 3 3 3 4 6" xfId="7196"/>
    <cellStyle name="Normal 57 3 3 3 4 6 2" xfId="19645"/>
    <cellStyle name="Normal 57 3 3 3 4 6 2 2" xfId="44519"/>
    <cellStyle name="Normal 57 3 3 3 4 6 3" xfId="32086"/>
    <cellStyle name="Normal 57 3 3 3 4 7" xfId="3650"/>
    <cellStyle name="Normal 57 3 3 3 4 7 2" xfId="16156"/>
    <cellStyle name="Normal 57 3 3 3 4 7 2 2" xfId="41030"/>
    <cellStyle name="Normal 57 3 3 3 4 7 3" xfId="28589"/>
    <cellStyle name="Normal 57 3 3 3 4 8" xfId="14647"/>
    <cellStyle name="Normal 57 3 3 3 4 8 2" xfId="39521"/>
    <cellStyle name="Normal 57 3 3 3 4 9" xfId="27080"/>
    <cellStyle name="Normal 57 3 3 3 5" xfId="2197"/>
    <cellStyle name="Normal 57 3 3 3 5 2" xfId="4827"/>
    <cellStyle name="Normal 57 3 3 3 5 2 2" xfId="9844"/>
    <cellStyle name="Normal 57 3 3 3 5 2 2 2" xfId="22287"/>
    <cellStyle name="Normal 57 3 3 3 5 2 2 2 2" xfId="47161"/>
    <cellStyle name="Normal 57 3 3 3 5 2 2 3" xfId="34728"/>
    <cellStyle name="Normal 57 3 3 3 5 2 3" xfId="17280"/>
    <cellStyle name="Normal 57 3 3 3 5 2 3 2" xfId="42154"/>
    <cellStyle name="Normal 57 3 3 3 5 2 4" xfId="29721"/>
    <cellStyle name="Normal 57 3 3 3 5 3" xfId="6225"/>
    <cellStyle name="Normal 57 3 3 3 5 3 2" xfId="11240"/>
    <cellStyle name="Normal 57 3 3 3 5 3 2 2" xfId="23683"/>
    <cellStyle name="Normal 57 3 3 3 5 3 2 2 2" xfId="48557"/>
    <cellStyle name="Normal 57 3 3 3 5 3 2 3" xfId="36124"/>
    <cellStyle name="Normal 57 3 3 3 5 3 3" xfId="18676"/>
    <cellStyle name="Normal 57 3 3 3 5 3 3 2" xfId="43550"/>
    <cellStyle name="Normal 57 3 3 3 5 3 4" xfId="31117"/>
    <cellStyle name="Normal 57 3 3 3 5 4" xfId="8137"/>
    <cellStyle name="Normal 57 3 3 3 5 4 2" xfId="20583"/>
    <cellStyle name="Normal 57 3 3 3 5 4 2 2" xfId="45457"/>
    <cellStyle name="Normal 57 3 3 3 5 4 3" xfId="33024"/>
    <cellStyle name="Normal 57 3 3 3 5 5" xfId="12694"/>
    <cellStyle name="Normal 57 3 3 3 5 5 2" xfId="25128"/>
    <cellStyle name="Normal 57 3 3 3 5 5 2 2" xfId="50002"/>
    <cellStyle name="Normal 57 3 3 3 5 5 3" xfId="37569"/>
    <cellStyle name="Normal 57 3 3 3 5 6" xfId="7438"/>
    <cellStyle name="Normal 57 3 3 3 5 6 2" xfId="19886"/>
    <cellStyle name="Normal 57 3 3 3 5 6 2 2" xfId="44760"/>
    <cellStyle name="Normal 57 3 3 3 5 6 3" xfId="32327"/>
    <cellStyle name="Normal 57 3 3 3 5 7" xfId="3067"/>
    <cellStyle name="Normal 57 3 3 3 5 7 2" xfId="15576"/>
    <cellStyle name="Normal 57 3 3 3 5 7 2 2" xfId="40450"/>
    <cellStyle name="Normal 57 3 3 3 5 7 3" xfId="28009"/>
    <cellStyle name="Normal 57 3 3 3 5 8" xfId="14879"/>
    <cellStyle name="Normal 57 3 3 3 5 8 2" xfId="39753"/>
    <cellStyle name="Normal 57 3 3 3 5 9" xfId="27312"/>
    <cellStyle name="Normal 57 3 3 3 6" xfId="1036"/>
    <cellStyle name="Normal 57 3 3 3 6 2" xfId="9023"/>
    <cellStyle name="Normal 57 3 3 3 6 2 2" xfId="21466"/>
    <cellStyle name="Normal 57 3 3 3 6 2 2 2" xfId="46340"/>
    <cellStyle name="Normal 57 3 3 3 6 2 3" xfId="33907"/>
    <cellStyle name="Normal 57 3 3 3 6 3" xfId="4005"/>
    <cellStyle name="Normal 57 3 3 3 6 3 2" xfId="16459"/>
    <cellStyle name="Normal 57 3 3 3 6 3 2 2" xfId="41333"/>
    <cellStyle name="Normal 57 3 3 3 6 3 3" xfId="28900"/>
    <cellStyle name="Normal 57 3 3 3 6 4" xfId="13836"/>
    <cellStyle name="Normal 57 3 3 3 6 4 2" xfId="38710"/>
    <cellStyle name="Normal 57 3 3 3 6 5" xfId="26269"/>
    <cellStyle name="Normal 57 3 3 3 7" xfId="5181"/>
    <cellStyle name="Normal 57 3 3 3 7 2" xfId="10197"/>
    <cellStyle name="Normal 57 3 3 3 7 2 2" xfId="22640"/>
    <cellStyle name="Normal 57 3 3 3 7 2 2 2" xfId="47514"/>
    <cellStyle name="Normal 57 3 3 3 7 2 3" xfId="35081"/>
    <cellStyle name="Normal 57 3 3 3 7 3" xfId="17633"/>
    <cellStyle name="Normal 57 3 3 3 7 3 2" xfId="42507"/>
    <cellStyle name="Normal 57 3 3 3 7 4" xfId="30074"/>
    <cellStyle name="Normal 57 3 3 3 8" xfId="7758"/>
    <cellStyle name="Normal 57 3 3 3 8 2" xfId="20204"/>
    <cellStyle name="Normal 57 3 3 3 8 2 2" xfId="45078"/>
    <cellStyle name="Normal 57 3 3 3 8 3" xfId="32645"/>
    <cellStyle name="Normal 57 3 3 3 9" xfId="11651"/>
    <cellStyle name="Normal 57 3 3 3 9 2" xfId="24085"/>
    <cellStyle name="Normal 57 3 3 3 9 2 2" xfId="48959"/>
    <cellStyle name="Normal 57 3 3 3 9 3" xfId="36526"/>
    <cellStyle name="Normal 57 3 3 3_Degree data" xfId="2464"/>
    <cellStyle name="Normal 57 3 3 4" xfId="382"/>
    <cellStyle name="Normal 57 3 3 4 10" xfId="13198"/>
    <cellStyle name="Normal 57 3 3 4 10 2" xfId="38072"/>
    <cellStyle name="Normal 57 3 3 4 11" xfId="25631"/>
    <cellStyle name="Normal 57 3 3 4 2" xfId="742"/>
    <cellStyle name="Normal 57 3 3 4 2 2" xfId="1501"/>
    <cellStyle name="Normal 57 3 3 4 2 2 2" xfId="9605"/>
    <cellStyle name="Normal 57 3 3 4 2 2 2 2" xfId="22048"/>
    <cellStyle name="Normal 57 3 3 4 2 2 2 2 2" xfId="46922"/>
    <cellStyle name="Normal 57 3 3 4 2 2 2 3" xfId="34489"/>
    <cellStyle name="Normal 57 3 3 4 2 2 3" xfId="4587"/>
    <cellStyle name="Normal 57 3 3 4 2 2 3 2" xfId="17041"/>
    <cellStyle name="Normal 57 3 3 4 2 2 3 2 2" xfId="41915"/>
    <cellStyle name="Normal 57 3 3 4 2 2 3 3" xfId="29482"/>
    <cellStyle name="Normal 57 3 3 4 2 2 4" xfId="14301"/>
    <cellStyle name="Normal 57 3 3 4 2 2 4 2" xfId="39175"/>
    <cellStyle name="Normal 57 3 3 4 2 2 5" xfId="26734"/>
    <cellStyle name="Normal 57 3 3 4 2 3" xfId="5646"/>
    <cellStyle name="Normal 57 3 3 4 2 3 2" xfId="10662"/>
    <cellStyle name="Normal 57 3 3 4 2 3 2 2" xfId="23105"/>
    <cellStyle name="Normal 57 3 3 4 2 3 2 2 2" xfId="47979"/>
    <cellStyle name="Normal 57 3 3 4 2 3 2 3" xfId="35546"/>
    <cellStyle name="Normal 57 3 3 4 2 3 3" xfId="18098"/>
    <cellStyle name="Normal 57 3 3 4 2 3 3 2" xfId="42972"/>
    <cellStyle name="Normal 57 3 3 4 2 3 4" xfId="30539"/>
    <cellStyle name="Normal 57 3 3 4 2 4" xfId="8721"/>
    <cellStyle name="Normal 57 3 3 4 2 4 2" xfId="21165"/>
    <cellStyle name="Normal 57 3 3 4 2 4 2 2" xfId="46039"/>
    <cellStyle name="Normal 57 3 3 4 2 4 3" xfId="33606"/>
    <cellStyle name="Normal 57 3 3 4 2 5" xfId="12116"/>
    <cellStyle name="Normal 57 3 3 4 2 5 2" xfId="24550"/>
    <cellStyle name="Normal 57 3 3 4 2 5 2 2" xfId="49424"/>
    <cellStyle name="Normal 57 3 3 4 2 5 3" xfId="36991"/>
    <cellStyle name="Normal 57 3 3 4 2 6" xfId="7198"/>
    <cellStyle name="Normal 57 3 3 4 2 6 2" xfId="19647"/>
    <cellStyle name="Normal 57 3 3 4 2 6 2 2" xfId="44521"/>
    <cellStyle name="Normal 57 3 3 4 2 6 3" xfId="32088"/>
    <cellStyle name="Normal 57 3 3 4 2 7" xfId="3652"/>
    <cellStyle name="Normal 57 3 3 4 2 7 2" xfId="16158"/>
    <cellStyle name="Normal 57 3 3 4 2 7 2 2" xfId="41032"/>
    <cellStyle name="Normal 57 3 3 4 2 7 3" xfId="28591"/>
    <cellStyle name="Normal 57 3 3 4 2 8" xfId="13545"/>
    <cellStyle name="Normal 57 3 3 4 2 8 2" xfId="38419"/>
    <cellStyle name="Normal 57 3 3 4 2 9" xfId="25978"/>
    <cellStyle name="Normal 57 3 3 4 3" xfId="1849"/>
    <cellStyle name="Normal 57 3 3 4 3 2" xfId="4927"/>
    <cellStyle name="Normal 57 3 3 4 3 2 2" xfId="9944"/>
    <cellStyle name="Normal 57 3 3 4 3 2 2 2" xfId="22387"/>
    <cellStyle name="Normal 57 3 3 4 3 2 2 2 2" xfId="47261"/>
    <cellStyle name="Normal 57 3 3 4 3 2 2 3" xfId="34828"/>
    <cellStyle name="Normal 57 3 3 4 3 2 3" xfId="17380"/>
    <cellStyle name="Normal 57 3 3 4 3 2 3 2" xfId="42254"/>
    <cellStyle name="Normal 57 3 3 4 3 2 4" xfId="29821"/>
    <cellStyle name="Normal 57 3 3 4 3 3" xfId="5995"/>
    <cellStyle name="Normal 57 3 3 4 3 3 2" xfId="11010"/>
    <cellStyle name="Normal 57 3 3 4 3 3 2 2" xfId="23453"/>
    <cellStyle name="Normal 57 3 3 4 3 3 2 2 2" xfId="48327"/>
    <cellStyle name="Normal 57 3 3 4 3 3 2 3" xfId="35894"/>
    <cellStyle name="Normal 57 3 3 4 3 3 3" xfId="18446"/>
    <cellStyle name="Normal 57 3 3 4 3 3 3 2" xfId="43320"/>
    <cellStyle name="Normal 57 3 3 4 3 3 4" xfId="30887"/>
    <cellStyle name="Normal 57 3 3 4 3 4" xfId="8351"/>
    <cellStyle name="Normal 57 3 3 4 3 4 2" xfId="20795"/>
    <cellStyle name="Normal 57 3 3 4 3 4 2 2" xfId="45669"/>
    <cellStyle name="Normal 57 3 3 4 3 4 3" xfId="33236"/>
    <cellStyle name="Normal 57 3 3 4 3 5" xfId="12464"/>
    <cellStyle name="Normal 57 3 3 4 3 5 2" xfId="24898"/>
    <cellStyle name="Normal 57 3 3 4 3 5 2 2" xfId="49772"/>
    <cellStyle name="Normal 57 3 3 4 3 5 3" xfId="37339"/>
    <cellStyle name="Normal 57 3 3 4 3 6" xfId="7538"/>
    <cellStyle name="Normal 57 3 3 4 3 6 2" xfId="19986"/>
    <cellStyle name="Normal 57 3 3 4 3 6 2 2" xfId="44860"/>
    <cellStyle name="Normal 57 3 3 4 3 6 3" xfId="32427"/>
    <cellStyle name="Normal 57 3 3 4 3 7" xfId="3282"/>
    <cellStyle name="Normal 57 3 3 4 3 7 2" xfId="15788"/>
    <cellStyle name="Normal 57 3 3 4 3 7 2 2" xfId="40662"/>
    <cellStyle name="Normal 57 3 3 4 3 7 3" xfId="28221"/>
    <cellStyle name="Normal 57 3 3 4 3 8" xfId="14649"/>
    <cellStyle name="Normal 57 3 3 4 3 8 2" xfId="39523"/>
    <cellStyle name="Normal 57 3 3 4 3 9" xfId="27082"/>
    <cellStyle name="Normal 57 3 3 4 4" xfId="2300"/>
    <cellStyle name="Normal 57 3 3 4 4 2" xfId="6325"/>
    <cellStyle name="Normal 57 3 3 4 4 2 2" xfId="11340"/>
    <cellStyle name="Normal 57 3 3 4 4 2 2 2" xfId="23783"/>
    <cellStyle name="Normal 57 3 3 4 4 2 2 2 2" xfId="48657"/>
    <cellStyle name="Normal 57 3 3 4 4 2 2 3" xfId="36224"/>
    <cellStyle name="Normal 57 3 3 4 4 2 3" xfId="18776"/>
    <cellStyle name="Normal 57 3 3 4 4 2 3 2" xfId="43650"/>
    <cellStyle name="Normal 57 3 3 4 4 2 4" xfId="31217"/>
    <cellStyle name="Normal 57 3 3 4 4 3" xfId="12794"/>
    <cellStyle name="Normal 57 3 3 4 4 3 2" xfId="25228"/>
    <cellStyle name="Normal 57 3 3 4 4 3 2 2" xfId="50102"/>
    <cellStyle name="Normal 57 3 3 4 4 3 3" xfId="37669"/>
    <cellStyle name="Normal 57 3 3 4 4 4" xfId="9235"/>
    <cellStyle name="Normal 57 3 3 4 4 4 2" xfId="21678"/>
    <cellStyle name="Normal 57 3 3 4 4 4 2 2" xfId="46552"/>
    <cellStyle name="Normal 57 3 3 4 4 4 3" xfId="34119"/>
    <cellStyle name="Normal 57 3 3 4 4 5" xfId="4217"/>
    <cellStyle name="Normal 57 3 3 4 4 5 2" xfId="16671"/>
    <cellStyle name="Normal 57 3 3 4 4 5 2 2" xfId="41545"/>
    <cellStyle name="Normal 57 3 3 4 4 5 3" xfId="29112"/>
    <cellStyle name="Normal 57 3 3 4 4 6" xfId="14979"/>
    <cellStyle name="Normal 57 3 3 4 4 6 2" xfId="39853"/>
    <cellStyle name="Normal 57 3 3 4 4 7" xfId="27412"/>
    <cellStyle name="Normal 57 3 3 4 5" xfId="1136"/>
    <cellStyle name="Normal 57 3 3 4 5 2" xfId="10297"/>
    <cellStyle name="Normal 57 3 3 4 5 2 2" xfId="22740"/>
    <cellStyle name="Normal 57 3 3 4 5 2 2 2" xfId="47614"/>
    <cellStyle name="Normal 57 3 3 4 5 2 3" xfId="35181"/>
    <cellStyle name="Normal 57 3 3 4 5 3" xfId="5281"/>
    <cellStyle name="Normal 57 3 3 4 5 3 2" xfId="17733"/>
    <cellStyle name="Normal 57 3 3 4 5 3 2 2" xfId="42607"/>
    <cellStyle name="Normal 57 3 3 4 5 3 3" xfId="30174"/>
    <cellStyle name="Normal 57 3 3 4 5 4" xfId="13936"/>
    <cellStyle name="Normal 57 3 3 4 5 4 2" xfId="38810"/>
    <cellStyle name="Normal 57 3 3 4 5 5" xfId="26369"/>
    <cellStyle name="Normal 57 3 3 4 6" xfId="7858"/>
    <cellStyle name="Normal 57 3 3 4 6 2" xfId="20304"/>
    <cellStyle name="Normal 57 3 3 4 6 2 2" xfId="45178"/>
    <cellStyle name="Normal 57 3 3 4 6 3" xfId="32745"/>
    <cellStyle name="Normal 57 3 3 4 7" xfId="11751"/>
    <cellStyle name="Normal 57 3 3 4 7 2" xfId="24185"/>
    <cellStyle name="Normal 57 3 3 4 7 2 2" xfId="49059"/>
    <cellStyle name="Normal 57 3 3 4 7 3" xfId="36626"/>
    <cellStyle name="Normal 57 3 3 4 8" xfId="6828"/>
    <cellStyle name="Normal 57 3 3 4 8 2" xfId="19277"/>
    <cellStyle name="Normal 57 3 3 4 8 2 2" xfId="44151"/>
    <cellStyle name="Normal 57 3 3 4 8 3" xfId="31718"/>
    <cellStyle name="Normal 57 3 3 4 9" xfId="2779"/>
    <cellStyle name="Normal 57 3 3 4 9 2" xfId="15297"/>
    <cellStyle name="Normal 57 3 3 4 9 2 2" xfId="40171"/>
    <cellStyle name="Normal 57 3 3 4 9 3" xfId="27730"/>
    <cellStyle name="Normal 57 3 3 4_Degree data" xfId="2466"/>
    <cellStyle name="Normal 57 3 3 5" xfId="211"/>
    <cellStyle name="Normal 57 3 3 5 2" xfId="1496"/>
    <cellStyle name="Normal 57 3 3 5 2 2" xfId="9076"/>
    <cellStyle name="Normal 57 3 3 5 2 2 2" xfId="21519"/>
    <cellStyle name="Normal 57 3 3 5 2 2 2 2" xfId="46393"/>
    <cellStyle name="Normal 57 3 3 5 2 2 3" xfId="33960"/>
    <cellStyle name="Normal 57 3 3 5 2 3" xfId="4058"/>
    <cellStyle name="Normal 57 3 3 5 2 3 2" xfId="16512"/>
    <cellStyle name="Normal 57 3 3 5 2 3 2 2" xfId="41386"/>
    <cellStyle name="Normal 57 3 3 5 2 3 3" xfId="28953"/>
    <cellStyle name="Normal 57 3 3 5 2 4" xfId="14296"/>
    <cellStyle name="Normal 57 3 3 5 2 4 2" xfId="39170"/>
    <cellStyle name="Normal 57 3 3 5 2 5" xfId="26729"/>
    <cellStyle name="Normal 57 3 3 5 3" xfId="5641"/>
    <cellStyle name="Normal 57 3 3 5 3 2" xfId="10657"/>
    <cellStyle name="Normal 57 3 3 5 3 2 2" xfId="23100"/>
    <cellStyle name="Normal 57 3 3 5 3 2 2 2" xfId="47974"/>
    <cellStyle name="Normal 57 3 3 5 3 2 3" xfId="35541"/>
    <cellStyle name="Normal 57 3 3 5 3 3" xfId="18093"/>
    <cellStyle name="Normal 57 3 3 5 3 3 2" xfId="42967"/>
    <cellStyle name="Normal 57 3 3 5 3 4" xfId="30534"/>
    <cellStyle name="Normal 57 3 3 5 4" xfId="8192"/>
    <cellStyle name="Normal 57 3 3 5 4 2" xfId="20636"/>
    <cellStyle name="Normal 57 3 3 5 4 2 2" xfId="45510"/>
    <cellStyle name="Normal 57 3 3 5 4 3" xfId="33077"/>
    <cellStyle name="Normal 57 3 3 5 5" xfId="12111"/>
    <cellStyle name="Normal 57 3 3 5 5 2" xfId="24545"/>
    <cellStyle name="Normal 57 3 3 5 5 2 2" xfId="49419"/>
    <cellStyle name="Normal 57 3 3 5 5 3" xfId="36986"/>
    <cellStyle name="Normal 57 3 3 5 6" xfId="6669"/>
    <cellStyle name="Normal 57 3 3 5 6 2" xfId="19118"/>
    <cellStyle name="Normal 57 3 3 5 6 2 2" xfId="43992"/>
    <cellStyle name="Normal 57 3 3 5 6 3" xfId="31559"/>
    <cellStyle name="Normal 57 3 3 5 7" xfId="3123"/>
    <cellStyle name="Normal 57 3 3 5 7 2" xfId="15629"/>
    <cellStyle name="Normal 57 3 3 5 7 2 2" xfId="40503"/>
    <cellStyle name="Normal 57 3 3 5 7 3" xfId="28062"/>
    <cellStyle name="Normal 57 3 3 5 8" xfId="13039"/>
    <cellStyle name="Normal 57 3 3 5 8 2" xfId="37913"/>
    <cellStyle name="Normal 57 3 3 5 9" xfId="25472"/>
    <cellStyle name="Normal 57 3 3 6" xfId="577"/>
    <cellStyle name="Normal 57 3 3 6 2" xfId="1844"/>
    <cellStyle name="Normal 57 3 3 6 2 2" xfId="9600"/>
    <cellStyle name="Normal 57 3 3 6 2 2 2" xfId="22043"/>
    <cellStyle name="Normal 57 3 3 6 2 2 2 2" xfId="46917"/>
    <cellStyle name="Normal 57 3 3 6 2 2 3" xfId="34484"/>
    <cellStyle name="Normal 57 3 3 6 2 3" xfId="4582"/>
    <cellStyle name="Normal 57 3 3 6 2 3 2" xfId="17036"/>
    <cellStyle name="Normal 57 3 3 6 2 3 2 2" xfId="41910"/>
    <cellStyle name="Normal 57 3 3 6 2 3 3" xfId="29477"/>
    <cellStyle name="Normal 57 3 3 6 2 4" xfId="14644"/>
    <cellStyle name="Normal 57 3 3 6 2 4 2" xfId="39518"/>
    <cellStyle name="Normal 57 3 3 6 2 5" xfId="27077"/>
    <cellStyle name="Normal 57 3 3 6 3" xfId="5990"/>
    <cellStyle name="Normal 57 3 3 6 3 2" xfId="11005"/>
    <cellStyle name="Normal 57 3 3 6 3 2 2" xfId="23448"/>
    <cellStyle name="Normal 57 3 3 6 3 2 2 2" xfId="48322"/>
    <cellStyle name="Normal 57 3 3 6 3 2 3" xfId="35889"/>
    <cellStyle name="Normal 57 3 3 6 3 3" xfId="18441"/>
    <cellStyle name="Normal 57 3 3 6 3 3 2" xfId="43315"/>
    <cellStyle name="Normal 57 3 3 6 3 4" xfId="30882"/>
    <cellStyle name="Normal 57 3 3 6 4" xfId="8716"/>
    <cellStyle name="Normal 57 3 3 6 4 2" xfId="21160"/>
    <cellStyle name="Normal 57 3 3 6 4 2 2" xfId="46034"/>
    <cellStyle name="Normal 57 3 3 6 4 3" xfId="33601"/>
    <cellStyle name="Normal 57 3 3 6 5" xfId="12459"/>
    <cellStyle name="Normal 57 3 3 6 5 2" xfId="24893"/>
    <cellStyle name="Normal 57 3 3 6 5 2 2" xfId="49767"/>
    <cellStyle name="Normal 57 3 3 6 5 3" xfId="37334"/>
    <cellStyle name="Normal 57 3 3 6 6" xfId="7193"/>
    <cellStyle name="Normal 57 3 3 6 6 2" xfId="19642"/>
    <cellStyle name="Normal 57 3 3 6 6 2 2" xfId="44516"/>
    <cellStyle name="Normal 57 3 3 6 6 3" xfId="32083"/>
    <cellStyle name="Normal 57 3 3 6 7" xfId="3647"/>
    <cellStyle name="Normal 57 3 3 6 7 2" xfId="16153"/>
    <cellStyle name="Normal 57 3 3 6 7 2 2" xfId="41027"/>
    <cellStyle name="Normal 57 3 3 6 7 3" xfId="28586"/>
    <cellStyle name="Normal 57 3 3 6 8" xfId="13386"/>
    <cellStyle name="Normal 57 3 3 6 8 2" xfId="38260"/>
    <cellStyle name="Normal 57 3 3 6 9" xfId="25819"/>
    <cellStyle name="Normal 57 3 3 7" xfId="2129"/>
    <cellStyle name="Normal 57 3 3 7 2" xfId="4768"/>
    <cellStyle name="Normal 57 3 3 7 2 2" xfId="9785"/>
    <cellStyle name="Normal 57 3 3 7 2 2 2" xfId="22228"/>
    <cellStyle name="Normal 57 3 3 7 2 2 2 2" xfId="47102"/>
    <cellStyle name="Normal 57 3 3 7 2 2 3" xfId="34669"/>
    <cellStyle name="Normal 57 3 3 7 2 3" xfId="17221"/>
    <cellStyle name="Normal 57 3 3 7 2 3 2" xfId="42095"/>
    <cellStyle name="Normal 57 3 3 7 2 4" xfId="29662"/>
    <cellStyle name="Normal 57 3 3 7 3" xfId="6166"/>
    <cellStyle name="Normal 57 3 3 7 3 2" xfId="11181"/>
    <cellStyle name="Normal 57 3 3 7 3 2 2" xfId="23624"/>
    <cellStyle name="Normal 57 3 3 7 3 2 2 2" xfId="48498"/>
    <cellStyle name="Normal 57 3 3 7 3 2 3" xfId="36065"/>
    <cellStyle name="Normal 57 3 3 7 3 3" xfId="18617"/>
    <cellStyle name="Normal 57 3 3 7 3 3 2" xfId="43491"/>
    <cellStyle name="Normal 57 3 3 7 3 4" xfId="31058"/>
    <cellStyle name="Normal 57 3 3 7 4" xfId="8031"/>
    <cellStyle name="Normal 57 3 3 7 4 2" xfId="20477"/>
    <cellStyle name="Normal 57 3 3 7 4 2 2" xfId="45351"/>
    <cellStyle name="Normal 57 3 3 7 4 3" xfId="32918"/>
    <cellStyle name="Normal 57 3 3 7 5" xfId="12635"/>
    <cellStyle name="Normal 57 3 3 7 5 2" xfId="25069"/>
    <cellStyle name="Normal 57 3 3 7 5 2 2" xfId="49943"/>
    <cellStyle name="Normal 57 3 3 7 5 3" xfId="37510"/>
    <cellStyle name="Normal 57 3 3 7 6" xfId="7379"/>
    <cellStyle name="Normal 57 3 3 7 6 2" xfId="19827"/>
    <cellStyle name="Normal 57 3 3 7 6 2 2" xfId="44701"/>
    <cellStyle name="Normal 57 3 3 7 6 3" xfId="32268"/>
    <cellStyle name="Normal 57 3 3 7 7" xfId="2958"/>
    <cellStyle name="Normal 57 3 3 7 7 2" xfId="15470"/>
    <cellStyle name="Normal 57 3 3 7 7 2 2" xfId="40344"/>
    <cellStyle name="Normal 57 3 3 7 7 3" xfId="27903"/>
    <cellStyle name="Normal 57 3 3 7 8" xfId="14820"/>
    <cellStyle name="Normal 57 3 3 7 8 2" xfId="39694"/>
    <cellStyle name="Normal 57 3 3 7 9" xfId="27253"/>
    <cellStyle name="Normal 57 3 3 8" xfId="977"/>
    <cellStyle name="Normal 57 3 3 8 2" xfId="11592"/>
    <cellStyle name="Normal 57 3 3 8 2 2" xfId="24026"/>
    <cellStyle name="Normal 57 3 3 8 2 2 2" xfId="48900"/>
    <cellStyle name="Normal 57 3 3 8 2 3" xfId="36467"/>
    <cellStyle name="Normal 57 3 3 8 3" xfId="8918"/>
    <cellStyle name="Normal 57 3 3 8 3 2" xfId="21361"/>
    <cellStyle name="Normal 57 3 3 8 3 2 2" xfId="46235"/>
    <cellStyle name="Normal 57 3 3 8 3 3" xfId="33802"/>
    <cellStyle name="Normal 57 3 3 8 4" xfId="3900"/>
    <cellStyle name="Normal 57 3 3 8 4 2" xfId="16354"/>
    <cellStyle name="Normal 57 3 3 8 4 2 2" xfId="41228"/>
    <cellStyle name="Normal 57 3 3 8 4 3" xfId="28795"/>
    <cellStyle name="Normal 57 3 3 8 5" xfId="13777"/>
    <cellStyle name="Normal 57 3 3 8 5 2" xfId="38651"/>
    <cellStyle name="Normal 57 3 3 8 6" xfId="26210"/>
    <cellStyle name="Normal 57 3 3 9" xfId="904"/>
    <cellStyle name="Normal 57 3 3 9 2" xfId="10136"/>
    <cellStyle name="Normal 57 3 3 9 2 2" xfId="22579"/>
    <cellStyle name="Normal 57 3 3 9 2 2 2" xfId="47453"/>
    <cellStyle name="Normal 57 3 3 9 2 3" xfId="35020"/>
    <cellStyle name="Normal 57 3 3 9 3" xfId="5120"/>
    <cellStyle name="Normal 57 3 3 9 3 2" xfId="17572"/>
    <cellStyle name="Normal 57 3 3 9 3 2 2" xfId="42446"/>
    <cellStyle name="Normal 57 3 3 9 3 3" xfId="30013"/>
    <cellStyle name="Normal 57 3 3 9 4" xfId="13704"/>
    <cellStyle name="Normal 57 3 3 9 4 2" xfId="38578"/>
    <cellStyle name="Normal 57 3 3 9 5" xfId="26137"/>
    <cellStyle name="Normal 57 3 3_Degree data" xfId="2461"/>
    <cellStyle name="Normal 57 3 4" xfId="166"/>
    <cellStyle name="Normal 57 3 4 10" xfId="6548"/>
    <cellStyle name="Normal 57 3 4 10 2" xfId="18997"/>
    <cellStyle name="Normal 57 3 4 10 2 2" xfId="43871"/>
    <cellStyle name="Normal 57 3 4 10 3" xfId="31438"/>
    <cellStyle name="Normal 57 3 4 11" xfId="2716"/>
    <cellStyle name="Normal 57 3 4 11 2" xfId="15234"/>
    <cellStyle name="Normal 57 3 4 11 2 2" xfId="40108"/>
    <cellStyle name="Normal 57 3 4 11 3" xfId="27667"/>
    <cellStyle name="Normal 57 3 4 12" xfId="12996"/>
    <cellStyle name="Normal 57 3 4 12 2" xfId="37870"/>
    <cellStyle name="Normal 57 3 4 13" xfId="25429"/>
    <cellStyle name="Normal 57 3 4 2" xfId="420"/>
    <cellStyle name="Normal 57 3 4 2 10" xfId="13235"/>
    <cellStyle name="Normal 57 3 4 2 10 2" xfId="38109"/>
    <cellStyle name="Normal 57 3 4 2 11" xfId="25668"/>
    <cellStyle name="Normal 57 3 4 2 2" xfId="780"/>
    <cellStyle name="Normal 57 3 4 2 2 2" xfId="1503"/>
    <cellStyle name="Normal 57 3 4 2 2 2 2" xfId="9607"/>
    <cellStyle name="Normal 57 3 4 2 2 2 2 2" xfId="22050"/>
    <cellStyle name="Normal 57 3 4 2 2 2 2 2 2" xfId="46924"/>
    <cellStyle name="Normal 57 3 4 2 2 2 2 3" xfId="34491"/>
    <cellStyle name="Normal 57 3 4 2 2 2 3" xfId="4589"/>
    <cellStyle name="Normal 57 3 4 2 2 2 3 2" xfId="17043"/>
    <cellStyle name="Normal 57 3 4 2 2 2 3 2 2" xfId="41917"/>
    <cellStyle name="Normal 57 3 4 2 2 2 3 3" xfId="29484"/>
    <cellStyle name="Normal 57 3 4 2 2 2 4" xfId="14303"/>
    <cellStyle name="Normal 57 3 4 2 2 2 4 2" xfId="39177"/>
    <cellStyle name="Normal 57 3 4 2 2 2 5" xfId="26736"/>
    <cellStyle name="Normal 57 3 4 2 2 3" xfId="5648"/>
    <cellStyle name="Normal 57 3 4 2 2 3 2" xfId="10664"/>
    <cellStyle name="Normal 57 3 4 2 2 3 2 2" xfId="23107"/>
    <cellStyle name="Normal 57 3 4 2 2 3 2 2 2" xfId="47981"/>
    <cellStyle name="Normal 57 3 4 2 2 3 2 3" xfId="35548"/>
    <cellStyle name="Normal 57 3 4 2 2 3 3" xfId="18100"/>
    <cellStyle name="Normal 57 3 4 2 2 3 3 2" xfId="42974"/>
    <cellStyle name="Normal 57 3 4 2 2 3 4" xfId="30541"/>
    <cellStyle name="Normal 57 3 4 2 2 4" xfId="8723"/>
    <cellStyle name="Normal 57 3 4 2 2 4 2" xfId="21167"/>
    <cellStyle name="Normal 57 3 4 2 2 4 2 2" xfId="46041"/>
    <cellStyle name="Normal 57 3 4 2 2 4 3" xfId="33608"/>
    <cellStyle name="Normal 57 3 4 2 2 5" xfId="12118"/>
    <cellStyle name="Normal 57 3 4 2 2 5 2" xfId="24552"/>
    <cellStyle name="Normal 57 3 4 2 2 5 2 2" xfId="49426"/>
    <cellStyle name="Normal 57 3 4 2 2 5 3" xfId="36993"/>
    <cellStyle name="Normal 57 3 4 2 2 6" xfId="7200"/>
    <cellStyle name="Normal 57 3 4 2 2 6 2" xfId="19649"/>
    <cellStyle name="Normal 57 3 4 2 2 6 2 2" xfId="44523"/>
    <cellStyle name="Normal 57 3 4 2 2 6 3" xfId="32090"/>
    <cellStyle name="Normal 57 3 4 2 2 7" xfId="3654"/>
    <cellStyle name="Normal 57 3 4 2 2 7 2" xfId="16160"/>
    <cellStyle name="Normal 57 3 4 2 2 7 2 2" xfId="41034"/>
    <cellStyle name="Normal 57 3 4 2 2 7 3" xfId="28593"/>
    <cellStyle name="Normal 57 3 4 2 2 8" xfId="13582"/>
    <cellStyle name="Normal 57 3 4 2 2 8 2" xfId="38456"/>
    <cellStyle name="Normal 57 3 4 2 2 9" xfId="26015"/>
    <cellStyle name="Normal 57 3 4 2 3" xfId="1851"/>
    <cellStyle name="Normal 57 3 4 2 3 2" xfId="4964"/>
    <cellStyle name="Normal 57 3 4 2 3 2 2" xfId="9981"/>
    <cellStyle name="Normal 57 3 4 2 3 2 2 2" xfId="22424"/>
    <cellStyle name="Normal 57 3 4 2 3 2 2 2 2" xfId="47298"/>
    <cellStyle name="Normal 57 3 4 2 3 2 2 3" xfId="34865"/>
    <cellStyle name="Normal 57 3 4 2 3 2 3" xfId="17417"/>
    <cellStyle name="Normal 57 3 4 2 3 2 3 2" xfId="42291"/>
    <cellStyle name="Normal 57 3 4 2 3 2 4" xfId="29858"/>
    <cellStyle name="Normal 57 3 4 2 3 3" xfId="5997"/>
    <cellStyle name="Normal 57 3 4 2 3 3 2" xfId="11012"/>
    <cellStyle name="Normal 57 3 4 2 3 3 2 2" xfId="23455"/>
    <cellStyle name="Normal 57 3 4 2 3 3 2 2 2" xfId="48329"/>
    <cellStyle name="Normal 57 3 4 2 3 3 2 3" xfId="35896"/>
    <cellStyle name="Normal 57 3 4 2 3 3 3" xfId="18448"/>
    <cellStyle name="Normal 57 3 4 2 3 3 3 2" xfId="43322"/>
    <cellStyle name="Normal 57 3 4 2 3 3 4" xfId="30889"/>
    <cellStyle name="Normal 57 3 4 2 3 4" xfId="8388"/>
    <cellStyle name="Normal 57 3 4 2 3 4 2" xfId="20832"/>
    <cellStyle name="Normal 57 3 4 2 3 4 2 2" xfId="45706"/>
    <cellStyle name="Normal 57 3 4 2 3 4 3" xfId="33273"/>
    <cellStyle name="Normal 57 3 4 2 3 5" xfId="12466"/>
    <cellStyle name="Normal 57 3 4 2 3 5 2" xfId="24900"/>
    <cellStyle name="Normal 57 3 4 2 3 5 2 2" xfId="49774"/>
    <cellStyle name="Normal 57 3 4 2 3 5 3" xfId="37341"/>
    <cellStyle name="Normal 57 3 4 2 3 6" xfId="7575"/>
    <cellStyle name="Normal 57 3 4 2 3 6 2" xfId="20023"/>
    <cellStyle name="Normal 57 3 4 2 3 6 2 2" xfId="44897"/>
    <cellStyle name="Normal 57 3 4 2 3 6 3" xfId="32464"/>
    <cellStyle name="Normal 57 3 4 2 3 7" xfId="3319"/>
    <cellStyle name="Normal 57 3 4 2 3 7 2" xfId="15825"/>
    <cellStyle name="Normal 57 3 4 2 3 7 2 2" xfId="40699"/>
    <cellStyle name="Normal 57 3 4 2 3 7 3" xfId="28258"/>
    <cellStyle name="Normal 57 3 4 2 3 8" xfId="14651"/>
    <cellStyle name="Normal 57 3 4 2 3 8 2" xfId="39525"/>
    <cellStyle name="Normal 57 3 4 2 3 9" xfId="27084"/>
    <cellStyle name="Normal 57 3 4 2 4" xfId="2338"/>
    <cellStyle name="Normal 57 3 4 2 4 2" xfId="6362"/>
    <cellStyle name="Normal 57 3 4 2 4 2 2" xfId="11377"/>
    <cellStyle name="Normal 57 3 4 2 4 2 2 2" xfId="23820"/>
    <cellStyle name="Normal 57 3 4 2 4 2 2 2 2" xfId="48694"/>
    <cellStyle name="Normal 57 3 4 2 4 2 2 3" xfId="36261"/>
    <cellStyle name="Normal 57 3 4 2 4 2 3" xfId="18813"/>
    <cellStyle name="Normal 57 3 4 2 4 2 3 2" xfId="43687"/>
    <cellStyle name="Normal 57 3 4 2 4 2 4" xfId="31254"/>
    <cellStyle name="Normal 57 3 4 2 4 3" xfId="12831"/>
    <cellStyle name="Normal 57 3 4 2 4 3 2" xfId="25265"/>
    <cellStyle name="Normal 57 3 4 2 4 3 2 2" xfId="50139"/>
    <cellStyle name="Normal 57 3 4 2 4 3 3" xfId="37706"/>
    <cellStyle name="Normal 57 3 4 2 4 4" xfId="9272"/>
    <cellStyle name="Normal 57 3 4 2 4 4 2" xfId="21715"/>
    <cellStyle name="Normal 57 3 4 2 4 4 2 2" xfId="46589"/>
    <cellStyle name="Normal 57 3 4 2 4 4 3" xfId="34156"/>
    <cellStyle name="Normal 57 3 4 2 4 5" xfId="4254"/>
    <cellStyle name="Normal 57 3 4 2 4 5 2" xfId="16708"/>
    <cellStyle name="Normal 57 3 4 2 4 5 2 2" xfId="41582"/>
    <cellStyle name="Normal 57 3 4 2 4 5 3" xfId="29149"/>
    <cellStyle name="Normal 57 3 4 2 4 6" xfId="15016"/>
    <cellStyle name="Normal 57 3 4 2 4 6 2" xfId="39890"/>
    <cellStyle name="Normal 57 3 4 2 4 7" xfId="27449"/>
    <cellStyle name="Normal 57 3 4 2 5" xfId="1173"/>
    <cellStyle name="Normal 57 3 4 2 5 2" xfId="10334"/>
    <cellStyle name="Normal 57 3 4 2 5 2 2" xfId="22777"/>
    <cellStyle name="Normal 57 3 4 2 5 2 2 2" xfId="47651"/>
    <cellStyle name="Normal 57 3 4 2 5 2 3" xfId="35218"/>
    <cellStyle name="Normal 57 3 4 2 5 3" xfId="5318"/>
    <cellStyle name="Normal 57 3 4 2 5 3 2" xfId="17770"/>
    <cellStyle name="Normal 57 3 4 2 5 3 2 2" xfId="42644"/>
    <cellStyle name="Normal 57 3 4 2 5 3 3" xfId="30211"/>
    <cellStyle name="Normal 57 3 4 2 5 4" xfId="13973"/>
    <cellStyle name="Normal 57 3 4 2 5 4 2" xfId="38847"/>
    <cellStyle name="Normal 57 3 4 2 5 5" xfId="26406"/>
    <cellStyle name="Normal 57 3 4 2 6" xfId="7895"/>
    <cellStyle name="Normal 57 3 4 2 6 2" xfId="20341"/>
    <cellStyle name="Normal 57 3 4 2 6 2 2" xfId="45215"/>
    <cellStyle name="Normal 57 3 4 2 6 3" xfId="32782"/>
    <cellStyle name="Normal 57 3 4 2 7" xfId="11788"/>
    <cellStyle name="Normal 57 3 4 2 7 2" xfId="24222"/>
    <cellStyle name="Normal 57 3 4 2 7 2 2" xfId="49096"/>
    <cellStyle name="Normal 57 3 4 2 7 3" xfId="36663"/>
    <cellStyle name="Normal 57 3 4 2 8" xfId="6865"/>
    <cellStyle name="Normal 57 3 4 2 8 2" xfId="19314"/>
    <cellStyle name="Normal 57 3 4 2 8 2 2" xfId="44188"/>
    <cellStyle name="Normal 57 3 4 2 8 3" xfId="31755"/>
    <cellStyle name="Normal 57 3 4 2 9" xfId="2816"/>
    <cellStyle name="Normal 57 3 4 2 9 2" xfId="15334"/>
    <cellStyle name="Normal 57 3 4 2 9 2 2" xfId="40208"/>
    <cellStyle name="Normal 57 3 4 2 9 3" xfId="27767"/>
    <cellStyle name="Normal 57 3 4 2_Degree data" xfId="2468"/>
    <cellStyle name="Normal 57 3 4 3" xfId="318"/>
    <cellStyle name="Normal 57 3 4 3 2" xfId="1502"/>
    <cellStyle name="Normal 57 3 4 3 2 2" xfId="9172"/>
    <cellStyle name="Normal 57 3 4 3 2 2 2" xfId="21615"/>
    <cellStyle name="Normal 57 3 4 3 2 2 2 2" xfId="46489"/>
    <cellStyle name="Normal 57 3 4 3 2 2 3" xfId="34056"/>
    <cellStyle name="Normal 57 3 4 3 2 3" xfId="4154"/>
    <cellStyle name="Normal 57 3 4 3 2 3 2" xfId="16608"/>
    <cellStyle name="Normal 57 3 4 3 2 3 2 2" xfId="41482"/>
    <cellStyle name="Normal 57 3 4 3 2 3 3" xfId="29049"/>
    <cellStyle name="Normal 57 3 4 3 2 4" xfId="14302"/>
    <cellStyle name="Normal 57 3 4 3 2 4 2" xfId="39176"/>
    <cellStyle name="Normal 57 3 4 3 2 5" xfId="26735"/>
    <cellStyle name="Normal 57 3 4 3 3" xfId="5647"/>
    <cellStyle name="Normal 57 3 4 3 3 2" xfId="10663"/>
    <cellStyle name="Normal 57 3 4 3 3 2 2" xfId="23106"/>
    <cellStyle name="Normal 57 3 4 3 3 2 2 2" xfId="47980"/>
    <cellStyle name="Normal 57 3 4 3 3 2 3" xfId="35547"/>
    <cellStyle name="Normal 57 3 4 3 3 3" xfId="18099"/>
    <cellStyle name="Normal 57 3 4 3 3 3 2" xfId="42973"/>
    <cellStyle name="Normal 57 3 4 3 3 4" xfId="30540"/>
    <cellStyle name="Normal 57 3 4 3 4" xfId="8288"/>
    <cellStyle name="Normal 57 3 4 3 4 2" xfId="20732"/>
    <cellStyle name="Normal 57 3 4 3 4 2 2" xfId="45606"/>
    <cellStyle name="Normal 57 3 4 3 4 3" xfId="33173"/>
    <cellStyle name="Normal 57 3 4 3 5" xfId="12117"/>
    <cellStyle name="Normal 57 3 4 3 5 2" xfId="24551"/>
    <cellStyle name="Normal 57 3 4 3 5 2 2" xfId="49425"/>
    <cellStyle name="Normal 57 3 4 3 5 3" xfId="36992"/>
    <cellStyle name="Normal 57 3 4 3 6" xfId="6765"/>
    <cellStyle name="Normal 57 3 4 3 6 2" xfId="19214"/>
    <cellStyle name="Normal 57 3 4 3 6 2 2" xfId="44088"/>
    <cellStyle name="Normal 57 3 4 3 6 3" xfId="31655"/>
    <cellStyle name="Normal 57 3 4 3 7" xfId="3219"/>
    <cellStyle name="Normal 57 3 4 3 7 2" xfId="15725"/>
    <cellStyle name="Normal 57 3 4 3 7 2 2" xfId="40599"/>
    <cellStyle name="Normal 57 3 4 3 7 3" xfId="28158"/>
    <cellStyle name="Normal 57 3 4 3 8" xfId="13135"/>
    <cellStyle name="Normal 57 3 4 3 8 2" xfId="38009"/>
    <cellStyle name="Normal 57 3 4 3 9" xfId="25568"/>
    <cellStyle name="Normal 57 3 4 4" xfId="679"/>
    <cellStyle name="Normal 57 3 4 4 2" xfId="1850"/>
    <cellStyle name="Normal 57 3 4 4 2 2" xfId="9606"/>
    <cellStyle name="Normal 57 3 4 4 2 2 2" xfId="22049"/>
    <cellStyle name="Normal 57 3 4 4 2 2 2 2" xfId="46923"/>
    <cellStyle name="Normal 57 3 4 4 2 2 3" xfId="34490"/>
    <cellStyle name="Normal 57 3 4 4 2 3" xfId="4588"/>
    <cellStyle name="Normal 57 3 4 4 2 3 2" xfId="17042"/>
    <cellStyle name="Normal 57 3 4 4 2 3 2 2" xfId="41916"/>
    <cellStyle name="Normal 57 3 4 4 2 3 3" xfId="29483"/>
    <cellStyle name="Normal 57 3 4 4 2 4" xfId="14650"/>
    <cellStyle name="Normal 57 3 4 4 2 4 2" xfId="39524"/>
    <cellStyle name="Normal 57 3 4 4 2 5" xfId="27083"/>
    <cellStyle name="Normal 57 3 4 4 3" xfId="5996"/>
    <cellStyle name="Normal 57 3 4 4 3 2" xfId="11011"/>
    <cellStyle name="Normal 57 3 4 4 3 2 2" xfId="23454"/>
    <cellStyle name="Normal 57 3 4 4 3 2 2 2" xfId="48328"/>
    <cellStyle name="Normal 57 3 4 4 3 2 3" xfId="35895"/>
    <cellStyle name="Normal 57 3 4 4 3 3" xfId="18447"/>
    <cellStyle name="Normal 57 3 4 4 3 3 2" xfId="43321"/>
    <cellStyle name="Normal 57 3 4 4 3 4" xfId="30888"/>
    <cellStyle name="Normal 57 3 4 4 4" xfId="8722"/>
    <cellStyle name="Normal 57 3 4 4 4 2" xfId="21166"/>
    <cellStyle name="Normal 57 3 4 4 4 2 2" xfId="46040"/>
    <cellStyle name="Normal 57 3 4 4 4 3" xfId="33607"/>
    <cellStyle name="Normal 57 3 4 4 5" xfId="12465"/>
    <cellStyle name="Normal 57 3 4 4 5 2" xfId="24899"/>
    <cellStyle name="Normal 57 3 4 4 5 2 2" xfId="49773"/>
    <cellStyle name="Normal 57 3 4 4 5 3" xfId="37340"/>
    <cellStyle name="Normal 57 3 4 4 6" xfId="7199"/>
    <cellStyle name="Normal 57 3 4 4 6 2" xfId="19648"/>
    <cellStyle name="Normal 57 3 4 4 6 2 2" xfId="44522"/>
    <cellStyle name="Normal 57 3 4 4 6 3" xfId="32089"/>
    <cellStyle name="Normal 57 3 4 4 7" xfId="3653"/>
    <cellStyle name="Normal 57 3 4 4 7 2" xfId="16159"/>
    <cellStyle name="Normal 57 3 4 4 7 2 2" xfId="41033"/>
    <cellStyle name="Normal 57 3 4 4 7 3" xfId="28592"/>
    <cellStyle name="Normal 57 3 4 4 8" xfId="13482"/>
    <cellStyle name="Normal 57 3 4 4 8 2" xfId="38356"/>
    <cellStyle name="Normal 57 3 4 4 9" xfId="25915"/>
    <cellStyle name="Normal 57 3 4 5" xfId="2236"/>
    <cellStyle name="Normal 57 3 4 5 2" xfId="4864"/>
    <cellStyle name="Normal 57 3 4 5 2 2" xfId="9881"/>
    <cellStyle name="Normal 57 3 4 5 2 2 2" xfId="22324"/>
    <cellStyle name="Normal 57 3 4 5 2 2 2 2" xfId="47198"/>
    <cellStyle name="Normal 57 3 4 5 2 2 3" xfId="34765"/>
    <cellStyle name="Normal 57 3 4 5 2 3" xfId="17317"/>
    <cellStyle name="Normal 57 3 4 5 2 3 2" xfId="42191"/>
    <cellStyle name="Normal 57 3 4 5 2 4" xfId="29758"/>
    <cellStyle name="Normal 57 3 4 5 3" xfId="6262"/>
    <cellStyle name="Normal 57 3 4 5 3 2" xfId="11277"/>
    <cellStyle name="Normal 57 3 4 5 3 2 2" xfId="23720"/>
    <cellStyle name="Normal 57 3 4 5 3 2 2 2" xfId="48594"/>
    <cellStyle name="Normal 57 3 4 5 3 2 3" xfId="36161"/>
    <cellStyle name="Normal 57 3 4 5 3 3" xfId="18713"/>
    <cellStyle name="Normal 57 3 4 5 3 3 2" xfId="43587"/>
    <cellStyle name="Normal 57 3 4 5 3 4" xfId="31154"/>
    <cellStyle name="Normal 57 3 4 5 4" xfId="8069"/>
    <cellStyle name="Normal 57 3 4 5 4 2" xfId="20515"/>
    <cellStyle name="Normal 57 3 4 5 4 2 2" xfId="45389"/>
    <cellStyle name="Normal 57 3 4 5 4 3" xfId="32956"/>
    <cellStyle name="Normal 57 3 4 5 5" xfId="12731"/>
    <cellStyle name="Normal 57 3 4 5 5 2" xfId="25165"/>
    <cellStyle name="Normal 57 3 4 5 5 2 2" xfId="50039"/>
    <cellStyle name="Normal 57 3 4 5 5 3" xfId="37606"/>
    <cellStyle name="Normal 57 3 4 5 6" xfId="7475"/>
    <cellStyle name="Normal 57 3 4 5 6 2" xfId="19923"/>
    <cellStyle name="Normal 57 3 4 5 6 2 2" xfId="44797"/>
    <cellStyle name="Normal 57 3 4 5 6 3" xfId="32364"/>
    <cellStyle name="Normal 57 3 4 5 7" xfId="2998"/>
    <cellStyle name="Normal 57 3 4 5 7 2" xfId="15508"/>
    <cellStyle name="Normal 57 3 4 5 7 2 2" xfId="40382"/>
    <cellStyle name="Normal 57 3 4 5 7 3" xfId="27941"/>
    <cellStyle name="Normal 57 3 4 5 8" xfId="14916"/>
    <cellStyle name="Normal 57 3 4 5 8 2" xfId="39790"/>
    <cellStyle name="Normal 57 3 4 5 9" xfId="27349"/>
    <cellStyle name="Normal 57 3 4 6" xfId="1073"/>
    <cellStyle name="Normal 57 3 4 6 2" xfId="8955"/>
    <cellStyle name="Normal 57 3 4 6 2 2" xfId="21398"/>
    <cellStyle name="Normal 57 3 4 6 2 2 2" xfId="46272"/>
    <cellStyle name="Normal 57 3 4 6 2 3" xfId="33839"/>
    <cellStyle name="Normal 57 3 4 6 3" xfId="3937"/>
    <cellStyle name="Normal 57 3 4 6 3 2" xfId="16391"/>
    <cellStyle name="Normal 57 3 4 6 3 2 2" xfId="41265"/>
    <cellStyle name="Normal 57 3 4 6 3 3" xfId="28832"/>
    <cellStyle name="Normal 57 3 4 6 4" xfId="13873"/>
    <cellStyle name="Normal 57 3 4 6 4 2" xfId="38747"/>
    <cellStyle name="Normal 57 3 4 6 5" xfId="26306"/>
    <cellStyle name="Normal 57 3 4 7" xfId="5218"/>
    <cellStyle name="Normal 57 3 4 7 2" xfId="10234"/>
    <cellStyle name="Normal 57 3 4 7 2 2" xfId="22677"/>
    <cellStyle name="Normal 57 3 4 7 2 2 2" xfId="47551"/>
    <cellStyle name="Normal 57 3 4 7 2 3" xfId="35118"/>
    <cellStyle name="Normal 57 3 4 7 3" xfId="17670"/>
    <cellStyle name="Normal 57 3 4 7 3 2" xfId="42544"/>
    <cellStyle name="Normal 57 3 4 7 4" xfId="30111"/>
    <cellStyle name="Normal 57 3 4 8" xfId="7795"/>
    <cellStyle name="Normal 57 3 4 8 2" xfId="20241"/>
    <cellStyle name="Normal 57 3 4 8 2 2" xfId="45115"/>
    <cellStyle name="Normal 57 3 4 8 3" xfId="32682"/>
    <cellStyle name="Normal 57 3 4 9" xfId="11688"/>
    <cellStyle name="Normal 57 3 4 9 2" xfId="24122"/>
    <cellStyle name="Normal 57 3 4 9 2 2" xfId="48996"/>
    <cellStyle name="Normal 57 3 4 9 3" xfId="36563"/>
    <cellStyle name="Normal 57 3 4_Degree data" xfId="2467"/>
    <cellStyle name="Normal 57 3 5" xfId="258"/>
    <cellStyle name="Normal 57 3 5 10" xfId="6598"/>
    <cellStyle name="Normal 57 3 5 10 2" xfId="19047"/>
    <cellStyle name="Normal 57 3 5 10 2 2" xfId="43921"/>
    <cellStyle name="Normal 57 3 5 10 3" xfId="31488"/>
    <cellStyle name="Normal 57 3 5 11" xfId="2661"/>
    <cellStyle name="Normal 57 3 5 11 2" xfId="15179"/>
    <cellStyle name="Normal 57 3 5 11 2 2" xfId="40053"/>
    <cellStyle name="Normal 57 3 5 11 3" xfId="27612"/>
    <cellStyle name="Normal 57 3 5 12" xfId="13080"/>
    <cellStyle name="Normal 57 3 5 12 2" xfId="37954"/>
    <cellStyle name="Normal 57 3 5 13" xfId="25513"/>
    <cellStyle name="Normal 57 3 5 2" xfId="472"/>
    <cellStyle name="Normal 57 3 5 2 10" xfId="13285"/>
    <cellStyle name="Normal 57 3 5 2 10 2" xfId="38159"/>
    <cellStyle name="Normal 57 3 5 2 11" xfId="25718"/>
    <cellStyle name="Normal 57 3 5 2 2" xfId="831"/>
    <cellStyle name="Normal 57 3 5 2 2 2" xfId="1505"/>
    <cellStyle name="Normal 57 3 5 2 2 2 2" xfId="9609"/>
    <cellStyle name="Normal 57 3 5 2 2 2 2 2" xfId="22052"/>
    <cellStyle name="Normal 57 3 5 2 2 2 2 2 2" xfId="46926"/>
    <cellStyle name="Normal 57 3 5 2 2 2 2 3" xfId="34493"/>
    <cellStyle name="Normal 57 3 5 2 2 2 3" xfId="4591"/>
    <cellStyle name="Normal 57 3 5 2 2 2 3 2" xfId="17045"/>
    <cellStyle name="Normal 57 3 5 2 2 2 3 2 2" xfId="41919"/>
    <cellStyle name="Normal 57 3 5 2 2 2 3 3" xfId="29486"/>
    <cellStyle name="Normal 57 3 5 2 2 2 4" xfId="14305"/>
    <cellStyle name="Normal 57 3 5 2 2 2 4 2" xfId="39179"/>
    <cellStyle name="Normal 57 3 5 2 2 2 5" xfId="26738"/>
    <cellStyle name="Normal 57 3 5 2 2 3" xfId="5650"/>
    <cellStyle name="Normal 57 3 5 2 2 3 2" xfId="10666"/>
    <cellStyle name="Normal 57 3 5 2 2 3 2 2" xfId="23109"/>
    <cellStyle name="Normal 57 3 5 2 2 3 2 2 2" xfId="47983"/>
    <cellStyle name="Normal 57 3 5 2 2 3 2 3" xfId="35550"/>
    <cellStyle name="Normal 57 3 5 2 2 3 3" xfId="18102"/>
    <cellStyle name="Normal 57 3 5 2 2 3 3 2" xfId="42976"/>
    <cellStyle name="Normal 57 3 5 2 2 3 4" xfId="30543"/>
    <cellStyle name="Normal 57 3 5 2 2 4" xfId="8725"/>
    <cellStyle name="Normal 57 3 5 2 2 4 2" xfId="21169"/>
    <cellStyle name="Normal 57 3 5 2 2 4 2 2" xfId="46043"/>
    <cellStyle name="Normal 57 3 5 2 2 4 3" xfId="33610"/>
    <cellStyle name="Normal 57 3 5 2 2 5" xfId="12120"/>
    <cellStyle name="Normal 57 3 5 2 2 5 2" xfId="24554"/>
    <cellStyle name="Normal 57 3 5 2 2 5 2 2" xfId="49428"/>
    <cellStyle name="Normal 57 3 5 2 2 5 3" xfId="36995"/>
    <cellStyle name="Normal 57 3 5 2 2 6" xfId="7202"/>
    <cellStyle name="Normal 57 3 5 2 2 6 2" xfId="19651"/>
    <cellStyle name="Normal 57 3 5 2 2 6 2 2" xfId="44525"/>
    <cellStyle name="Normal 57 3 5 2 2 6 3" xfId="32092"/>
    <cellStyle name="Normal 57 3 5 2 2 7" xfId="3656"/>
    <cellStyle name="Normal 57 3 5 2 2 7 2" xfId="16162"/>
    <cellStyle name="Normal 57 3 5 2 2 7 2 2" xfId="41036"/>
    <cellStyle name="Normal 57 3 5 2 2 7 3" xfId="28595"/>
    <cellStyle name="Normal 57 3 5 2 2 8" xfId="13632"/>
    <cellStyle name="Normal 57 3 5 2 2 8 2" xfId="38506"/>
    <cellStyle name="Normal 57 3 5 2 2 9" xfId="26065"/>
    <cellStyle name="Normal 57 3 5 2 3" xfId="1853"/>
    <cellStyle name="Normal 57 3 5 2 3 2" xfId="5014"/>
    <cellStyle name="Normal 57 3 5 2 3 2 2" xfId="10031"/>
    <cellStyle name="Normal 57 3 5 2 3 2 2 2" xfId="22474"/>
    <cellStyle name="Normal 57 3 5 2 3 2 2 2 2" xfId="47348"/>
    <cellStyle name="Normal 57 3 5 2 3 2 2 3" xfId="34915"/>
    <cellStyle name="Normal 57 3 5 2 3 2 3" xfId="17467"/>
    <cellStyle name="Normal 57 3 5 2 3 2 3 2" xfId="42341"/>
    <cellStyle name="Normal 57 3 5 2 3 2 4" xfId="29908"/>
    <cellStyle name="Normal 57 3 5 2 3 3" xfId="5999"/>
    <cellStyle name="Normal 57 3 5 2 3 3 2" xfId="11014"/>
    <cellStyle name="Normal 57 3 5 2 3 3 2 2" xfId="23457"/>
    <cellStyle name="Normal 57 3 5 2 3 3 2 2 2" xfId="48331"/>
    <cellStyle name="Normal 57 3 5 2 3 3 2 3" xfId="35898"/>
    <cellStyle name="Normal 57 3 5 2 3 3 3" xfId="18450"/>
    <cellStyle name="Normal 57 3 5 2 3 3 3 2" xfId="43324"/>
    <cellStyle name="Normal 57 3 5 2 3 3 4" xfId="30891"/>
    <cellStyle name="Normal 57 3 5 2 3 4" xfId="8438"/>
    <cellStyle name="Normal 57 3 5 2 3 4 2" xfId="20882"/>
    <cellStyle name="Normal 57 3 5 2 3 4 2 2" xfId="45756"/>
    <cellStyle name="Normal 57 3 5 2 3 4 3" xfId="33323"/>
    <cellStyle name="Normal 57 3 5 2 3 5" xfId="12468"/>
    <cellStyle name="Normal 57 3 5 2 3 5 2" xfId="24902"/>
    <cellStyle name="Normal 57 3 5 2 3 5 2 2" xfId="49776"/>
    <cellStyle name="Normal 57 3 5 2 3 5 3" xfId="37343"/>
    <cellStyle name="Normal 57 3 5 2 3 6" xfId="7625"/>
    <cellStyle name="Normal 57 3 5 2 3 6 2" xfId="20073"/>
    <cellStyle name="Normal 57 3 5 2 3 6 2 2" xfId="44947"/>
    <cellStyle name="Normal 57 3 5 2 3 6 3" xfId="32514"/>
    <cellStyle name="Normal 57 3 5 2 3 7" xfId="3369"/>
    <cellStyle name="Normal 57 3 5 2 3 7 2" xfId="15875"/>
    <cellStyle name="Normal 57 3 5 2 3 7 2 2" xfId="40749"/>
    <cellStyle name="Normal 57 3 5 2 3 7 3" xfId="28308"/>
    <cellStyle name="Normal 57 3 5 2 3 8" xfId="14653"/>
    <cellStyle name="Normal 57 3 5 2 3 8 2" xfId="39527"/>
    <cellStyle name="Normal 57 3 5 2 3 9" xfId="27086"/>
    <cellStyle name="Normal 57 3 5 2 4" xfId="2390"/>
    <cellStyle name="Normal 57 3 5 2 4 2" xfId="6412"/>
    <cellStyle name="Normal 57 3 5 2 4 2 2" xfId="11427"/>
    <cellStyle name="Normal 57 3 5 2 4 2 2 2" xfId="23870"/>
    <cellStyle name="Normal 57 3 5 2 4 2 2 2 2" xfId="48744"/>
    <cellStyle name="Normal 57 3 5 2 4 2 2 3" xfId="36311"/>
    <cellStyle name="Normal 57 3 5 2 4 2 3" xfId="18863"/>
    <cellStyle name="Normal 57 3 5 2 4 2 3 2" xfId="43737"/>
    <cellStyle name="Normal 57 3 5 2 4 2 4" xfId="31304"/>
    <cellStyle name="Normal 57 3 5 2 4 3" xfId="12881"/>
    <cellStyle name="Normal 57 3 5 2 4 3 2" xfId="25315"/>
    <cellStyle name="Normal 57 3 5 2 4 3 2 2" xfId="50189"/>
    <cellStyle name="Normal 57 3 5 2 4 3 3" xfId="37756"/>
    <cellStyle name="Normal 57 3 5 2 4 4" xfId="9322"/>
    <cellStyle name="Normal 57 3 5 2 4 4 2" xfId="21765"/>
    <cellStyle name="Normal 57 3 5 2 4 4 2 2" xfId="46639"/>
    <cellStyle name="Normal 57 3 5 2 4 4 3" xfId="34206"/>
    <cellStyle name="Normal 57 3 5 2 4 5" xfId="4304"/>
    <cellStyle name="Normal 57 3 5 2 4 5 2" xfId="16758"/>
    <cellStyle name="Normal 57 3 5 2 4 5 2 2" xfId="41632"/>
    <cellStyle name="Normal 57 3 5 2 4 5 3" xfId="29199"/>
    <cellStyle name="Normal 57 3 5 2 4 6" xfId="15066"/>
    <cellStyle name="Normal 57 3 5 2 4 6 2" xfId="39940"/>
    <cellStyle name="Normal 57 3 5 2 4 7" xfId="27499"/>
    <cellStyle name="Normal 57 3 5 2 5" xfId="1223"/>
    <cellStyle name="Normal 57 3 5 2 5 2" xfId="10384"/>
    <cellStyle name="Normal 57 3 5 2 5 2 2" xfId="22827"/>
    <cellStyle name="Normal 57 3 5 2 5 2 2 2" xfId="47701"/>
    <cellStyle name="Normal 57 3 5 2 5 2 3" xfId="35268"/>
    <cellStyle name="Normal 57 3 5 2 5 3" xfId="5368"/>
    <cellStyle name="Normal 57 3 5 2 5 3 2" xfId="17820"/>
    <cellStyle name="Normal 57 3 5 2 5 3 2 2" xfId="42694"/>
    <cellStyle name="Normal 57 3 5 2 5 3 3" xfId="30261"/>
    <cellStyle name="Normal 57 3 5 2 5 4" xfId="14023"/>
    <cellStyle name="Normal 57 3 5 2 5 4 2" xfId="38897"/>
    <cellStyle name="Normal 57 3 5 2 5 5" xfId="26456"/>
    <cellStyle name="Normal 57 3 5 2 6" xfId="7945"/>
    <cellStyle name="Normal 57 3 5 2 6 2" xfId="20391"/>
    <cellStyle name="Normal 57 3 5 2 6 2 2" xfId="45265"/>
    <cellStyle name="Normal 57 3 5 2 6 3" xfId="32832"/>
    <cellStyle name="Normal 57 3 5 2 7" xfId="11838"/>
    <cellStyle name="Normal 57 3 5 2 7 2" xfId="24272"/>
    <cellStyle name="Normal 57 3 5 2 7 2 2" xfId="49146"/>
    <cellStyle name="Normal 57 3 5 2 7 3" xfId="36713"/>
    <cellStyle name="Normal 57 3 5 2 8" xfId="6915"/>
    <cellStyle name="Normal 57 3 5 2 8 2" xfId="19364"/>
    <cellStyle name="Normal 57 3 5 2 8 2 2" xfId="44238"/>
    <cellStyle name="Normal 57 3 5 2 8 3" xfId="31805"/>
    <cellStyle name="Normal 57 3 5 2 9" xfId="2866"/>
    <cellStyle name="Normal 57 3 5 2 9 2" xfId="15384"/>
    <cellStyle name="Normal 57 3 5 2 9 2 2" xfId="40258"/>
    <cellStyle name="Normal 57 3 5 2 9 3" xfId="27817"/>
    <cellStyle name="Normal 57 3 5 2_Degree data" xfId="2470"/>
    <cellStyle name="Normal 57 3 5 3" xfId="620"/>
    <cellStyle name="Normal 57 3 5 3 2" xfId="1504"/>
    <cellStyle name="Normal 57 3 5 3 2 2" xfId="9117"/>
    <cellStyle name="Normal 57 3 5 3 2 2 2" xfId="21560"/>
    <cellStyle name="Normal 57 3 5 3 2 2 2 2" xfId="46434"/>
    <cellStyle name="Normal 57 3 5 3 2 2 3" xfId="34001"/>
    <cellStyle name="Normal 57 3 5 3 2 3" xfId="4099"/>
    <cellStyle name="Normal 57 3 5 3 2 3 2" xfId="16553"/>
    <cellStyle name="Normal 57 3 5 3 2 3 2 2" xfId="41427"/>
    <cellStyle name="Normal 57 3 5 3 2 3 3" xfId="28994"/>
    <cellStyle name="Normal 57 3 5 3 2 4" xfId="14304"/>
    <cellStyle name="Normal 57 3 5 3 2 4 2" xfId="39178"/>
    <cellStyle name="Normal 57 3 5 3 2 5" xfId="26737"/>
    <cellStyle name="Normal 57 3 5 3 3" xfId="5649"/>
    <cellStyle name="Normal 57 3 5 3 3 2" xfId="10665"/>
    <cellStyle name="Normal 57 3 5 3 3 2 2" xfId="23108"/>
    <cellStyle name="Normal 57 3 5 3 3 2 2 2" xfId="47982"/>
    <cellStyle name="Normal 57 3 5 3 3 2 3" xfId="35549"/>
    <cellStyle name="Normal 57 3 5 3 3 3" xfId="18101"/>
    <cellStyle name="Normal 57 3 5 3 3 3 2" xfId="42975"/>
    <cellStyle name="Normal 57 3 5 3 3 4" xfId="30542"/>
    <cellStyle name="Normal 57 3 5 3 4" xfId="8233"/>
    <cellStyle name="Normal 57 3 5 3 4 2" xfId="20677"/>
    <cellStyle name="Normal 57 3 5 3 4 2 2" xfId="45551"/>
    <cellStyle name="Normal 57 3 5 3 4 3" xfId="33118"/>
    <cellStyle name="Normal 57 3 5 3 5" xfId="12119"/>
    <cellStyle name="Normal 57 3 5 3 5 2" xfId="24553"/>
    <cellStyle name="Normal 57 3 5 3 5 2 2" xfId="49427"/>
    <cellStyle name="Normal 57 3 5 3 5 3" xfId="36994"/>
    <cellStyle name="Normal 57 3 5 3 6" xfId="6710"/>
    <cellStyle name="Normal 57 3 5 3 6 2" xfId="19159"/>
    <cellStyle name="Normal 57 3 5 3 6 2 2" xfId="44033"/>
    <cellStyle name="Normal 57 3 5 3 6 3" xfId="31600"/>
    <cellStyle name="Normal 57 3 5 3 7" xfId="3164"/>
    <cellStyle name="Normal 57 3 5 3 7 2" xfId="15670"/>
    <cellStyle name="Normal 57 3 5 3 7 2 2" xfId="40544"/>
    <cellStyle name="Normal 57 3 5 3 7 3" xfId="28103"/>
    <cellStyle name="Normal 57 3 5 3 8" xfId="13427"/>
    <cellStyle name="Normal 57 3 5 3 8 2" xfId="38301"/>
    <cellStyle name="Normal 57 3 5 3 9" xfId="25860"/>
    <cellStyle name="Normal 57 3 5 4" xfId="1852"/>
    <cellStyle name="Normal 57 3 5 4 2" xfId="4590"/>
    <cellStyle name="Normal 57 3 5 4 2 2" xfId="9608"/>
    <cellStyle name="Normal 57 3 5 4 2 2 2" xfId="22051"/>
    <cellStyle name="Normal 57 3 5 4 2 2 2 2" xfId="46925"/>
    <cellStyle name="Normal 57 3 5 4 2 2 3" xfId="34492"/>
    <cellStyle name="Normal 57 3 5 4 2 3" xfId="17044"/>
    <cellStyle name="Normal 57 3 5 4 2 3 2" xfId="41918"/>
    <cellStyle name="Normal 57 3 5 4 2 4" xfId="29485"/>
    <cellStyle name="Normal 57 3 5 4 3" xfId="5998"/>
    <cellStyle name="Normal 57 3 5 4 3 2" xfId="11013"/>
    <cellStyle name="Normal 57 3 5 4 3 2 2" xfId="23456"/>
    <cellStyle name="Normal 57 3 5 4 3 2 2 2" xfId="48330"/>
    <cellStyle name="Normal 57 3 5 4 3 2 3" xfId="35897"/>
    <cellStyle name="Normal 57 3 5 4 3 3" xfId="18449"/>
    <cellStyle name="Normal 57 3 5 4 3 3 2" xfId="43323"/>
    <cellStyle name="Normal 57 3 5 4 3 4" xfId="30890"/>
    <cellStyle name="Normal 57 3 5 4 4" xfId="8724"/>
    <cellStyle name="Normal 57 3 5 4 4 2" xfId="21168"/>
    <cellStyle name="Normal 57 3 5 4 4 2 2" xfId="46042"/>
    <cellStyle name="Normal 57 3 5 4 4 3" xfId="33609"/>
    <cellStyle name="Normal 57 3 5 4 5" xfId="12467"/>
    <cellStyle name="Normal 57 3 5 4 5 2" xfId="24901"/>
    <cellStyle name="Normal 57 3 5 4 5 2 2" xfId="49775"/>
    <cellStyle name="Normal 57 3 5 4 5 3" xfId="37342"/>
    <cellStyle name="Normal 57 3 5 4 6" xfId="7201"/>
    <cellStyle name="Normal 57 3 5 4 6 2" xfId="19650"/>
    <cellStyle name="Normal 57 3 5 4 6 2 2" xfId="44524"/>
    <cellStyle name="Normal 57 3 5 4 6 3" xfId="32091"/>
    <cellStyle name="Normal 57 3 5 4 7" xfId="3655"/>
    <cellStyle name="Normal 57 3 5 4 7 2" xfId="16161"/>
    <cellStyle name="Normal 57 3 5 4 7 2 2" xfId="41035"/>
    <cellStyle name="Normal 57 3 5 4 7 3" xfId="28594"/>
    <cellStyle name="Normal 57 3 5 4 8" xfId="14652"/>
    <cellStyle name="Normal 57 3 5 4 8 2" xfId="39526"/>
    <cellStyle name="Normal 57 3 5 4 9" xfId="27085"/>
    <cellStyle name="Normal 57 3 5 5" xfId="2176"/>
    <cellStyle name="Normal 57 3 5 5 2" xfId="4809"/>
    <cellStyle name="Normal 57 3 5 5 2 2" xfId="9826"/>
    <cellStyle name="Normal 57 3 5 5 2 2 2" xfId="22269"/>
    <cellStyle name="Normal 57 3 5 5 2 2 2 2" xfId="47143"/>
    <cellStyle name="Normal 57 3 5 5 2 2 3" xfId="34710"/>
    <cellStyle name="Normal 57 3 5 5 2 3" xfId="17262"/>
    <cellStyle name="Normal 57 3 5 5 2 3 2" xfId="42136"/>
    <cellStyle name="Normal 57 3 5 5 2 4" xfId="29703"/>
    <cellStyle name="Normal 57 3 5 5 3" xfId="6207"/>
    <cellStyle name="Normal 57 3 5 5 3 2" xfId="11222"/>
    <cellStyle name="Normal 57 3 5 5 3 2 2" xfId="23665"/>
    <cellStyle name="Normal 57 3 5 5 3 2 2 2" xfId="48539"/>
    <cellStyle name="Normal 57 3 5 5 3 2 3" xfId="36106"/>
    <cellStyle name="Normal 57 3 5 5 3 3" xfId="18658"/>
    <cellStyle name="Normal 57 3 5 5 3 3 2" xfId="43532"/>
    <cellStyle name="Normal 57 3 5 5 3 4" xfId="31099"/>
    <cellStyle name="Normal 57 3 5 5 4" xfId="8119"/>
    <cellStyle name="Normal 57 3 5 5 4 2" xfId="20565"/>
    <cellStyle name="Normal 57 3 5 5 4 2 2" xfId="45439"/>
    <cellStyle name="Normal 57 3 5 5 4 3" xfId="33006"/>
    <cellStyle name="Normal 57 3 5 5 5" xfId="12676"/>
    <cellStyle name="Normal 57 3 5 5 5 2" xfId="25110"/>
    <cellStyle name="Normal 57 3 5 5 5 2 2" xfId="49984"/>
    <cellStyle name="Normal 57 3 5 5 5 3" xfId="37551"/>
    <cellStyle name="Normal 57 3 5 5 6" xfId="7420"/>
    <cellStyle name="Normal 57 3 5 5 6 2" xfId="19868"/>
    <cellStyle name="Normal 57 3 5 5 6 2 2" xfId="44742"/>
    <cellStyle name="Normal 57 3 5 5 6 3" xfId="32309"/>
    <cellStyle name="Normal 57 3 5 5 7" xfId="3049"/>
    <cellStyle name="Normal 57 3 5 5 7 2" xfId="15558"/>
    <cellStyle name="Normal 57 3 5 5 7 2 2" xfId="40432"/>
    <cellStyle name="Normal 57 3 5 5 7 3" xfId="27991"/>
    <cellStyle name="Normal 57 3 5 5 8" xfId="14861"/>
    <cellStyle name="Normal 57 3 5 5 8 2" xfId="39735"/>
    <cellStyle name="Normal 57 3 5 5 9" xfId="27294"/>
    <cellStyle name="Normal 57 3 5 6" xfId="1018"/>
    <cellStyle name="Normal 57 3 5 6 2" xfId="9005"/>
    <cellStyle name="Normal 57 3 5 6 2 2" xfId="21448"/>
    <cellStyle name="Normal 57 3 5 6 2 2 2" xfId="46322"/>
    <cellStyle name="Normal 57 3 5 6 2 3" xfId="33889"/>
    <cellStyle name="Normal 57 3 5 6 3" xfId="3987"/>
    <cellStyle name="Normal 57 3 5 6 3 2" xfId="16441"/>
    <cellStyle name="Normal 57 3 5 6 3 2 2" xfId="41315"/>
    <cellStyle name="Normal 57 3 5 6 3 3" xfId="28882"/>
    <cellStyle name="Normal 57 3 5 6 4" xfId="13818"/>
    <cellStyle name="Normal 57 3 5 6 4 2" xfId="38692"/>
    <cellStyle name="Normal 57 3 5 6 5" xfId="26251"/>
    <cellStyle name="Normal 57 3 5 7" xfId="5163"/>
    <cellStyle name="Normal 57 3 5 7 2" xfId="10179"/>
    <cellStyle name="Normal 57 3 5 7 2 2" xfId="22622"/>
    <cellStyle name="Normal 57 3 5 7 2 2 2" xfId="47496"/>
    <cellStyle name="Normal 57 3 5 7 2 3" xfId="35063"/>
    <cellStyle name="Normal 57 3 5 7 3" xfId="17615"/>
    <cellStyle name="Normal 57 3 5 7 3 2" xfId="42489"/>
    <cellStyle name="Normal 57 3 5 7 4" xfId="30056"/>
    <cellStyle name="Normal 57 3 5 8" xfId="7740"/>
    <cellStyle name="Normal 57 3 5 8 2" xfId="20186"/>
    <cellStyle name="Normal 57 3 5 8 2 2" xfId="45060"/>
    <cellStyle name="Normal 57 3 5 8 3" xfId="32627"/>
    <cellStyle name="Normal 57 3 5 9" xfId="11633"/>
    <cellStyle name="Normal 57 3 5 9 2" xfId="24067"/>
    <cellStyle name="Normal 57 3 5 9 2 2" xfId="48941"/>
    <cellStyle name="Normal 57 3 5 9 3" xfId="36508"/>
    <cellStyle name="Normal 57 3 5_Degree data" xfId="2469"/>
    <cellStyle name="Normal 57 3 6" xfId="364"/>
    <cellStyle name="Normal 57 3 6 10" xfId="13180"/>
    <cellStyle name="Normal 57 3 6 10 2" xfId="38054"/>
    <cellStyle name="Normal 57 3 6 11" xfId="25613"/>
    <cellStyle name="Normal 57 3 6 2" xfId="724"/>
    <cellStyle name="Normal 57 3 6 2 2" xfId="1506"/>
    <cellStyle name="Normal 57 3 6 2 2 2" xfId="9610"/>
    <cellStyle name="Normal 57 3 6 2 2 2 2" xfId="22053"/>
    <cellStyle name="Normal 57 3 6 2 2 2 2 2" xfId="46927"/>
    <cellStyle name="Normal 57 3 6 2 2 2 3" xfId="34494"/>
    <cellStyle name="Normal 57 3 6 2 2 3" xfId="4592"/>
    <cellStyle name="Normal 57 3 6 2 2 3 2" xfId="17046"/>
    <cellStyle name="Normal 57 3 6 2 2 3 2 2" xfId="41920"/>
    <cellStyle name="Normal 57 3 6 2 2 3 3" xfId="29487"/>
    <cellStyle name="Normal 57 3 6 2 2 4" xfId="14306"/>
    <cellStyle name="Normal 57 3 6 2 2 4 2" xfId="39180"/>
    <cellStyle name="Normal 57 3 6 2 2 5" xfId="26739"/>
    <cellStyle name="Normal 57 3 6 2 3" xfId="5651"/>
    <cellStyle name="Normal 57 3 6 2 3 2" xfId="10667"/>
    <cellStyle name="Normal 57 3 6 2 3 2 2" xfId="23110"/>
    <cellStyle name="Normal 57 3 6 2 3 2 2 2" xfId="47984"/>
    <cellStyle name="Normal 57 3 6 2 3 2 3" xfId="35551"/>
    <cellStyle name="Normal 57 3 6 2 3 3" xfId="18103"/>
    <cellStyle name="Normal 57 3 6 2 3 3 2" xfId="42977"/>
    <cellStyle name="Normal 57 3 6 2 3 4" xfId="30544"/>
    <cellStyle name="Normal 57 3 6 2 4" xfId="8726"/>
    <cellStyle name="Normal 57 3 6 2 4 2" xfId="21170"/>
    <cellStyle name="Normal 57 3 6 2 4 2 2" xfId="46044"/>
    <cellStyle name="Normal 57 3 6 2 4 3" xfId="33611"/>
    <cellStyle name="Normal 57 3 6 2 5" xfId="12121"/>
    <cellStyle name="Normal 57 3 6 2 5 2" xfId="24555"/>
    <cellStyle name="Normal 57 3 6 2 5 2 2" xfId="49429"/>
    <cellStyle name="Normal 57 3 6 2 5 3" xfId="36996"/>
    <cellStyle name="Normal 57 3 6 2 6" xfId="7203"/>
    <cellStyle name="Normal 57 3 6 2 6 2" xfId="19652"/>
    <cellStyle name="Normal 57 3 6 2 6 2 2" xfId="44526"/>
    <cellStyle name="Normal 57 3 6 2 6 3" xfId="32093"/>
    <cellStyle name="Normal 57 3 6 2 7" xfId="3657"/>
    <cellStyle name="Normal 57 3 6 2 7 2" xfId="16163"/>
    <cellStyle name="Normal 57 3 6 2 7 2 2" xfId="41037"/>
    <cellStyle name="Normal 57 3 6 2 7 3" xfId="28596"/>
    <cellStyle name="Normal 57 3 6 2 8" xfId="13527"/>
    <cellStyle name="Normal 57 3 6 2 8 2" xfId="38401"/>
    <cellStyle name="Normal 57 3 6 2 9" xfId="25960"/>
    <cellStyle name="Normal 57 3 6 3" xfId="1854"/>
    <cellStyle name="Normal 57 3 6 3 2" xfId="4909"/>
    <cellStyle name="Normal 57 3 6 3 2 2" xfId="9926"/>
    <cellStyle name="Normal 57 3 6 3 2 2 2" xfId="22369"/>
    <cellStyle name="Normal 57 3 6 3 2 2 2 2" xfId="47243"/>
    <cellStyle name="Normal 57 3 6 3 2 2 3" xfId="34810"/>
    <cellStyle name="Normal 57 3 6 3 2 3" xfId="17362"/>
    <cellStyle name="Normal 57 3 6 3 2 3 2" xfId="42236"/>
    <cellStyle name="Normal 57 3 6 3 2 4" xfId="29803"/>
    <cellStyle name="Normal 57 3 6 3 3" xfId="6000"/>
    <cellStyle name="Normal 57 3 6 3 3 2" xfId="11015"/>
    <cellStyle name="Normal 57 3 6 3 3 2 2" xfId="23458"/>
    <cellStyle name="Normal 57 3 6 3 3 2 2 2" xfId="48332"/>
    <cellStyle name="Normal 57 3 6 3 3 2 3" xfId="35899"/>
    <cellStyle name="Normal 57 3 6 3 3 3" xfId="18451"/>
    <cellStyle name="Normal 57 3 6 3 3 3 2" xfId="43325"/>
    <cellStyle name="Normal 57 3 6 3 3 4" xfId="30892"/>
    <cellStyle name="Normal 57 3 6 3 4" xfId="8333"/>
    <cellStyle name="Normal 57 3 6 3 4 2" xfId="20777"/>
    <cellStyle name="Normal 57 3 6 3 4 2 2" xfId="45651"/>
    <cellStyle name="Normal 57 3 6 3 4 3" xfId="33218"/>
    <cellStyle name="Normal 57 3 6 3 5" xfId="12469"/>
    <cellStyle name="Normal 57 3 6 3 5 2" xfId="24903"/>
    <cellStyle name="Normal 57 3 6 3 5 2 2" xfId="49777"/>
    <cellStyle name="Normal 57 3 6 3 5 3" xfId="37344"/>
    <cellStyle name="Normal 57 3 6 3 6" xfId="7520"/>
    <cellStyle name="Normal 57 3 6 3 6 2" xfId="19968"/>
    <cellStyle name="Normal 57 3 6 3 6 2 2" xfId="44842"/>
    <cellStyle name="Normal 57 3 6 3 6 3" xfId="32409"/>
    <cellStyle name="Normal 57 3 6 3 7" xfId="3264"/>
    <cellStyle name="Normal 57 3 6 3 7 2" xfId="15770"/>
    <cellStyle name="Normal 57 3 6 3 7 2 2" xfId="40644"/>
    <cellStyle name="Normal 57 3 6 3 7 3" xfId="28203"/>
    <cellStyle name="Normal 57 3 6 3 8" xfId="14654"/>
    <cellStyle name="Normal 57 3 6 3 8 2" xfId="39528"/>
    <cellStyle name="Normal 57 3 6 3 9" xfId="27087"/>
    <cellStyle name="Normal 57 3 6 4" xfId="2282"/>
    <cellStyle name="Normal 57 3 6 4 2" xfId="6307"/>
    <cellStyle name="Normal 57 3 6 4 2 2" xfId="11322"/>
    <cellStyle name="Normal 57 3 6 4 2 2 2" xfId="23765"/>
    <cellStyle name="Normal 57 3 6 4 2 2 2 2" xfId="48639"/>
    <cellStyle name="Normal 57 3 6 4 2 2 3" xfId="36206"/>
    <cellStyle name="Normal 57 3 6 4 2 3" xfId="18758"/>
    <cellStyle name="Normal 57 3 6 4 2 3 2" xfId="43632"/>
    <cellStyle name="Normal 57 3 6 4 2 4" xfId="31199"/>
    <cellStyle name="Normal 57 3 6 4 3" xfId="12776"/>
    <cellStyle name="Normal 57 3 6 4 3 2" xfId="25210"/>
    <cellStyle name="Normal 57 3 6 4 3 2 2" xfId="50084"/>
    <cellStyle name="Normal 57 3 6 4 3 3" xfId="37651"/>
    <cellStyle name="Normal 57 3 6 4 4" xfId="9217"/>
    <cellStyle name="Normal 57 3 6 4 4 2" xfId="21660"/>
    <cellStyle name="Normal 57 3 6 4 4 2 2" xfId="46534"/>
    <cellStyle name="Normal 57 3 6 4 4 3" xfId="34101"/>
    <cellStyle name="Normal 57 3 6 4 5" xfId="4199"/>
    <cellStyle name="Normal 57 3 6 4 5 2" xfId="16653"/>
    <cellStyle name="Normal 57 3 6 4 5 2 2" xfId="41527"/>
    <cellStyle name="Normal 57 3 6 4 5 3" xfId="29094"/>
    <cellStyle name="Normal 57 3 6 4 6" xfId="14961"/>
    <cellStyle name="Normal 57 3 6 4 6 2" xfId="39835"/>
    <cellStyle name="Normal 57 3 6 4 7" xfId="27394"/>
    <cellStyle name="Normal 57 3 6 5" xfId="1118"/>
    <cellStyle name="Normal 57 3 6 5 2" xfId="10279"/>
    <cellStyle name="Normal 57 3 6 5 2 2" xfId="22722"/>
    <cellStyle name="Normal 57 3 6 5 2 2 2" xfId="47596"/>
    <cellStyle name="Normal 57 3 6 5 2 3" xfId="35163"/>
    <cellStyle name="Normal 57 3 6 5 3" xfId="5263"/>
    <cellStyle name="Normal 57 3 6 5 3 2" xfId="17715"/>
    <cellStyle name="Normal 57 3 6 5 3 2 2" xfId="42589"/>
    <cellStyle name="Normal 57 3 6 5 3 3" xfId="30156"/>
    <cellStyle name="Normal 57 3 6 5 4" xfId="13918"/>
    <cellStyle name="Normal 57 3 6 5 4 2" xfId="38792"/>
    <cellStyle name="Normal 57 3 6 5 5" xfId="26351"/>
    <cellStyle name="Normal 57 3 6 6" xfId="7840"/>
    <cellStyle name="Normal 57 3 6 6 2" xfId="20286"/>
    <cellStyle name="Normal 57 3 6 6 2 2" xfId="45160"/>
    <cellStyle name="Normal 57 3 6 6 3" xfId="32727"/>
    <cellStyle name="Normal 57 3 6 7" xfId="11733"/>
    <cellStyle name="Normal 57 3 6 7 2" xfId="24167"/>
    <cellStyle name="Normal 57 3 6 7 2 2" xfId="49041"/>
    <cellStyle name="Normal 57 3 6 7 3" xfId="36608"/>
    <cellStyle name="Normal 57 3 6 8" xfId="6810"/>
    <cellStyle name="Normal 57 3 6 8 2" xfId="19259"/>
    <cellStyle name="Normal 57 3 6 8 2 2" xfId="44133"/>
    <cellStyle name="Normal 57 3 6 8 3" xfId="31700"/>
    <cellStyle name="Normal 57 3 6 9" xfId="2761"/>
    <cellStyle name="Normal 57 3 6 9 2" xfId="15279"/>
    <cellStyle name="Normal 57 3 6 9 2 2" xfId="40153"/>
    <cellStyle name="Normal 57 3 6 9 3" xfId="27712"/>
    <cellStyle name="Normal 57 3 6_Degree data" xfId="2471"/>
    <cellStyle name="Normal 57 3 7" xfId="198"/>
    <cellStyle name="Normal 57 3 7 10" xfId="13028"/>
    <cellStyle name="Normal 57 3 7 10 2" xfId="37902"/>
    <cellStyle name="Normal 57 3 7 11" xfId="25461"/>
    <cellStyle name="Normal 57 3 7 2" xfId="565"/>
    <cellStyle name="Normal 57 3 7 2 2" xfId="1507"/>
    <cellStyle name="Normal 57 3 7 2 2 2" xfId="9611"/>
    <cellStyle name="Normal 57 3 7 2 2 2 2" xfId="22054"/>
    <cellStyle name="Normal 57 3 7 2 2 2 2 2" xfId="46928"/>
    <cellStyle name="Normal 57 3 7 2 2 2 3" xfId="34495"/>
    <cellStyle name="Normal 57 3 7 2 2 3" xfId="4593"/>
    <cellStyle name="Normal 57 3 7 2 2 3 2" xfId="17047"/>
    <cellStyle name="Normal 57 3 7 2 2 3 2 2" xfId="41921"/>
    <cellStyle name="Normal 57 3 7 2 2 3 3" xfId="29488"/>
    <cellStyle name="Normal 57 3 7 2 2 4" xfId="14307"/>
    <cellStyle name="Normal 57 3 7 2 2 4 2" xfId="39181"/>
    <cellStyle name="Normal 57 3 7 2 2 5" xfId="26740"/>
    <cellStyle name="Normal 57 3 7 2 3" xfId="5652"/>
    <cellStyle name="Normal 57 3 7 2 3 2" xfId="10668"/>
    <cellStyle name="Normal 57 3 7 2 3 2 2" xfId="23111"/>
    <cellStyle name="Normal 57 3 7 2 3 2 2 2" xfId="47985"/>
    <cellStyle name="Normal 57 3 7 2 3 2 3" xfId="35552"/>
    <cellStyle name="Normal 57 3 7 2 3 3" xfId="18104"/>
    <cellStyle name="Normal 57 3 7 2 3 3 2" xfId="42978"/>
    <cellStyle name="Normal 57 3 7 2 3 4" xfId="30545"/>
    <cellStyle name="Normal 57 3 7 2 4" xfId="8727"/>
    <cellStyle name="Normal 57 3 7 2 4 2" xfId="21171"/>
    <cellStyle name="Normal 57 3 7 2 4 2 2" xfId="46045"/>
    <cellStyle name="Normal 57 3 7 2 4 3" xfId="33612"/>
    <cellStyle name="Normal 57 3 7 2 5" xfId="12122"/>
    <cellStyle name="Normal 57 3 7 2 5 2" xfId="24556"/>
    <cellStyle name="Normal 57 3 7 2 5 2 2" xfId="49430"/>
    <cellStyle name="Normal 57 3 7 2 5 3" xfId="36997"/>
    <cellStyle name="Normal 57 3 7 2 6" xfId="7204"/>
    <cellStyle name="Normal 57 3 7 2 6 2" xfId="19653"/>
    <cellStyle name="Normal 57 3 7 2 6 2 2" xfId="44527"/>
    <cellStyle name="Normal 57 3 7 2 6 3" xfId="32094"/>
    <cellStyle name="Normal 57 3 7 2 7" xfId="3658"/>
    <cellStyle name="Normal 57 3 7 2 7 2" xfId="16164"/>
    <cellStyle name="Normal 57 3 7 2 7 2 2" xfId="41038"/>
    <cellStyle name="Normal 57 3 7 2 7 3" xfId="28597"/>
    <cellStyle name="Normal 57 3 7 2 8" xfId="13375"/>
    <cellStyle name="Normal 57 3 7 2 8 2" xfId="38249"/>
    <cellStyle name="Normal 57 3 7 2 9" xfId="25808"/>
    <cellStyle name="Normal 57 3 7 3" xfId="1855"/>
    <cellStyle name="Normal 57 3 7 3 2" xfId="4757"/>
    <cellStyle name="Normal 57 3 7 3 2 2" xfId="9774"/>
    <cellStyle name="Normal 57 3 7 3 2 2 2" xfId="22217"/>
    <cellStyle name="Normal 57 3 7 3 2 2 2 2" xfId="47091"/>
    <cellStyle name="Normal 57 3 7 3 2 2 3" xfId="34658"/>
    <cellStyle name="Normal 57 3 7 3 2 3" xfId="17210"/>
    <cellStyle name="Normal 57 3 7 3 2 3 2" xfId="42084"/>
    <cellStyle name="Normal 57 3 7 3 2 4" xfId="29651"/>
    <cellStyle name="Normal 57 3 7 3 3" xfId="6001"/>
    <cellStyle name="Normal 57 3 7 3 3 2" xfId="11016"/>
    <cellStyle name="Normal 57 3 7 3 3 2 2" xfId="23459"/>
    <cellStyle name="Normal 57 3 7 3 3 2 2 2" xfId="48333"/>
    <cellStyle name="Normal 57 3 7 3 3 2 3" xfId="35900"/>
    <cellStyle name="Normal 57 3 7 3 3 3" xfId="18452"/>
    <cellStyle name="Normal 57 3 7 3 3 3 2" xfId="43326"/>
    <cellStyle name="Normal 57 3 7 3 3 4" xfId="30893"/>
    <cellStyle name="Normal 57 3 7 3 4" xfId="8876"/>
    <cellStyle name="Normal 57 3 7 3 4 2" xfId="21319"/>
    <cellStyle name="Normal 57 3 7 3 4 2 2" xfId="46193"/>
    <cellStyle name="Normal 57 3 7 3 4 3" xfId="33760"/>
    <cellStyle name="Normal 57 3 7 3 5" xfId="12470"/>
    <cellStyle name="Normal 57 3 7 3 5 2" xfId="24904"/>
    <cellStyle name="Normal 57 3 7 3 5 2 2" xfId="49778"/>
    <cellStyle name="Normal 57 3 7 3 5 3" xfId="37345"/>
    <cellStyle name="Normal 57 3 7 3 6" xfId="7368"/>
    <cellStyle name="Normal 57 3 7 3 6 2" xfId="19816"/>
    <cellStyle name="Normal 57 3 7 3 6 2 2" xfId="44690"/>
    <cellStyle name="Normal 57 3 7 3 6 3" xfId="32257"/>
    <cellStyle name="Normal 57 3 7 3 7" xfId="3858"/>
    <cellStyle name="Normal 57 3 7 3 7 2" xfId="16312"/>
    <cellStyle name="Normal 57 3 7 3 7 2 2" xfId="41186"/>
    <cellStyle name="Normal 57 3 7 3 7 3" xfId="28753"/>
    <cellStyle name="Normal 57 3 7 3 8" xfId="14655"/>
    <cellStyle name="Normal 57 3 7 3 8 2" xfId="39529"/>
    <cellStyle name="Normal 57 3 7 3 9" xfId="27088"/>
    <cellStyle name="Normal 57 3 7 4" xfId="2116"/>
    <cellStyle name="Normal 57 3 7 4 2" xfId="6155"/>
    <cellStyle name="Normal 57 3 7 4 2 2" xfId="11170"/>
    <cellStyle name="Normal 57 3 7 4 2 2 2" xfId="23613"/>
    <cellStyle name="Normal 57 3 7 4 2 2 2 2" xfId="48487"/>
    <cellStyle name="Normal 57 3 7 4 2 2 3" xfId="36054"/>
    <cellStyle name="Normal 57 3 7 4 2 3" xfId="18606"/>
    <cellStyle name="Normal 57 3 7 4 2 3 2" xfId="43480"/>
    <cellStyle name="Normal 57 3 7 4 2 4" xfId="31047"/>
    <cellStyle name="Normal 57 3 7 4 3" xfId="12624"/>
    <cellStyle name="Normal 57 3 7 4 3 2" xfId="25058"/>
    <cellStyle name="Normal 57 3 7 4 3 2 2" xfId="49932"/>
    <cellStyle name="Normal 57 3 7 4 3 3" xfId="37499"/>
    <cellStyle name="Normal 57 3 7 4 4" xfId="9065"/>
    <cellStyle name="Normal 57 3 7 4 4 2" xfId="21508"/>
    <cellStyle name="Normal 57 3 7 4 4 2 2" xfId="46382"/>
    <cellStyle name="Normal 57 3 7 4 4 3" xfId="33949"/>
    <cellStyle name="Normal 57 3 7 4 5" xfId="4047"/>
    <cellStyle name="Normal 57 3 7 4 5 2" xfId="16501"/>
    <cellStyle name="Normal 57 3 7 4 5 2 2" xfId="41375"/>
    <cellStyle name="Normal 57 3 7 4 5 3" xfId="28942"/>
    <cellStyle name="Normal 57 3 7 4 6" xfId="14809"/>
    <cellStyle name="Normal 57 3 7 4 6 2" xfId="39683"/>
    <cellStyle name="Normal 57 3 7 4 7" xfId="27242"/>
    <cellStyle name="Normal 57 3 7 5" xfId="966"/>
    <cellStyle name="Normal 57 3 7 5 2" xfId="10125"/>
    <cellStyle name="Normal 57 3 7 5 2 2" xfId="22568"/>
    <cellStyle name="Normal 57 3 7 5 2 2 2" xfId="47442"/>
    <cellStyle name="Normal 57 3 7 5 2 3" xfId="35009"/>
    <cellStyle name="Normal 57 3 7 5 3" xfId="5109"/>
    <cellStyle name="Normal 57 3 7 5 3 2" xfId="17561"/>
    <cellStyle name="Normal 57 3 7 5 3 2 2" xfId="42435"/>
    <cellStyle name="Normal 57 3 7 5 3 3" xfId="30002"/>
    <cellStyle name="Normal 57 3 7 5 4" xfId="13766"/>
    <cellStyle name="Normal 57 3 7 5 4 2" xfId="38640"/>
    <cellStyle name="Normal 57 3 7 5 5" xfId="26199"/>
    <cellStyle name="Normal 57 3 7 6" xfId="8181"/>
    <cellStyle name="Normal 57 3 7 6 2" xfId="20625"/>
    <cellStyle name="Normal 57 3 7 6 2 2" xfId="45499"/>
    <cellStyle name="Normal 57 3 7 6 3" xfId="33066"/>
    <cellStyle name="Normal 57 3 7 7" xfId="11581"/>
    <cellStyle name="Normal 57 3 7 7 2" xfId="24015"/>
    <cellStyle name="Normal 57 3 7 7 2 2" xfId="48889"/>
    <cellStyle name="Normal 57 3 7 7 3" xfId="36456"/>
    <cellStyle name="Normal 57 3 7 8" xfId="6658"/>
    <cellStyle name="Normal 57 3 7 8 2" xfId="19107"/>
    <cellStyle name="Normal 57 3 7 8 2 2" xfId="43981"/>
    <cellStyle name="Normal 57 3 7 8 3" xfId="31548"/>
    <cellStyle name="Normal 57 3 7 9" xfId="3112"/>
    <cellStyle name="Normal 57 3 7 9 2" xfId="15618"/>
    <cellStyle name="Normal 57 3 7 9 2 2" xfId="40492"/>
    <cellStyle name="Normal 57 3 7 9 3" xfId="28051"/>
    <cellStyle name="Normal 57 3 7_Degree data" xfId="2472"/>
    <cellStyle name="Normal 57 3 8" xfId="533"/>
    <cellStyle name="Normal 57 3 8 2" xfId="1488"/>
    <cellStyle name="Normal 57 3 8 2 2" xfId="9592"/>
    <cellStyle name="Normal 57 3 8 2 2 2" xfId="22035"/>
    <cellStyle name="Normal 57 3 8 2 2 2 2" xfId="46909"/>
    <cellStyle name="Normal 57 3 8 2 2 3" xfId="34476"/>
    <cellStyle name="Normal 57 3 8 2 3" xfId="4574"/>
    <cellStyle name="Normal 57 3 8 2 3 2" xfId="17028"/>
    <cellStyle name="Normal 57 3 8 2 3 2 2" xfId="41902"/>
    <cellStyle name="Normal 57 3 8 2 3 3" xfId="29469"/>
    <cellStyle name="Normal 57 3 8 2 4" xfId="14288"/>
    <cellStyle name="Normal 57 3 8 2 4 2" xfId="39162"/>
    <cellStyle name="Normal 57 3 8 2 5" xfId="26721"/>
    <cellStyle name="Normal 57 3 8 3" xfId="5633"/>
    <cellStyle name="Normal 57 3 8 3 2" xfId="10649"/>
    <cellStyle name="Normal 57 3 8 3 2 2" xfId="23092"/>
    <cellStyle name="Normal 57 3 8 3 2 2 2" xfId="47966"/>
    <cellStyle name="Normal 57 3 8 3 2 3" xfId="35533"/>
    <cellStyle name="Normal 57 3 8 3 3" xfId="18085"/>
    <cellStyle name="Normal 57 3 8 3 3 2" xfId="42959"/>
    <cellStyle name="Normal 57 3 8 3 4" xfId="30526"/>
    <cellStyle name="Normal 57 3 8 4" xfId="8708"/>
    <cellStyle name="Normal 57 3 8 4 2" xfId="21152"/>
    <cellStyle name="Normal 57 3 8 4 2 2" xfId="46026"/>
    <cellStyle name="Normal 57 3 8 4 3" xfId="33593"/>
    <cellStyle name="Normal 57 3 8 5" xfId="12103"/>
    <cellStyle name="Normal 57 3 8 5 2" xfId="24537"/>
    <cellStyle name="Normal 57 3 8 5 2 2" xfId="49411"/>
    <cellStyle name="Normal 57 3 8 5 3" xfId="36978"/>
    <cellStyle name="Normal 57 3 8 6" xfId="7185"/>
    <cellStyle name="Normal 57 3 8 6 2" xfId="19634"/>
    <cellStyle name="Normal 57 3 8 6 2 2" xfId="44508"/>
    <cellStyle name="Normal 57 3 8 6 3" xfId="32075"/>
    <cellStyle name="Normal 57 3 8 7" xfId="3639"/>
    <cellStyle name="Normal 57 3 8 7 2" xfId="16145"/>
    <cellStyle name="Normal 57 3 8 7 2 2" xfId="41019"/>
    <cellStyle name="Normal 57 3 8 7 3" xfId="28578"/>
    <cellStyle name="Normal 57 3 8 8" xfId="13343"/>
    <cellStyle name="Normal 57 3 8 8 2" xfId="38217"/>
    <cellStyle name="Normal 57 3 8 9" xfId="25776"/>
    <cellStyle name="Normal 57 3 9" xfId="1836"/>
    <cellStyle name="Normal 57 3 9 2" xfId="4725"/>
    <cellStyle name="Normal 57 3 9 2 2" xfId="9742"/>
    <cellStyle name="Normal 57 3 9 2 2 2" xfId="22185"/>
    <cellStyle name="Normal 57 3 9 2 2 2 2" xfId="47059"/>
    <cellStyle name="Normal 57 3 9 2 2 3" xfId="34626"/>
    <cellStyle name="Normal 57 3 9 2 3" xfId="17178"/>
    <cellStyle name="Normal 57 3 9 2 3 2" xfId="42052"/>
    <cellStyle name="Normal 57 3 9 2 4" xfId="29619"/>
    <cellStyle name="Normal 57 3 9 3" xfId="5982"/>
    <cellStyle name="Normal 57 3 9 3 2" xfId="10997"/>
    <cellStyle name="Normal 57 3 9 3 2 2" xfId="23440"/>
    <cellStyle name="Normal 57 3 9 3 2 2 2" xfId="48314"/>
    <cellStyle name="Normal 57 3 9 3 2 3" xfId="35881"/>
    <cellStyle name="Normal 57 3 9 3 3" xfId="18433"/>
    <cellStyle name="Normal 57 3 9 3 3 2" xfId="43307"/>
    <cellStyle name="Normal 57 3 9 3 4" xfId="30874"/>
    <cellStyle name="Normal 57 3 9 4" xfId="8013"/>
    <cellStyle name="Normal 57 3 9 4 2" xfId="20459"/>
    <cellStyle name="Normal 57 3 9 4 2 2" xfId="45333"/>
    <cellStyle name="Normal 57 3 9 4 3" xfId="32900"/>
    <cellStyle name="Normal 57 3 9 5" xfId="12451"/>
    <cellStyle name="Normal 57 3 9 5 2" xfId="24885"/>
    <cellStyle name="Normal 57 3 9 5 2 2" xfId="49759"/>
    <cellStyle name="Normal 57 3 9 5 3" xfId="37326"/>
    <cellStyle name="Normal 57 3 9 6" xfId="7336"/>
    <cellStyle name="Normal 57 3 9 6 2" xfId="19784"/>
    <cellStyle name="Normal 57 3 9 6 2 2" xfId="44658"/>
    <cellStyle name="Normal 57 3 9 6 3" xfId="32225"/>
    <cellStyle name="Normal 57 3 9 7" xfId="2937"/>
    <cellStyle name="Normal 57 3 9 7 2" xfId="15452"/>
    <cellStyle name="Normal 57 3 9 7 2 2" xfId="40326"/>
    <cellStyle name="Normal 57 3 9 7 3" xfId="27885"/>
    <cellStyle name="Normal 57 3 9 8" xfId="14636"/>
    <cellStyle name="Normal 57 3 9 8 2" xfId="39510"/>
    <cellStyle name="Normal 57 3 9 9" xfId="27069"/>
    <cellStyle name="Normal 57 3_Degree data" xfId="2453"/>
    <cellStyle name="Normal 57 4" xfId="92"/>
    <cellStyle name="Normal 57 4 10" xfId="940"/>
    <cellStyle name="Normal 57 4 10 2" xfId="11555"/>
    <cellStyle name="Normal 57 4 10 2 2" xfId="23989"/>
    <cellStyle name="Normal 57 4 10 2 2 2" xfId="48863"/>
    <cellStyle name="Normal 57 4 10 2 3" xfId="36430"/>
    <cellStyle name="Normal 57 4 10 3" xfId="10099"/>
    <cellStyle name="Normal 57 4 10 3 2" xfId="22542"/>
    <cellStyle name="Normal 57 4 10 3 2 2" xfId="47416"/>
    <cellStyle name="Normal 57 4 10 3 3" xfId="34983"/>
    <cellStyle name="Normal 57 4 10 4" xfId="5083"/>
    <cellStyle name="Normal 57 4 10 4 2" xfId="17535"/>
    <cellStyle name="Normal 57 4 10 4 2 2" xfId="42409"/>
    <cellStyle name="Normal 57 4 10 4 3" xfId="29976"/>
    <cellStyle name="Normal 57 4 10 5" xfId="13740"/>
    <cellStyle name="Normal 57 4 10 5 2" xfId="38614"/>
    <cellStyle name="Normal 57 4 10 6" xfId="26173"/>
    <cellStyle name="Normal 57 4 11" xfId="890"/>
    <cellStyle name="Normal 57 4 11 2" xfId="7705"/>
    <cellStyle name="Normal 57 4 11 2 2" xfId="20151"/>
    <cellStyle name="Normal 57 4 11 2 2 2" xfId="45025"/>
    <cellStyle name="Normal 57 4 11 2 3" xfId="32592"/>
    <cellStyle name="Normal 57 4 11 3" xfId="13690"/>
    <cellStyle name="Normal 57 4 11 3 2" xfId="38564"/>
    <cellStyle name="Normal 57 4 11 4" xfId="26123"/>
    <cellStyle name="Normal 57 4 12" xfId="11505"/>
    <cellStyle name="Normal 57 4 12 2" xfId="23939"/>
    <cellStyle name="Normal 57 4 12 2 2" xfId="48813"/>
    <cellStyle name="Normal 57 4 12 3" xfId="36380"/>
    <cellStyle name="Normal 57 4 13" xfId="6489"/>
    <cellStyle name="Normal 57 4 13 2" xfId="18938"/>
    <cellStyle name="Normal 57 4 13 2 2" xfId="43812"/>
    <cellStyle name="Normal 57 4 13 3" xfId="31379"/>
    <cellStyle name="Normal 57 4 14" xfId="2625"/>
    <cellStyle name="Normal 57 4 14 2" xfId="15144"/>
    <cellStyle name="Normal 57 4 14 2 2" xfId="40018"/>
    <cellStyle name="Normal 57 4 14 3" xfId="27577"/>
    <cellStyle name="Normal 57 4 15" xfId="12948"/>
    <cellStyle name="Normal 57 4 15 2" xfId="37822"/>
    <cellStyle name="Normal 57 4 16" xfId="25381"/>
    <cellStyle name="Normal 57 4 2" xfId="142"/>
    <cellStyle name="Normal 57 4 2 10" xfId="11525"/>
    <cellStyle name="Normal 57 4 2 10 2" xfId="23959"/>
    <cellStyle name="Normal 57 4 2 10 2 2" xfId="48833"/>
    <cellStyle name="Normal 57 4 2 10 3" xfId="36400"/>
    <cellStyle name="Normal 57 4 2 11" xfId="6517"/>
    <cellStyle name="Normal 57 4 2 11 2" xfId="18966"/>
    <cellStyle name="Normal 57 4 2 11 2 2" xfId="43840"/>
    <cellStyle name="Normal 57 4 2 11 3" xfId="31407"/>
    <cellStyle name="Normal 57 4 2 12" xfId="2685"/>
    <cellStyle name="Normal 57 4 2 12 2" xfId="15203"/>
    <cellStyle name="Normal 57 4 2 12 2 2" xfId="40077"/>
    <cellStyle name="Normal 57 4 2 12 3" xfId="27636"/>
    <cellStyle name="Normal 57 4 2 13" xfId="12972"/>
    <cellStyle name="Normal 57 4 2 13 2" xfId="37846"/>
    <cellStyle name="Normal 57 4 2 14" xfId="25405"/>
    <cellStyle name="Normal 57 4 2 2" xfId="330"/>
    <cellStyle name="Normal 57 4 2 2 10" xfId="6560"/>
    <cellStyle name="Normal 57 4 2 2 10 2" xfId="19009"/>
    <cellStyle name="Normal 57 4 2 2 10 2 2" xfId="43883"/>
    <cellStyle name="Normal 57 4 2 2 10 3" xfId="31450"/>
    <cellStyle name="Normal 57 4 2 2 11" xfId="2728"/>
    <cellStyle name="Normal 57 4 2 2 11 2" xfId="15246"/>
    <cellStyle name="Normal 57 4 2 2 11 2 2" xfId="40120"/>
    <cellStyle name="Normal 57 4 2 2 11 3" xfId="27679"/>
    <cellStyle name="Normal 57 4 2 2 12" xfId="13147"/>
    <cellStyle name="Normal 57 4 2 2 12 2" xfId="38021"/>
    <cellStyle name="Normal 57 4 2 2 13" xfId="25580"/>
    <cellStyle name="Normal 57 4 2 2 2" xfId="432"/>
    <cellStyle name="Normal 57 4 2 2 2 10" xfId="13247"/>
    <cellStyle name="Normal 57 4 2 2 2 10 2" xfId="38121"/>
    <cellStyle name="Normal 57 4 2 2 2 11" xfId="25680"/>
    <cellStyle name="Normal 57 4 2 2 2 2" xfId="792"/>
    <cellStyle name="Normal 57 4 2 2 2 2 2" xfId="1511"/>
    <cellStyle name="Normal 57 4 2 2 2 2 2 2" xfId="9615"/>
    <cellStyle name="Normal 57 4 2 2 2 2 2 2 2" xfId="22058"/>
    <cellStyle name="Normal 57 4 2 2 2 2 2 2 2 2" xfId="46932"/>
    <cellStyle name="Normal 57 4 2 2 2 2 2 2 3" xfId="34499"/>
    <cellStyle name="Normal 57 4 2 2 2 2 2 3" xfId="4597"/>
    <cellStyle name="Normal 57 4 2 2 2 2 2 3 2" xfId="17051"/>
    <cellStyle name="Normal 57 4 2 2 2 2 2 3 2 2" xfId="41925"/>
    <cellStyle name="Normal 57 4 2 2 2 2 2 3 3" xfId="29492"/>
    <cellStyle name="Normal 57 4 2 2 2 2 2 4" xfId="14311"/>
    <cellStyle name="Normal 57 4 2 2 2 2 2 4 2" xfId="39185"/>
    <cellStyle name="Normal 57 4 2 2 2 2 2 5" xfId="26744"/>
    <cellStyle name="Normal 57 4 2 2 2 2 3" xfId="5656"/>
    <cellStyle name="Normal 57 4 2 2 2 2 3 2" xfId="10672"/>
    <cellStyle name="Normal 57 4 2 2 2 2 3 2 2" xfId="23115"/>
    <cellStyle name="Normal 57 4 2 2 2 2 3 2 2 2" xfId="47989"/>
    <cellStyle name="Normal 57 4 2 2 2 2 3 2 3" xfId="35556"/>
    <cellStyle name="Normal 57 4 2 2 2 2 3 3" xfId="18108"/>
    <cellStyle name="Normal 57 4 2 2 2 2 3 3 2" xfId="42982"/>
    <cellStyle name="Normal 57 4 2 2 2 2 3 4" xfId="30549"/>
    <cellStyle name="Normal 57 4 2 2 2 2 4" xfId="8731"/>
    <cellStyle name="Normal 57 4 2 2 2 2 4 2" xfId="21175"/>
    <cellStyle name="Normal 57 4 2 2 2 2 4 2 2" xfId="46049"/>
    <cellStyle name="Normal 57 4 2 2 2 2 4 3" xfId="33616"/>
    <cellStyle name="Normal 57 4 2 2 2 2 5" xfId="12126"/>
    <cellStyle name="Normal 57 4 2 2 2 2 5 2" xfId="24560"/>
    <cellStyle name="Normal 57 4 2 2 2 2 5 2 2" xfId="49434"/>
    <cellStyle name="Normal 57 4 2 2 2 2 5 3" xfId="37001"/>
    <cellStyle name="Normal 57 4 2 2 2 2 6" xfId="7208"/>
    <cellStyle name="Normal 57 4 2 2 2 2 6 2" xfId="19657"/>
    <cellStyle name="Normal 57 4 2 2 2 2 6 2 2" xfId="44531"/>
    <cellStyle name="Normal 57 4 2 2 2 2 6 3" xfId="32098"/>
    <cellStyle name="Normal 57 4 2 2 2 2 7" xfId="3662"/>
    <cellStyle name="Normal 57 4 2 2 2 2 7 2" xfId="16168"/>
    <cellStyle name="Normal 57 4 2 2 2 2 7 2 2" xfId="41042"/>
    <cellStyle name="Normal 57 4 2 2 2 2 7 3" xfId="28601"/>
    <cellStyle name="Normal 57 4 2 2 2 2 8" xfId="13594"/>
    <cellStyle name="Normal 57 4 2 2 2 2 8 2" xfId="38468"/>
    <cellStyle name="Normal 57 4 2 2 2 2 9" xfId="26027"/>
    <cellStyle name="Normal 57 4 2 2 2 3" xfId="1859"/>
    <cellStyle name="Normal 57 4 2 2 2 3 2" xfId="4976"/>
    <cellStyle name="Normal 57 4 2 2 2 3 2 2" xfId="9993"/>
    <cellStyle name="Normal 57 4 2 2 2 3 2 2 2" xfId="22436"/>
    <cellStyle name="Normal 57 4 2 2 2 3 2 2 2 2" xfId="47310"/>
    <cellStyle name="Normal 57 4 2 2 2 3 2 2 3" xfId="34877"/>
    <cellStyle name="Normal 57 4 2 2 2 3 2 3" xfId="17429"/>
    <cellStyle name="Normal 57 4 2 2 2 3 2 3 2" xfId="42303"/>
    <cellStyle name="Normal 57 4 2 2 2 3 2 4" xfId="29870"/>
    <cellStyle name="Normal 57 4 2 2 2 3 3" xfId="6005"/>
    <cellStyle name="Normal 57 4 2 2 2 3 3 2" xfId="11020"/>
    <cellStyle name="Normal 57 4 2 2 2 3 3 2 2" xfId="23463"/>
    <cellStyle name="Normal 57 4 2 2 2 3 3 2 2 2" xfId="48337"/>
    <cellStyle name="Normal 57 4 2 2 2 3 3 2 3" xfId="35904"/>
    <cellStyle name="Normal 57 4 2 2 2 3 3 3" xfId="18456"/>
    <cellStyle name="Normal 57 4 2 2 2 3 3 3 2" xfId="43330"/>
    <cellStyle name="Normal 57 4 2 2 2 3 3 4" xfId="30897"/>
    <cellStyle name="Normal 57 4 2 2 2 3 4" xfId="8400"/>
    <cellStyle name="Normal 57 4 2 2 2 3 4 2" xfId="20844"/>
    <cellStyle name="Normal 57 4 2 2 2 3 4 2 2" xfId="45718"/>
    <cellStyle name="Normal 57 4 2 2 2 3 4 3" xfId="33285"/>
    <cellStyle name="Normal 57 4 2 2 2 3 5" xfId="12474"/>
    <cellStyle name="Normal 57 4 2 2 2 3 5 2" xfId="24908"/>
    <cellStyle name="Normal 57 4 2 2 2 3 5 2 2" xfId="49782"/>
    <cellStyle name="Normal 57 4 2 2 2 3 5 3" xfId="37349"/>
    <cellStyle name="Normal 57 4 2 2 2 3 6" xfId="7587"/>
    <cellStyle name="Normal 57 4 2 2 2 3 6 2" xfId="20035"/>
    <cellStyle name="Normal 57 4 2 2 2 3 6 2 2" xfId="44909"/>
    <cellStyle name="Normal 57 4 2 2 2 3 6 3" xfId="32476"/>
    <cellStyle name="Normal 57 4 2 2 2 3 7" xfId="3331"/>
    <cellStyle name="Normal 57 4 2 2 2 3 7 2" xfId="15837"/>
    <cellStyle name="Normal 57 4 2 2 2 3 7 2 2" xfId="40711"/>
    <cellStyle name="Normal 57 4 2 2 2 3 7 3" xfId="28270"/>
    <cellStyle name="Normal 57 4 2 2 2 3 8" xfId="14659"/>
    <cellStyle name="Normal 57 4 2 2 2 3 8 2" xfId="39533"/>
    <cellStyle name="Normal 57 4 2 2 2 3 9" xfId="27092"/>
    <cellStyle name="Normal 57 4 2 2 2 4" xfId="2350"/>
    <cellStyle name="Normal 57 4 2 2 2 4 2" xfId="6374"/>
    <cellStyle name="Normal 57 4 2 2 2 4 2 2" xfId="11389"/>
    <cellStyle name="Normal 57 4 2 2 2 4 2 2 2" xfId="23832"/>
    <cellStyle name="Normal 57 4 2 2 2 4 2 2 2 2" xfId="48706"/>
    <cellStyle name="Normal 57 4 2 2 2 4 2 2 3" xfId="36273"/>
    <cellStyle name="Normal 57 4 2 2 2 4 2 3" xfId="18825"/>
    <cellStyle name="Normal 57 4 2 2 2 4 2 3 2" xfId="43699"/>
    <cellStyle name="Normal 57 4 2 2 2 4 2 4" xfId="31266"/>
    <cellStyle name="Normal 57 4 2 2 2 4 3" xfId="12843"/>
    <cellStyle name="Normal 57 4 2 2 2 4 3 2" xfId="25277"/>
    <cellStyle name="Normal 57 4 2 2 2 4 3 2 2" xfId="50151"/>
    <cellStyle name="Normal 57 4 2 2 2 4 3 3" xfId="37718"/>
    <cellStyle name="Normal 57 4 2 2 2 4 4" xfId="9284"/>
    <cellStyle name="Normal 57 4 2 2 2 4 4 2" xfId="21727"/>
    <cellStyle name="Normal 57 4 2 2 2 4 4 2 2" xfId="46601"/>
    <cellStyle name="Normal 57 4 2 2 2 4 4 3" xfId="34168"/>
    <cellStyle name="Normal 57 4 2 2 2 4 5" xfId="4266"/>
    <cellStyle name="Normal 57 4 2 2 2 4 5 2" xfId="16720"/>
    <cellStyle name="Normal 57 4 2 2 2 4 5 2 2" xfId="41594"/>
    <cellStyle name="Normal 57 4 2 2 2 4 5 3" xfId="29161"/>
    <cellStyle name="Normal 57 4 2 2 2 4 6" xfId="15028"/>
    <cellStyle name="Normal 57 4 2 2 2 4 6 2" xfId="39902"/>
    <cellStyle name="Normal 57 4 2 2 2 4 7" xfId="27461"/>
    <cellStyle name="Normal 57 4 2 2 2 5" xfId="1185"/>
    <cellStyle name="Normal 57 4 2 2 2 5 2" xfId="10346"/>
    <cellStyle name="Normal 57 4 2 2 2 5 2 2" xfId="22789"/>
    <cellStyle name="Normal 57 4 2 2 2 5 2 2 2" xfId="47663"/>
    <cellStyle name="Normal 57 4 2 2 2 5 2 3" xfId="35230"/>
    <cellStyle name="Normal 57 4 2 2 2 5 3" xfId="5330"/>
    <cellStyle name="Normal 57 4 2 2 2 5 3 2" xfId="17782"/>
    <cellStyle name="Normal 57 4 2 2 2 5 3 2 2" xfId="42656"/>
    <cellStyle name="Normal 57 4 2 2 2 5 3 3" xfId="30223"/>
    <cellStyle name="Normal 57 4 2 2 2 5 4" xfId="13985"/>
    <cellStyle name="Normal 57 4 2 2 2 5 4 2" xfId="38859"/>
    <cellStyle name="Normal 57 4 2 2 2 5 5" xfId="26418"/>
    <cellStyle name="Normal 57 4 2 2 2 6" xfId="7907"/>
    <cellStyle name="Normal 57 4 2 2 2 6 2" xfId="20353"/>
    <cellStyle name="Normal 57 4 2 2 2 6 2 2" xfId="45227"/>
    <cellStyle name="Normal 57 4 2 2 2 6 3" xfId="32794"/>
    <cellStyle name="Normal 57 4 2 2 2 7" xfId="11800"/>
    <cellStyle name="Normal 57 4 2 2 2 7 2" xfId="24234"/>
    <cellStyle name="Normal 57 4 2 2 2 7 2 2" xfId="49108"/>
    <cellStyle name="Normal 57 4 2 2 2 7 3" xfId="36675"/>
    <cellStyle name="Normal 57 4 2 2 2 8" xfId="6877"/>
    <cellStyle name="Normal 57 4 2 2 2 8 2" xfId="19326"/>
    <cellStyle name="Normal 57 4 2 2 2 8 2 2" xfId="44200"/>
    <cellStyle name="Normal 57 4 2 2 2 8 3" xfId="31767"/>
    <cellStyle name="Normal 57 4 2 2 2 9" xfId="2828"/>
    <cellStyle name="Normal 57 4 2 2 2 9 2" xfId="15346"/>
    <cellStyle name="Normal 57 4 2 2 2 9 2 2" xfId="40220"/>
    <cellStyle name="Normal 57 4 2 2 2 9 3" xfId="27779"/>
    <cellStyle name="Normal 57 4 2 2 2_Degree data" xfId="2476"/>
    <cellStyle name="Normal 57 4 2 2 3" xfId="691"/>
    <cellStyle name="Normal 57 4 2 2 3 2" xfId="1510"/>
    <cellStyle name="Normal 57 4 2 2 3 2 2" xfId="9184"/>
    <cellStyle name="Normal 57 4 2 2 3 2 2 2" xfId="21627"/>
    <cellStyle name="Normal 57 4 2 2 3 2 2 2 2" xfId="46501"/>
    <cellStyle name="Normal 57 4 2 2 3 2 2 3" xfId="34068"/>
    <cellStyle name="Normal 57 4 2 2 3 2 3" xfId="4166"/>
    <cellStyle name="Normal 57 4 2 2 3 2 3 2" xfId="16620"/>
    <cellStyle name="Normal 57 4 2 2 3 2 3 2 2" xfId="41494"/>
    <cellStyle name="Normal 57 4 2 2 3 2 3 3" xfId="29061"/>
    <cellStyle name="Normal 57 4 2 2 3 2 4" xfId="14310"/>
    <cellStyle name="Normal 57 4 2 2 3 2 4 2" xfId="39184"/>
    <cellStyle name="Normal 57 4 2 2 3 2 5" xfId="26743"/>
    <cellStyle name="Normal 57 4 2 2 3 3" xfId="5655"/>
    <cellStyle name="Normal 57 4 2 2 3 3 2" xfId="10671"/>
    <cellStyle name="Normal 57 4 2 2 3 3 2 2" xfId="23114"/>
    <cellStyle name="Normal 57 4 2 2 3 3 2 2 2" xfId="47988"/>
    <cellStyle name="Normal 57 4 2 2 3 3 2 3" xfId="35555"/>
    <cellStyle name="Normal 57 4 2 2 3 3 3" xfId="18107"/>
    <cellStyle name="Normal 57 4 2 2 3 3 3 2" xfId="42981"/>
    <cellStyle name="Normal 57 4 2 2 3 3 4" xfId="30548"/>
    <cellStyle name="Normal 57 4 2 2 3 4" xfId="8300"/>
    <cellStyle name="Normal 57 4 2 2 3 4 2" xfId="20744"/>
    <cellStyle name="Normal 57 4 2 2 3 4 2 2" xfId="45618"/>
    <cellStyle name="Normal 57 4 2 2 3 4 3" xfId="33185"/>
    <cellStyle name="Normal 57 4 2 2 3 5" xfId="12125"/>
    <cellStyle name="Normal 57 4 2 2 3 5 2" xfId="24559"/>
    <cellStyle name="Normal 57 4 2 2 3 5 2 2" xfId="49433"/>
    <cellStyle name="Normal 57 4 2 2 3 5 3" xfId="37000"/>
    <cellStyle name="Normal 57 4 2 2 3 6" xfId="6777"/>
    <cellStyle name="Normal 57 4 2 2 3 6 2" xfId="19226"/>
    <cellStyle name="Normal 57 4 2 2 3 6 2 2" xfId="44100"/>
    <cellStyle name="Normal 57 4 2 2 3 6 3" xfId="31667"/>
    <cellStyle name="Normal 57 4 2 2 3 7" xfId="3231"/>
    <cellStyle name="Normal 57 4 2 2 3 7 2" xfId="15737"/>
    <cellStyle name="Normal 57 4 2 2 3 7 2 2" xfId="40611"/>
    <cellStyle name="Normal 57 4 2 2 3 7 3" xfId="28170"/>
    <cellStyle name="Normal 57 4 2 2 3 8" xfId="13494"/>
    <cellStyle name="Normal 57 4 2 2 3 8 2" xfId="38368"/>
    <cellStyle name="Normal 57 4 2 2 3 9" xfId="25927"/>
    <cellStyle name="Normal 57 4 2 2 4" xfId="1858"/>
    <cellStyle name="Normal 57 4 2 2 4 2" xfId="4596"/>
    <cellStyle name="Normal 57 4 2 2 4 2 2" xfId="9614"/>
    <cellStyle name="Normal 57 4 2 2 4 2 2 2" xfId="22057"/>
    <cellStyle name="Normal 57 4 2 2 4 2 2 2 2" xfId="46931"/>
    <cellStyle name="Normal 57 4 2 2 4 2 2 3" xfId="34498"/>
    <cellStyle name="Normal 57 4 2 2 4 2 3" xfId="17050"/>
    <cellStyle name="Normal 57 4 2 2 4 2 3 2" xfId="41924"/>
    <cellStyle name="Normal 57 4 2 2 4 2 4" xfId="29491"/>
    <cellStyle name="Normal 57 4 2 2 4 3" xfId="6004"/>
    <cellStyle name="Normal 57 4 2 2 4 3 2" xfId="11019"/>
    <cellStyle name="Normal 57 4 2 2 4 3 2 2" xfId="23462"/>
    <cellStyle name="Normal 57 4 2 2 4 3 2 2 2" xfId="48336"/>
    <cellStyle name="Normal 57 4 2 2 4 3 2 3" xfId="35903"/>
    <cellStyle name="Normal 57 4 2 2 4 3 3" xfId="18455"/>
    <cellStyle name="Normal 57 4 2 2 4 3 3 2" xfId="43329"/>
    <cellStyle name="Normal 57 4 2 2 4 3 4" xfId="30896"/>
    <cellStyle name="Normal 57 4 2 2 4 4" xfId="8730"/>
    <cellStyle name="Normal 57 4 2 2 4 4 2" xfId="21174"/>
    <cellStyle name="Normal 57 4 2 2 4 4 2 2" xfId="46048"/>
    <cellStyle name="Normal 57 4 2 2 4 4 3" xfId="33615"/>
    <cellStyle name="Normal 57 4 2 2 4 5" xfId="12473"/>
    <cellStyle name="Normal 57 4 2 2 4 5 2" xfId="24907"/>
    <cellStyle name="Normal 57 4 2 2 4 5 2 2" xfId="49781"/>
    <cellStyle name="Normal 57 4 2 2 4 5 3" xfId="37348"/>
    <cellStyle name="Normal 57 4 2 2 4 6" xfId="7207"/>
    <cellStyle name="Normal 57 4 2 2 4 6 2" xfId="19656"/>
    <cellStyle name="Normal 57 4 2 2 4 6 2 2" xfId="44530"/>
    <cellStyle name="Normal 57 4 2 2 4 6 3" xfId="32097"/>
    <cellStyle name="Normal 57 4 2 2 4 7" xfId="3661"/>
    <cellStyle name="Normal 57 4 2 2 4 7 2" xfId="16167"/>
    <cellStyle name="Normal 57 4 2 2 4 7 2 2" xfId="41041"/>
    <cellStyle name="Normal 57 4 2 2 4 7 3" xfId="28600"/>
    <cellStyle name="Normal 57 4 2 2 4 8" xfId="14658"/>
    <cellStyle name="Normal 57 4 2 2 4 8 2" xfId="39532"/>
    <cellStyle name="Normal 57 4 2 2 4 9" xfId="27091"/>
    <cellStyle name="Normal 57 4 2 2 5" xfId="2248"/>
    <cellStyle name="Normal 57 4 2 2 5 2" xfId="4876"/>
    <cellStyle name="Normal 57 4 2 2 5 2 2" xfId="9893"/>
    <cellStyle name="Normal 57 4 2 2 5 2 2 2" xfId="22336"/>
    <cellStyle name="Normal 57 4 2 2 5 2 2 2 2" xfId="47210"/>
    <cellStyle name="Normal 57 4 2 2 5 2 2 3" xfId="34777"/>
    <cellStyle name="Normal 57 4 2 2 5 2 3" xfId="17329"/>
    <cellStyle name="Normal 57 4 2 2 5 2 3 2" xfId="42203"/>
    <cellStyle name="Normal 57 4 2 2 5 2 4" xfId="29770"/>
    <cellStyle name="Normal 57 4 2 2 5 3" xfId="6274"/>
    <cellStyle name="Normal 57 4 2 2 5 3 2" xfId="11289"/>
    <cellStyle name="Normal 57 4 2 2 5 3 2 2" xfId="23732"/>
    <cellStyle name="Normal 57 4 2 2 5 3 2 2 2" xfId="48606"/>
    <cellStyle name="Normal 57 4 2 2 5 3 2 3" xfId="36173"/>
    <cellStyle name="Normal 57 4 2 2 5 3 3" xfId="18725"/>
    <cellStyle name="Normal 57 4 2 2 5 3 3 2" xfId="43599"/>
    <cellStyle name="Normal 57 4 2 2 5 3 4" xfId="31166"/>
    <cellStyle name="Normal 57 4 2 2 5 4" xfId="8081"/>
    <cellStyle name="Normal 57 4 2 2 5 4 2" xfId="20527"/>
    <cellStyle name="Normal 57 4 2 2 5 4 2 2" xfId="45401"/>
    <cellStyle name="Normal 57 4 2 2 5 4 3" xfId="32968"/>
    <cellStyle name="Normal 57 4 2 2 5 5" xfId="12743"/>
    <cellStyle name="Normal 57 4 2 2 5 5 2" xfId="25177"/>
    <cellStyle name="Normal 57 4 2 2 5 5 2 2" xfId="50051"/>
    <cellStyle name="Normal 57 4 2 2 5 5 3" xfId="37618"/>
    <cellStyle name="Normal 57 4 2 2 5 6" xfId="7487"/>
    <cellStyle name="Normal 57 4 2 2 5 6 2" xfId="19935"/>
    <cellStyle name="Normal 57 4 2 2 5 6 2 2" xfId="44809"/>
    <cellStyle name="Normal 57 4 2 2 5 6 3" xfId="32376"/>
    <cellStyle name="Normal 57 4 2 2 5 7" xfId="3010"/>
    <cellStyle name="Normal 57 4 2 2 5 7 2" xfId="15520"/>
    <cellStyle name="Normal 57 4 2 2 5 7 2 2" xfId="40394"/>
    <cellStyle name="Normal 57 4 2 2 5 7 3" xfId="27953"/>
    <cellStyle name="Normal 57 4 2 2 5 8" xfId="14928"/>
    <cellStyle name="Normal 57 4 2 2 5 8 2" xfId="39802"/>
    <cellStyle name="Normal 57 4 2 2 5 9" xfId="27361"/>
    <cellStyle name="Normal 57 4 2 2 6" xfId="1085"/>
    <cellStyle name="Normal 57 4 2 2 6 2" xfId="8967"/>
    <cellStyle name="Normal 57 4 2 2 6 2 2" xfId="21410"/>
    <cellStyle name="Normal 57 4 2 2 6 2 2 2" xfId="46284"/>
    <cellStyle name="Normal 57 4 2 2 6 2 3" xfId="33851"/>
    <cellStyle name="Normal 57 4 2 2 6 3" xfId="3949"/>
    <cellStyle name="Normal 57 4 2 2 6 3 2" xfId="16403"/>
    <cellStyle name="Normal 57 4 2 2 6 3 2 2" xfId="41277"/>
    <cellStyle name="Normal 57 4 2 2 6 3 3" xfId="28844"/>
    <cellStyle name="Normal 57 4 2 2 6 4" xfId="13885"/>
    <cellStyle name="Normal 57 4 2 2 6 4 2" xfId="38759"/>
    <cellStyle name="Normal 57 4 2 2 6 5" xfId="26318"/>
    <cellStyle name="Normal 57 4 2 2 7" xfId="5230"/>
    <cellStyle name="Normal 57 4 2 2 7 2" xfId="10246"/>
    <cellStyle name="Normal 57 4 2 2 7 2 2" xfId="22689"/>
    <cellStyle name="Normal 57 4 2 2 7 2 2 2" xfId="47563"/>
    <cellStyle name="Normal 57 4 2 2 7 2 3" xfId="35130"/>
    <cellStyle name="Normal 57 4 2 2 7 3" xfId="17682"/>
    <cellStyle name="Normal 57 4 2 2 7 3 2" xfId="42556"/>
    <cellStyle name="Normal 57 4 2 2 7 4" xfId="30123"/>
    <cellStyle name="Normal 57 4 2 2 8" xfId="7807"/>
    <cellStyle name="Normal 57 4 2 2 8 2" xfId="20253"/>
    <cellStyle name="Normal 57 4 2 2 8 2 2" xfId="45127"/>
    <cellStyle name="Normal 57 4 2 2 8 3" xfId="32694"/>
    <cellStyle name="Normal 57 4 2 2 9" xfId="11700"/>
    <cellStyle name="Normal 57 4 2 2 9 2" xfId="24134"/>
    <cellStyle name="Normal 57 4 2 2 9 2 2" xfId="49008"/>
    <cellStyle name="Normal 57 4 2 2 9 3" xfId="36575"/>
    <cellStyle name="Normal 57 4 2 2_Degree data" xfId="2475"/>
    <cellStyle name="Normal 57 4 2 3" xfId="388"/>
    <cellStyle name="Normal 57 4 2 3 10" xfId="13204"/>
    <cellStyle name="Normal 57 4 2 3 10 2" xfId="38078"/>
    <cellStyle name="Normal 57 4 2 3 11" xfId="25637"/>
    <cellStyle name="Normal 57 4 2 3 2" xfId="748"/>
    <cellStyle name="Normal 57 4 2 3 2 2" xfId="1512"/>
    <cellStyle name="Normal 57 4 2 3 2 2 2" xfId="9616"/>
    <cellStyle name="Normal 57 4 2 3 2 2 2 2" xfId="22059"/>
    <cellStyle name="Normal 57 4 2 3 2 2 2 2 2" xfId="46933"/>
    <cellStyle name="Normal 57 4 2 3 2 2 2 3" xfId="34500"/>
    <cellStyle name="Normal 57 4 2 3 2 2 3" xfId="4598"/>
    <cellStyle name="Normal 57 4 2 3 2 2 3 2" xfId="17052"/>
    <cellStyle name="Normal 57 4 2 3 2 2 3 2 2" xfId="41926"/>
    <cellStyle name="Normal 57 4 2 3 2 2 3 3" xfId="29493"/>
    <cellStyle name="Normal 57 4 2 3 2 2 4" xfId="14312"/>
    <cellStyle name="Normal 57 4 2 3 2 2 4 2" xfId="39186"/>
    <cellStyle name="Normal 57 4 2 3 2 2 5" xfId="26745"/>
    <cellStyle name="Normal 57 4 2 3 2 3" xfId="5657"/>
    <cellStyle name="Normal 57 4 2 3 2 3 2" xfId="10673"/>
    <cellStyle name="Normal 57 4 2 3 2 3 2 2" xfId="23116"/>
    <cellStyle name="Normal 57 4 2 3 2 3 2 2 2" xfId="47990"/>
    <cellStyle name="Normal 57 4 2 3 2 3 2 3" xfId="35557"/>
    <cellStyle name="Normal 57 4 2 3 2 3 3" xfId="18109"/>
    <cellStyle name="Normal 57 4 2 3 2 3 3 2" xfId="42983"/>
    <cellStyle name="Normal 57 4 2 3 2 3 4" xfId="30550"/>
    <cellStyle name="Normal 57 4 2 3 2 4" xfId="8732"/>
    <cellStyle name="Normal 57 4 2 3 2 4 2" xfId="21176"/>
    <cellStyle name="Normal 57 4 2 3 2 4 2 2" xfId="46050"/>
    <cellStyle name="Normal 57 4 2 3 2 4 3" xfId="33617"/>
    <cellStyle name="Normal 57 4 2 3 2 5" xfId="12127"/>
    <cellStyle name="Normal 57 4 2 3 2 5 2" xfId="24561"/>
    <cellStyle name="Normal 57 4 2 3 2 5 2 2" xfId="49435"/>
    <cellStyle name="Normal 57 4 2 3 2 5 3" xfId="37002"/>
    <cellStyle name="Normal 57 4 2 3 2 6" xfId="7209"/>
    <cellStyle name="Normal 57 4 2 3 2 6 2" xfId="19658"/>
    <cellStyle name="Normal 57 4 2 3 2 6 2 2" xfId="44532"/>
    <cellStyle name="Normal 57 4 2 3 2 6 3" xfId="32099"/>
    <cellStyle name="Normal 57 4 2 3 2 7" xfId="3663"/>
    <cellStyle name="Normal 57 4 2 3 2 7 2" xfId="16169"/>
    <cellStyle name="Normal 57 4 2 3 2 7 2 2" xfId="41043"/>
    <cellStyle name="Normal 57 4 2 3 2 7 3" xfId="28602"/>
    <cellStyle name="Normal 57 4 2 3 2 8" xfId="13551"/>
    <cellStyle name="Normal 57 4 2 3 2 8 2" xfId="38425"/>
    <cellStyle name="Normal 57 4 2 3 2 9" xfId="25984"/>
    <cellStyle name="Normal 57 4 2 3 3" xfId="1860"/>
    <cellStyle name="Normal 57 4 2 3 3 2" xfId="4933"/>
    <cellStyle name="Normal 57 4 2 3 3 2 2" xfId="9950"/>
    <cellStyle name="Normal 57 4 2 3 3 2 2 2" xfId="22393"/>
    <cellStyle name="Normal 57 4 2 3 3 2 2 2 2" xfId="47267"/>
    <cellStyle name="Normal 57 4 2 3 3 2 2 3" xfId="34834"/>
    <cellStyle name="Normal 57 4 2 3 3 2 3" xfId="17386"/>
    <cellStyle name="Normal 57 4 2 3 3 2 3 2" xfId="42260"/>
    <cellStyle name="Normal 57 4 2 3 3 2 4" xfId="29827"/>
    <cellStyle name="Normal 57 4 2 3 3 3" xfId="6006"/>
    <cellStyle name="Normal 57 4 2 3 3 3 2" xfId="11021"/>
    <cellStyle name="Normal 57 4 2 3 3 3 2 2" xfId="23464"/>
    <cellStyle name="Normal 57 4 2 3 3 3 2 2 2" xfId="48338"/>
    <cellStyle name="Normal 57 4 2 3 3 3 2 3" xfId="35905"/>
    <cellStyle name="Normal 57 4 2 3 3 3 3" xfId="18457"/>
    <cellStyle name="Normal 57 4 2 3 3 3 3 2" xfId="43331"/>
    <cellStyle name="Normal 57 4 2 3 3 3 4" xfId="30898"/>
    <cellStyle name="Normal 57 4 2 3 3 4" xfId="8357"/>
    <cellStyle name="Normal 57 4 2 3 3 4 2" xfId="20801"/>
    <cellStyle name="Normal 57 4 2 3 3 4 2 2" xfId="45675"/>
    <cellStyle name="Normal 57 4 2 3 3 4 3" xfId="33242"/>
    <cellStyle name="Normal 57 4 2 3 3 5" xfId="12475"/>
    <cellStyle name="Normal 57 4 2 3 3 5 2" xfId="24909"/>
    <cellStyle name="Normal 57 4 2 3 3 5 2 2" xfId="49783"/>
    <cellStyle name="Normal 57 4 2 3 3 5 3" xfId="37350"/>
    <cellStyle name="Normal 57 4 2 3 3 6" xfId="7544"/>
    <cellStyle name="Normal 57 4 2 3 3 6 2" xfId="19992"/>
    <cellStyle name="Normal 57 4 2 3 3 6 2 2" xfId="44866"/>
    <cellStyle name="Normal 57 4 2 3 3 6 3" xfId="32433"/>
    <cellStyle name="Normal 57 4 2 3 3 7" xfId="3288"/>
    <cellStyle name="Normal 57 4 2 3 3 7 2" xfId="15794"/>
    <cellStyle name="Normal 57 4 2 3 3 7 2 2" xfId="40668"/>
    <cellStyle name="Normal 57 4 2 3 3 7 3" xfId="28227"/>
    <cellStyle name="Normal 57 4 2 3 3 8" xfId="14660"/>
    <cellStyle name="Normal 57 4 2 3 3 8 2" xfId="39534"/>
    <cellStyle name="Normal 57 4 2 3 3 9" xfId="27093"/>
    <cellStyle name="Normal 57 4 2 3 4" xfId="2306"/>
    <cellStyle name="Normal 57 4 2 3 4 2" xfId="6331"/>
    <cellStyle name="Normal 57 4 2 3 4 2 2" xfId="11346"/>
    <cellStyle name="Normal 57 4 2 3 4 2 2 2" xfId="23789"/>
    <cellStyle name="Normal 57 4 2 3 4 2 2 2 2" xfId="48663"/>
    <cellStyle name="Normal 57 4 2 3 4 2 2 3" xfId="36230"/>
    <cellStyle name="Normal 57 4 2 3 4 2 3" xfId="18782"/>
    <cellStyle name="Normal 57 4 2 3 4 2 3 2" xfId="43656"/>
    <cellStyle name="Normal 57 4 2 3 4 2 4" xfId="31223"/>
    <cellStyle name="Normal 57 4 2 3 4 3" xfId="12800"/>
    <cellStyle name="Normal 57 4 2 3 4 3 2" xfId="25234"/>
    <cellStyle name="Normal 57 4 2 3 4 3 2 2" xfId="50108"/>
    <cellStyle name="Normal 57 4 2 3 4 3 3" xfId="37675"/>
    <cellStyle name="Normal 57 4 2 3 4 4" xfId="9241"/>
    <cellStyle name="Normal 57 4 2 3 4 4 2" xfId="21684"/>
    <cellStyle name="Normal 57 4 2 3 4 4 2 2" xfId="46558"/>
    <cellStyle name="Normal 57 4 2 3 4 4 3" xfId="34125"/>
    <cellStyle name="Normal 57 4 2 3 4 5" xfId="4223"/>
    <cellStyle name="Normal 57 4 2 3 4 5 2" xfId="16677"/>
    <cellStyle name="Normal 57 4 2 3 4 5 2 2" xfId="41551"/>
    <cellStyle name="Normal 57 4 2 3 4 5 3" xfId="29118"/>
    <cellStyle name="Normal 57 4 2 3 4 6" xfId="14985"/>
    <cellStyle name="Normal 57 4 2 3 4 6 2" xfId="39859"/>
    <cellStyle name="Normal 57 4 2 3 4 7" xfId="27418"/>
    <cellStyle name="Normal 57 4 2 3 5" xfId="1142"/>
    <cellStyle name="Normal 57 4 2 3 5 2" xfId="10303"/>
    <cellStyle name="Normal 57 4 2 3 5 2 2" xfId="22746"/>
    <cellStyle name="Normal 57 4 2 3 5 2 2 2" xfId="47620"/>
    <cellStyle name="Normal 57 4 2 3 5 2 3" xfId="35187"/>
    <cellStyle name="Normal 57 4 2 3 5 3" xfId="5287"/>
    <cellStyle name="Normal 57 4 2 3 5 3 2" xfId="17739"/>
    <cellStyle name="Normal 57 4 2 3 5 3 2 2" xfId="42613"/>
    <cellStyle name="Normal 57 4 2 3 5 3 3" xfId="30180"/>
    <cellStyle name="Normal 57 4 2 3 5 4" xfId="13942"/>
    <cellStyle name="Normal 57 4 2 3 5 4 2" xfId="38816"/>
    <cellStyle name="Normal 57 4 2 3 5 5" xfId="26375"/>
    <cellStyle name="Normal 57 4 2 3 6" xfId="7864"/>
    <cellStyle name="Normal 57 4 2 3 6 2" xfId="20310"/>
    <cellStyle name="Normal 57 4 2 3 6 2 2" xfId="45184"/>
    <cellStyle name="Normal 57 4 2 3 6 3" xfId="32751"/>
    <cellStyle name="Normal 57 4 2 3 7" xfId="11757"/>
    <cellStyle name="Normal 57 4 2 3 7 2" xfId="24191"/>
    <cellStyle name="Normal 57 4 2 3 7 2 2" xfId="49065"/>
    <cellStyle name="Normal 57 4 2 3 7 3" xfId="36632"/>
    <cellStyle name="Normal 57 4 2 3 8" xfId="6834"/>
    <cellStyle name="Normal 57 4 2 3 8 2" xfId="19283"/>
    <cellStyle name="Normal 57 4 2 3 8 2 2" xfId="44157"/>
    <cellStyle name="Normal 57 4 2 3 8 3" xfId="31724"/>
    <cellStyle name="Normal 57 4 2 3 9" xfId="2785"/>
    <cellStyle name="Normal 57 4 2 3 9 2" xfId="15303"/>
    <cellStyle name="Normal 57 4 2 3 9 2 2" xfId="40177"/>
    <cellStyle name="Normal 57 4 2 3 9 3" xfId="27736"/>
    <cellStyle name="Normal 57 4 2 3_Degree data" xfId="2477"/>
    <cellStyle name="Normal 57 4 2 4" xfId="285"/>
    <cellStyle name="Normal 57 4 2 4 2" xfId="1509"/>
    <cellStyle name="Normal 57 4 2 4 2 2" xfId="9141"/>
    <cellStyle name="Normal 57 4 2 4 2 2 2" xfId="21584"/>
    <cellStyle name="Normal 57 4 2 4 2 2 2 2" xfId="46458"/>
    <cellStyle name="Normal 57 4 2 4 2 2 3" xfId="34025"/>
    <cellStyle name="Normal 57 4 2 4 2 3" xfId="4123"/>
    <cellStyle name="Normal 57 4 2 4 2 3 2" xfId="16577"/>
    <cellStyle name="Normal 57 4 2 4 2 3 2 2" xfId="41451"/>
    <cellStyle name="Normal 57 4 2 4 2 3 3" xfId="29018"/>
    <cellStyle name="Normal 57 4 2 4 2 4" xfId="14309"/>
    <cellStyle name="Normal 57 4 2 4 2 4 2" xfId="39183"/>
    <cellStyle name="Normal 57 4 2 4 2 5" xfId="26742"/>
    <cellStyle name="Normal 57 4 2 4 3" xfId="5654"/>
    <cellStyle name="Normal 57 4 2 4 3 2" xfId="10670"/>
    <cellStyle name="Normal 57 4 2 4 3 2 2" xfId="23113"/>
    <cellStyle name="Normal 57 4 2 4 3 2 2 2" xfId="47987"/>
    <cellStyle name="Normal 57 4 2 4 3 2 3" xfId="35554"/>
    <cellStyle name="Normal 57 4 2 4 3 3" xfId="18106"/>
    <cellStyle name="Normal 57 4 2 4 3 3 2" xfId="42980"/>
    <cellStyle name="Normal 57 4 2 4 3 4" xfId="30547"/>
    <cellStyle name="Normal 57 4 2 4 4" xfId="8257"/>
    <cellStyle name="Normal 57 4 2 4 4 2" xfId="20701"/>
    <cellStyle name="Normal 57 4 2 4 4 2 2" xfId="45575"/>
    <cellStyle name="Normal 57 4 2 4 4 3" xfId="33142"/>
    <cellStyle name="Normal 57 4 2 4 5" xfId="12124"/>
    <cellStyle name="Normal 57 4 2 4 5 2" xfId="24558"/>
    <cellStyle name="Normal 57 4 2 4 5 2 2" xfId="49432"/>
    <cellStyle name="Normal 57 4 2 4 5 3" xfId="36999"/>
    <cellStyle name="Normal 57 4 2 4 6" xfId="6734"/>
    <cellStyle name="Normal 57 4 2 4 6 2" xfId="19183"/>
    <cellStyle name="Normal 57 4 2 4 6 2 2" xfId="44057"/>
    <cellStyle name="Normal 57 4 2 4 6 3" xfId="31624"/>
    <cellStyle name="Normal 57 4 2 4 7" xfId="3188"/>
    <cellStyle name="Normal 57 4 2 4 7 2" xfId="15694"/>
    <cellStyle name="Normal 57 4 2 4 7 2 2" xfId="40568"/>
    <cellStyle name="Normal 57 4 2 4 7 3" xfId="28127"/>
    <cellStyle name="Normal 57 4 2 4 8" xfId="13104"/>
    <cellStyle name="Normal 57 4 2 4 8 2" xfId="37978"/>
    <cellStyle name="Normal 57 4 2 4 9" xfId="25537"/>
    <cellStyle name="Normal 57 4 2 5" xfId="647"/>
    <cellStyle name="Normal 57 4 2 5 2" xfId="1857"/>
    <cellStyle name="Normal 57 4 2 5 2 2" xfId="9613"/>
    <cellStyle name="Normal 57 4 2 5 2 2 2" xfId="22056"/>
    <cellStyle name="Normal 57 4 2 5 2 2 2 2" xfId="46930"/>
    <cellStyle name="Normal 57 4 2 5 2 2 3" xfId="34497"/>
    <cellStyle name="Normal 57 4 2 5 2 3" xfId="4595"/>
    <cellStyle name="Normal 57 4 2 5 2 3 2" xfId="17049"/>
    <cellStyle name="Normal 57 4 2 5 2 3 2 2" xfId="41923"/>
    <cellStyle name="Normal 57 4 2 5 2 3 3" xfId="29490"/>
    <cellStyle name="Normal 57 4 2 5 2 4" xfId="14657"/>
    <cellStyle name="Normal 57 4 2 5 2 4 2" xfId="39531"/>
    <cellStyle name="Normal 57 4 2 5 2 5" xfId="27090"/>
    <cellStyle name="Normal 57 4 2 5 3" xfId="6003"/>
    <cellStyle name="Normal 57 4 2 5 3 2" xfId="11018"/>
    <cellStyle name="Normal 57 4 2 5 3 2 2" xfId="23461"/>
    <cellStyle name="Normal 57 4 2 5 3 2 2 2" xfId="48335"/>
    <cellStyle name="Normal 57 4 2 5 3 2 3" xfId="35902"/>
    <cellStyle name="Normal 57 4 2 5 3 3" xfId="18454"/>
    <cellStyle name="Normal 57 4 2 5 3 3 2" xfId="43328"/>
    <cellStyle name="Normal 57 4 2 5 3 4" xfId="30895"/>
    <cellStyle name="Normal 57 4 2 5 4" xfId="8729"/>
    <cellStyle name="Normal 57 4 2 5 4 2" xfId="21173"/>
    <cellStyle name="Normal 57 4 2 5 4 2 2" xfId="46047"/>
    <cellStyle name="Normal 57 4 2 5 4 3" xfId="33614"/>
    <cellStyle name="Normal 57 4 2 5 5" xfId="12472"/>
    <cellStyle name="Normal 57 4 2 5 5 2" xfId="24906"/>
    <cellStyle name="Normal 57 4 2 5 5 2 2" xfId="49780"/>
    <cellStyle name="Normal 57 4 2 5 5 3" xfId="37347"/>
    <cellStyle name="Normal 57 4 2 5 6" xfId="7206"/>
    <cellStyle name="Normal 57 4 2 5 6 2" xfId="19655"/>
    <cellStyle name="Normal 57 4 2 5 6 2 2" xfId="44529"/>
    <cellStyle name="Normal 57 4 2 5 6 3" xfId="32096"/>
    <cellStyle name="Normal 57 4 2 5 7" xfId="3660"/>
    <cellStyle name="Normal 57 4 2 5 7 2" xfId="16166"/>
    <cellStyle name="Normal 57 4 2 5 7 2 2" xfId="41040"/>
    <cellStyle name="Normal 57 4 2 5 7 3" xfId="28599"/>
    <cellStyle name="Normal 57 4 2 5 8" xfId="13451"/>
    <cellStyle name="Normal 57 4 2 5 8 2" xfId="38325"/>
    <cellStyle name="Normal 57 4 2 5 9" xfId="25884"/>
    <cellStyle name="Normal 57 4 2 6" xfId="2203"/>
    <cellStyle name="Normal 57 4 2 6 2" xfId="4833"/>
    <cellStyle name="Normal 57 4 2 6 2 2" xfId="9850"/>
    <cellStyle name="Normal 57 4 2 6 2 2 2" xfId="22293"/>
    <cellStyle name="Normal 57 4 2 6 2 2 2 2" xfId="47167"/>
    <cellStyle name="Normal 57 4 2 6 2 2 3" xfId="34734"/>
    <cellStyle name="Normal 57 4 2 6 2 3" xfId="17286"/>
    <cellStyle name="Normal 57 4 2 6 2 3 2" xfId="42160"/>
    <cellStyle name="Normal 57 4 2 6 2 4" xfId="29727"/>
    <cellStyle name="Normal 57 4 2 6 3" xfId="6231"/>
    <cellStyle name="Normal 57 4 2 6 3 2" xfId="11246"/>
    <cellStyle name="Normal 57 4 2 6 3 2 2" xfId="23689"/>
    <cellStyle name="Normal 57 4 2 6 3 2 2 2" xfId="48563"/>
    <cellStyle name="Normal 57 4 2 6 3 2 3" xfId="36130"/>
    <cellStyle name="Normal 57 4 2 6 3 3" xfId="18682"/>
    <cellStyle name="Normal 57 4 2 6 3 3 2" xfId="43556"/>
    <cellStyle name="Normal 57 4 2 6 3 4" xfId="31123"/>
    <cellStyle name="Normal 57 4 2 6 4" xfId="8037"/>
    <cellStyle name="Normal 57 4 2 6 4 2" xfId="20483"/>
    <cellStyle name="Normal 57 4 2 6 4 2 2" xfId="45357"/>
    <cellStyle name="Normal 57 4 2 6 4 3" xfId="32924"/>
    <cellStyle name="Normal 57 4 2 6 5" xfId="12700"/>
    <cellStyle name="Normal 57 4 2 6 5 2" xfId="25134"/>
    <cellStyle name="Normal 57 4 2 6 5 2 2" xfId="50008"/>
    <cellStyle name="Normal 57 4 2 6 5 3" xfId="37575"/>
    <cellStyle name="Normal 57 4 2 6 6" xfId="7444"/>
    <cellStyle name="Normal 57 4 2 6 6 2" xfId="19892"/>
    <cellStyle name="Normal 57 4 2 6 6 2 2" xfId="44766"/>
    <cellStyle name="Normal 57 4 2 6 6 3" xfId="32333"/>
    <cellStyle name="Normal 57 4 2 6 7" xfId="2964"/>
    <cellStyle name="Normal 57 4 2 6 7 2" xfId="15476"/>
    <cellStyle name="Normal 57 4 2 6 7 2 2" xfId="40350"/>
    <cellStyle name="Normal 57 4 2 6 7 3" xfId="27909"/>
    <cellStyle name="Normal 57 4 2 6 8" xfId="14885"/>
    <cellStyle name="Normal 57 4 2 6 8 2" xfId="39759"/>
    <cellStyle name="Normal 57 4 2 6 9" xfId="27318"/>
    <cellStyle name="Normal 57 4 2 7" xfId="1042"/>
    <cellStyle name="Normal 57 4 2 7 2" xfId="11657"/>
    <cellStyle name="Normal 57 4 2 7 2 2" xfId="24091"/>
    <cellStyle name="Normal 57 4 2 7 2 2 2" xfId="48965"/>
    <cellStyle name="Normal 57 4 2 7 2 3" xfId="36532"/>
    <cellStyle name="Normal 57 4 2 7 3" xfId="8924"/>
    <cellStyle name="Normal 57 4 2 7 3 2" xfId="21367"/>
    <cellStyle name="Normal 57 4 2 7 3 2 2" xfId="46241"/>
    <cellStyle name="Normal 57 4 2 7 3 3" xfId="33808"/>
    <cellStyle name="Normal 57 4 2 7 4" xfId="3906"/>
    <cellStyle name="Normal 57 4 2 7 4 2" xfId="16360"/>
    <cellStyle name="Normal 57 4 2 7 4 2 2" xfId="41234"/>
    <cellStyle name="Normal 57 4 2 7 4 3" xfId="28801"/>
    <cellStyle name="Normal 57 4 2 7 5" xfId="13842"/>
    <cellStyle name="Normal 57 4 2 7 5 2" xfId="38716"/>
    <cellStyle name="Normal 57 4 2 7 6" xfId="26275"/>
    <cellStyle name="Normal 57 4 2 8" xfId="910"/>
    <cellStyle name="Normal 57 4 2 8 2" xfId="10203"/>
    <cellStyle name="Normal 57 4 2 8 2 2" xfId="22646"/>
    <cellStyle name="Normal 57 4 2 8 2 2 2" xfId="47520"/>
    <cellStyle name="Normal 57 4 2 8 2 3" xfId="35087"/>
    <cellStyle name="Normal 57 4 2 8 3" xfId="5187"/>
    <cellStyle name="Normal 57 4 2 8 3 2" xfId="17639"/>
    <cellStyle name="Normal 57 4 2 8 3 2 2" xfId="42513"/>
    <cellStyle name="Normal 57 4 2 8 3 3" xfId="30080"/>
    <cellStyle name="Normal 57 4 2 8 4" xfId="13710"/>
    <cellStyle name="Normal 57 4 2 8 4 2" xfId="38584"/>
    <cellStyle name="Normal 57 4 2 8 5" xfId="26143"/>
    <cellStyle name="Normal 57 4 2 9" xfId="7764"/>
    <cellStyle name="Normal 57 4 2 9 2" xfId="20210"/>
    <cellStyle name="Normal 57 4 2 9 2 2" xfId="45084"/>
    <cellStyle name="Normal 57 4 2 9 3" xfId="32651"/>
    <cellStyle name="Normal 57 4 2_Degree data" xfId="2474"/>
    <cellStyle name="Normal 57 4 3" xfId="172"/>
    <cellStyle name="Normal 57 4 3 10" xfId="6545"/>
    <cellStyle name="Normal 57 4 3 10 2" xfId="18994"/>
    <cellStyle name="Normal 57 4 3 10 2 2" xfId="43868"/>
    <cellStyle name="Normal 57 4 3 10 3" xfId="31435"/>
    <cellStyle name="Normal 57 4 3 11" xfId="2713"/>
    <cellStyle name="Normal 57 4 3 11 2" xfId="15231"/>
    <cellStyle name="Normal 57 4 3 11 2 2" xfId="40105"/>
    <cellStyle name="Normal 57 4 3 11 3" xfId="27664"/>
    <cellStyle name="Normal 57 4 3 12" xfId="13002"/>
    <cellStyle name="Normal 57 4 3 12 2" xfId="37876"/>
    <cellStyle name="Normal 57 4 3 13" xfId="25435"/>
    <cellStyle name="Normal 57 4 3 2" xfId="417"/>
    <cellStyle name="Normal 57 4 3 2 10" xfId="13232"/>
    <cellStyle name="Normal 57 4 3 2 10 2" xfId="38106"/>
    <cellStyle name="Normal 57 4 3 2 11" xfId="25665"/>
    <cellStyle name="Normal 57 4 3 2 2" xfId="777"/>
    <cellStyle name="Normal 57 4 3 2 2 2" xfId="1514"/>
    <cellStyle name="Normal 57 4 3 2 2 2 2" xfId="9618"/>
    <cellStyle name="Normal 57 4 3 2 2 2 2 2" xfId="22061"/>
    <cellStyle name="Normal 57 4 3 2 2 2 2 2 2" xfId="46935"/>
    <cellStyle name="Normal 57 4 3 2 2 2 2 3" xfId="34502"/>
    <cellStyle name="Normal 57 4 3 2 2 2 3" xfId="4600"/>
    <cellStyle name="Normal 57 4 3 2 2 2 3 2" xfId="17054"/>
    <cellStyle name="Normal 57 4 3 2 2 2 3 2 2" xfId="41928"/>
    <cellStyle name="Normal 57 4 3 2 2 2 3 3" xfId="29495"/>
    <cellStyle name="Normal 57 4 3 2 2 2 4" xfId="14314"/>
    <cellStyle name="Normal 57 4 3 2 2 2 4 2" xfId="39188"/>
    <cellStyle name="Normal 57 4 3 2 2 2 5" xfId="26747"/>
    <cellStyle name="Normal 57 4 3 2 2 3" xfId="5659"/>
    <cellStyle name="Normal 57 4 3 2 2 3 2" xfId="10675"/>
    <cellStyle name="Normal 57 4 3 2 2 3 2 2" xfId="23118"/>
    <cellStyle name="Normal 57 4 3 2 2 3 2 2 2" xfId="47992"/>
    <cellStyle name="Normal 57 4 3 2 2 3 2 3" xfId="35559"/>
    <cellStyle name="Normal 57 4 3 2 2 3 3" xfId="18111"/>
    <cellStyle name="Normal 57 4 3 2 2 3 3 2" xfId="42985"/>
    <cellStyle name="Normal 57 4 3 2 2 3 4" xfId="30552"/>
    <cellStyle name="Normal 57 4 3 2 2 4" xfId="8734"/>
    <cellStyle name="Normal 57 4 3 2 2 4 2" xfId="21178"/>
    <cellStyle name="Normal 57 4 3 2 2 4 2 2" xfId="46052"/>
    <cellStyle name="Normal 57 4 3 2 2 4 3" xfId="33619"/>
    <cellStyle name="Normal 57 4 3 2 2 5" xfId="12129"/>
    <cellStyle name="Normal 57 4 3 2 2 5 2" xfId="24563"/>
    <cellStyle name="Normal 57 4 3 2 2 5 2 2" xfId="49437"/>
    <cellStyle name="Normal 57 4 3 2 2 5 3" xfId="37004"/>
    <cellStyle name="Normal 57 4 3 2 2 6" xfId="7211"/>
    <cellStyle name="Normal 57 4 3 2 2 6 2" xfId="19660"/>
    <cellStyle name="Normal 57 4 3 2 2 6 2 2" xfId="44534"/>
    <cellStyle name="Normal 57 4 3 2 2 6 3" xfId="32101"/>
    <cellStyle name="Normal 57 4 3 2 2 7" xfId="3665"/>
    <cellStyle name="Normal 57 4 3 2 2 7 2" xfId="16171"/>
    <cellStyle name="Normal 57 4 3 2 2 7 2 2" xfId="41045"/>
    <cellStyle name="Normal 57 4 3 2 2 7 3" xfId="28604"/>
    <cellStyle name="Normal 57 4 3 2 2 8" xfId="13579"/>
    <cellStyle name="Normal 57 4 3 2 2 8 2" xfId="38453"/>
    <cellStyle name="Normal 57 4 3 2 2 9" xfId="26012"/>
    <cellStyle name="Normal 57 4 3 2 3" xfId="1862"/>
    <cellStyle name="Normal 57 4 3 2 3 2" xfId="4961"/>
    <cellStyle name="Normal 57 4 3 2 3 2 2" xfId="9978"/>
    <cellStyle name="Normal 57 4 3 2 3 2 2 2" xfId="22421"/>
    <cellStyle name="Normal 57 4 3 2 3 2 2 2 2" xfId="47295"/>
    <cellStyle name="Normal 57 4 3 2 3 2 2 3" xfId="34862"/>
    <cellStyle name="Normal 57 4 3 2 3 2 3" xfId="17414"/>
    <cellStyle name="Normal 57 4 3 2 3 2 3 2" xfId="42288"/>
    <cellStyle name="Normal 57 4 3 2 3 2 4" xfId="29855"/>
    <cellStyle name="Normal 57 4 3 2 3 3" xfId="6008"/>
    <cellStyle name="Normal 57 4 3 2 3 3 2" xfId="11023"/>
    <cellStyle name="Normal 57 4 3 2 3 3 2 2" xfId="23466"/>
    <cellStyle name="Normal 57 4 3 2 3 3 2 2 2" xfId="48340"/>
    <cellStyle name="Normal 57 4 3 2 3 3 2 3" xfId="35907"/>
    <cellStyle name="Normal 57 4 3 2 3 3 3" xfId="18459"/>
    <cellStyle name="Normal 57 4 3 2 3 3 3 2" xfId="43333"/>
    <cellStyle name="Normal 57 4 3 2 3 3 4" xfId="30900"/>
    <cellStyle name="Normal 57 4 3 2 3 4" xfId="8385"/>
    <cellStyle name="Normal 57 4 3 2 3 4 2" xfId="20829"/>
    <cellStyle name="Normal 57 4 3 2 3 4 2 2" xfId="45703"/>
    <cellStyle name="Normal 57 4 3 2 3 4 3" xfId="33270"/>
    <cellStyle name="Normal 57 4 3 2 3 5" xfId="12477"/>
    <cellStyle name="Normal 57 4 3 2 3 5 2" xfId="24911"/>
    <cellStyle name="Normal 57 4 3 2 3 5 2 2" xfId="49785"/>
    <cellStyle name="Normal 57 4 3 2 3 5 3" xfId="37352"/>
    <cellStyle name="Normal 57 4 3 2 3 6" xfId="7572"/>
    <cellStyle name="Normal 57 4 3 2 3 6 2" xfId="20020"/>
    <cellStyle name="Normal 57 4 3 2 3 6 2 2" xfId="44894"/>
    <cellStyle name="Normal 57 4 3 2 3 6 3" xfId="32461"/>
    <cellStyle name="Normal 57 4 3 2 3 7" xfId="3316"/>
    <cellStyle name="Normal 57 4 3 2 3 7 2" xfId="15822"/>
    <cellStyle name="Normal 57 4 3 2 3 7 2 2" xfId="40696"/>
    <cellStyle name="Normal 57 4 3 2 3 7 3" xfId="28255"/>
    <cellStyle name="Normal 57 4 3 2 3 8" xfId="14662"/>
    <cellStyle name="Normal 57 4 3 2 3 8 2" xfId="39536"/>
    <cellStyle name="Normal 57 4 3 2 3 9" xfId="27095"/>
    <cellStyle name="Normal 57 4 3 2 4" xfId="2335"/>
    <cellStyle name="Normal 57 4 3 2 4 2" xfId="6359"/>
    <cellStyle name="Normal 57 4 3 2 4 2 2" xfId="11374"/>
    <cellStyle name="Normal 57 4 3 2 4 2 2 2" xfId="23817"/>
    <cellStyle name="Normal 57 4 3 2 4 2 2 2 2" xfId="48691"/>
    <cellStyle name="Normal 57 4 3 2 4 2 2 3" xfId="36258"/>
    <cellStyle name="Normal 57 4 3 2 4 2 3" xfId="18810"/>
    <cellStyle name="Normal 57 4 3 2 4 2 3 2" xfId="43684"/>
    <cellStyle name="Normal 57 4 3 2 4 2 4" xfId="31251"/>
    <cellStyle name="Normal 57 4 3 2 4 3" xfId="12828"/>
    <cellStyle name="Normal 57 4 3 2 4 3 2" xfId="25262"/>
    <cellStyle name="Normal 57 4 3 2 4 3 2 2" xfId="50136"/>
    <cellStyle name="Normal 57 4 3 2 4 3 3" xfId="37703"/>
    <cellStyle name="Normal 57 4 3 2 4 4" xfId="9269"/>
    <cellStyle name="Normal 57 4 3 2 4 4 2" xfId="21712"/>
    <cellStyle name="Normal 57 4 3 2 4 4 2 2" xfId="46586"/>
    <cellStyle name="Normal 57 4 3 2 4 4 3" xfId="34153"/>
    <cellStyle name="Normal 57 4 3 2 4 5" xfId="4251"/>
    <cellStyle name="Normal 57 4 3 2 4 5 2" xfId="16705"/>
    <cellStyle name="Normal 57 4 3 2 4 5 2 2" xfId="41579"/>
    <cellStyle name="Normal 57 4 3 2 4 5 3" xfId="29146"/>
    <cellStyle name="Normal 57 4 3 2 4 6" xfId="15013"/>
    <cellStyle name="Normal 57 4 3 2 4 6 2" xfId="39887"/>
    <cellStyle name="Normal 57 4 3 2 4 7" xfId="27446"/>
    <cellStyle name="Normal 57 4 3 2 5" xfId="1170"/>
    <cellStyle name="Normal 57 4 3 2 5 2" xfId="10331"/>
    <cellStyle name="Normal 57 4 3 2 5 2 2" xfId="22774"/>
    <cellStyle name="Normal 57 4 3 2 5 2 2 2" xfId="47648"/>
    <cellStyle name="Normal 57 4 3 2 5 2 3" xfId="35215"/>
    <cellStyle name="Normal 57 4 3 2 5 3" xfId="5315"/>
    <cellStyle name="Normal 57 4 3 2 5 3 2" xfId="17767"/>
    <cellStyle name="Normal 57 4 3 2 5 3 2 2" xfId="42641"/>
    <cellStyle name="Normal 57 4 3 2 5 3 3" xfId="30208"/>
    <cellStyle name="Normal 57 4 3 2 5 4" xfId="13970"/>
    <cellStyle name="Normal 57 4 3 2 5 4 2" xfId="38844"/>
    <cellStyle name="Normal 57 4 3 2 5 5" xfId="26403"/>
    <cellStyle name="Normal 57 4 3 2 6" xfId="7892"/>
    <cellStyle name="Normal 57 4 3 2 6 2" xfId="20338"/>
    <cellStyle name="Normal 57 4 3 2 6 2 2" xfId="45212"/>
    <cellStyle name="Normal 57 4 3 2 6 3" xfId="32779"/>
    <cellStyle name="Normal 57 4 3 2 7" xfId="11785"/>
    <cellStyle name="Normal 57 4 3 2 7 2" xfId="24219"/>
    <cellStyle name="Normal 57 4 3 2 7 2 2" xfId="49093"/>
    <cellStyle name="Normal 57 4 3 2 7 3" xfId="36660"/>
    <cellStyle name="Normal 57 4 3 2 8" xfId="6862"/>
    <cellStyle name="Normal 57 4 3 2 8 2" xfId="19311"/>
    <cellStyle name="Normal 57 4 3 2 8 2 2" xfId="44185"/>
    <cellStyle name="Normal 57 4 3 2 8 3" xfId="31752"/>
    <cellStyle name="Normal 57 4 3 2 9" xfId="2813"/>
    <cellStyle name="Normal 57 4 3 2 9 2" xfId="15331"/>
    <cellStyle name="Normal 57 4 3 2 9 2 2" xfId="40205"/>
    <cellStyle name="Normal 57 4 3 2 9 3" xfId="27764"/>
    <cellStyle name="Normal 57 4 3 2_Degree data" xfId="2479"/>
    <cellStyle name="Normal 57 4 3 3" xfId="315"/>
    <cellStyle name="Normal 57 4 3 3 2" xfId="1513"/>
    <cellStyle name="Normal 57 4 3 3 2 2" xfId="9169"/>
    <cellStyle name="Normal 57 4 3 3 2 2 2" xfId="21612"/>
    <cellStyle name="Normal 57 4 3 3 2 2 2 2" xfId="46486"/>
    <cellStyle name="Normal 57 4 3 3 2 2 3" xfId="34053"/>
    <cellStyle name="Normal 57 4 3 3 2 3" xfId="4151"/>
    <cellStyle name="Normal 57 4 3 3 2 3 2" xfId="16605"/>
    <cellStyle name="Normal 57 4 3 3 2 3 2 2" xfId="41479"/>
    <cellStyle name="Normal 57 4 3 3 2 3 3" xfId="29046"/>
    <cellStyle name="Normal 57 4 3 3 2 4" xfId="14313"/>
    <cellStyle name="Normal 57 4 3 3 2 4 2" xfId="39187"/>
    <cellStyle name="Normal 57 4 3 3 2 5" xfId="26746"/>
    <cellStyle name="Normal 57 4 3 3 3" xfId="5658"/>
    <cellStyle name="Normal 57 4 3 3 3 2" xfId="10674"/>
    <cellStyle name="Normal 57 4 3 3 3 2 2" xfId="23117"/>
    <cellStyle name="Normal 57 4 3 3 3 2 2 2" xfId="47991"/>
    <cellStyle name="Normal 57 4 3 3 3 2 3" xfId="35558"/>
    <cellStyle name="Normal 57 4 3 3 3 3" xfId="18110"/>
    <cellStyle name="Normal 57 4 3 3 3 3 2" xfId="42984"/>
    <cellStyle name="Normal 57 4 3 3 3 4" xfId="30551"/>
    <cellStyle name="Normal 57 4 3 3 4" xfId="8285"/>
    <cellStyle name="Normal 57 4 3 3 4 2" xfId="20729"/>
    <cellStyle name="Normal 57 4 3 3 4 2 2" xfId="45603"/>
    <cellStyle name="Normal 57 4 3 3 4 3" xfId="33170"/>
    <cellStyle name="Normal 57 4 3 3 5" xfId="12128"/>
    <cellStyle name="Normal 57 4 3 3 5 2" xfId="24562"/>
    <cellStyle name="Normal 57 4 3 3 5 2 2" xfId="49436"/>
    <cellStyle name="Normal 57 4 3 3 5 3" xfId="37003"/>
    <cellStyle name="Normal 57 4 3 3 6" xfId="6762"/>
    <cellStyle name="Normal 57 4 3 3 6 2" xfId="19211"/>
    <cellStyle name="Normal 57 4 3 3 6 2 2" xfId="44085"/>
    <cellStyle name="Normal 57 4 3 3 6 3" xfId="31652"/>
    <cellStyle name="Normal 57 4 3 3 7" xfId="3216"/>
    <cellStyle name="Normal 57 4 3 3 7 2" xfId="15722"/>
    <cellStyle name="Normal 57 4 3 3 7 2 2" xfId="40596"/>
    <cellStyle name="Normal 57 4 3 3 7 3" xfId="28155"/>
    <cellStyle name="Normal 57 4 3 3 8" xfId="13132"/>
    <cellStyle name="Normal 57 4 3 3 8 2" xfId="38006"/>
    <cellStyle name="Normal 57 4 3 3 9" xfId="25565"/>
    <cellStyle name="Normal 57 4 3 4" xfId="676"/>
    <cellStyle name="Normal 57 4 3 4 2" xfId="1861"/>
    <cellStyle name="Normal 57 4 3 4 2 2" xfId="9617"/>
    <cellStyle name="Normal 57 4 3 4 2 2 2" xfId="22060"/>
    <cellStyle name="Normal 57 4 3 4 2 2 2 2" xfId="46934"/>
    <cellStyle name="Normal 57 4 3 4 2 2 3" xfId="34501"/>
    <cellStyle name="Normal 57 4 3 4 2 3" xfId="4599"/>
    <cellStyle name="Normal 57 4 3 4 2 3 2" xfId="17053"/>
    <cellStyle name="Normal 57 4 3 4 2 3 2 2" xfId="41927"/>
    <cellStyle name="Normal 57 4 3 4 2 3 3" xfId="29494"/>
    <cellStyle name="Normal 57 4 3 4 2 4" xfId="14661"/>
    <cellStyle name="Normal 57 4 3 4 2 4 2" xfId="39535"/>
    <cellStyle name="Normal 57 4 3 4 2 5" xfId="27094"/>
    <cellStyle name="Normal 57 4 3 4 3" xfId="6007"/>
    <cellStyle name="Normal 57 4 3 4 3 2" xfId="11022"/>
    <cellStyle name="Normal 57 4 3 4 3 2 2" xfId="23465"/>
    <cellStyle name="Normal 57 4 3 4 3 2 2 2" xfId="48339"/>
    <cellStyle name="Normal 57 4 3 4 3 2 3" xfId="35906"/>
    <cellStyle name="Normal 57 4 3 4 3 3" xfId="18458"/>
    <cellStyle name="Normal 57 4 3 4 3 3 2" xfId="43332"/>
    <cellStyle name="Normal 57 4 3 4 3 4" xfId="30899"/>
    <cellStyle name="Normal 57 4 3 4 4" xfId="8733"/>
    <cellStyle name="Normal 57 4 3 4 4 2" xfId="21177"/>
    <cellStyle name="Normal 57 4 3 4 4 2 2" xfId="46051"/>
    <cellStyle name="Normal 57 4 3 4 4 3" xfId="33618"/>
    <cellStyle name="Normal 57 4 3 4 5" xfId="12476"/>
    <cellStyle name="Normal 57 4 3 4 5 2" xfId="24910"/>
    <cellStyle name="Normal 57 4 3 4 5 2 2" xfId="49784"/>
    <cellStyle name="Normal 57 4 3 4 5 3" xfId="37351"/>
    <cellStyle name="Normal 57 4 3 4 6" xfId="7210"/>
    <cellStyle name="Normal 57 4 3 4 6 2" xfId="19659"/>
    <cellStyle name="Normal 57 4 3 4 6 2 2" xfId="44533"/>
    <cellStyle name="Normal 57 4 3 4 6 3" xfId="32100"/>
    <cellStyle name="Normal 57 4 3 4 7" xfId="3664"/>
    <cellStyle name="Normal 57 4 3 4 7 2" xfId="16170"/>
    <cellStyle name="Normal 57 4 3 4 7 2 2" xfId="41044"/>
    <cellStyle name="Normal 57 4 3 4 7 3" xfId="28603"/>
    <cellStyle name="Normal 57 4 3 4 8" xfId="13479"/>
    <cellStyle name="Normal 57 4 3 4 8 2" xfId="38353"/>
    <cellStyle name="Normal 57 4 3 4 9" xfId="25912"/>
    <cellStyle name="Normal 57 4 3 5" xfId="2233"/>
    <cellStyle name="Normal 57 4 3 5 2" xfId="4861"/>
    <cellStyle name="Normal 57 4 3 5 2 2" xfId="9878"/>
    <cellStyle name="Normal 57 4 3 5 2 2 2" xfId="22321"/>
    <cellStyle name="Normal 57 4 3 5 2 2 2 2" xfId="47195"/>
    <cellStyle name="Normal 57 4 3 5 2 2 3" xfId="34762"/>
    <cellStyle name="Normal 57 4 3 5 2 3" xfId="17314"/>
    <cellStyle name="Normal 57 4 3 5 2 3 2" xfId="42188"/>
    <cellStyle name="Normal 57 4 3 5 2 4" xfId="29755"/>
    <cellStyle name="Normal 57 4 3 5 3" xfId="6259"/>
    <cellStyle name="Normal 57 4 3 5 3 2" xfId="11274"/>
    <cellStyle name="Normal 57 4 3 5 3 2 2" xfId="23717"/>
    <cellStyle name="Normal 57 4 3 5 3 2 2 2" xfId="48591"/>
    <cellStyle name="Normal 57 4 3 5 3 2 3" xfId="36158"/>
    <cellStyle name="Normal 57 4 3 5 3 3" xfId="18710"/>
    <cellStyle name="Normal 57 4 3 5 3 3 2" xfId="43584"/>
    <cellStyle name="Normal 57 4 3 5 3 4" xfId="31151"/>
    <cellStyle name="Normal 57 4 3 5 4" xfId="8066"/>
    <cellStyle name="Normal 57 4 3 5 4 2" xfId="20512"/>
    <cellStyle name="Normal 57 4 3 5 4 2 2" xfId="45386"/>
    <cellStyle name="Normal 57 4 3 5 4 3" xfId="32953"/>
    <cellStyle name="Normal 57 4 3 5 5" xfId="12728"/>
    <cellStyle name="Normal 57 4 3 5 5 2" xfId="25162"/>
    <cellStyle name="Normal 57 4 3 5 5 2 2" xfId="50036"/>
    <cellStyle name="Normal 57 4 3 5 5 3" xfId="37603"/>
    <cellStyle name="Normal 57 4 3 5 6" xfId="7472"/>
    <cellStyle name="Normal 57 4 3 5 6 2" xfId="19920"/>
    <cellStyle name="Normal 57 4 3 5 6 2 2" xfId="44794"/>
    <cellStyle name="Normal 57 4 3 5 6 3" xfId="32361"/>
    <cellStyle name="Normal 57 4 3 5 7" xfId="2995"/>
    <cellStyle name="Normal 57 4 3 5 7 2" xfId="15505"/>
    <cellStyle name="Normal 57 4 3 5 7 2 2" xfId="40379"/>
    <cellStyle name="Normal 57 4 3 5 7 3" xfId="27938"/>
    <cellStyle name="Normal 57 4 3 5 8" xfId="14913"/>
    <cellStyle name="Normal 57 4 3 5 8 2" xfId="39787"/>
    <cellStyle name="Normal 57 4 3 5 9" xfId="27346"/>
    <cellStyle name="Normal 57 4 3 6" xfId="1070"/>
    <cellStyle name="Normal 57 4 3 6 2" xfId="8952"/>
    <cellStyle name="Normal 57 4 3 6 2 2" xfId="21395"/>
    <cellStyle name="Normal 57 4 3 6 2 2 2" xfId="46269"/>
    <cellStyle name="Normal 57 4 3 6 2 3" xfId="33836"/>
    <cellStyle name="Normal 57 4 3 6 3" xfId="3934"/>
    <cellStyle name="Normal 57 4 3 6 3 2" xfId="16388"/>
    <cellStyle name="Normal 57 4 3 6 3 2 2" xfId="41262"/>
    <cellStyle name="Normal 57 4 3 6 3 3" xfId="28829"/>
    <cellStyle name="Normal 57 4 3 6 4" xfId="13870"/>
    <cellStyle name="Normal 57 4 3 6 4 2" xfId="38744"/>
    <cellStyle name="Normal 57 4 3 6 5" xfId="26303"/>
    <cellStyle name="Normal 57 4 3 7" xfId="5215"/>
    <cellStyle name="Normal 57 4 3 7 2" xfId="10231"/>
    <cellStyle name="Normal 57 4 3 7 2 2" xfId="22674"/>
    <cellStyle name="Normal 57 4 3 7 2 2 2" xfId="47548"/>
    <cellStyle name="Normal 57 4 3 7 2 3" xfId="35115"/>
    <cellStyle name="Normal 57 4 3 7 3" xfId="17667"/>
    <cellStyle name="Normal 57 4 3 7 3 2" xfId="42541"/>
    <cellStyle name="Normal 57 4 3 7 4" xfId="30108"/>
    <cellStyle name="Normal 57 4 3 8" xfId="7792"/>
    <cellStyle name="Normal 57 4 3 8 2" xfId="20238"/>
    <cellStyle name="Normal 57 4 3 8 2 2" xfId="45112"/>
    <cellStyle name="Normal 57 4 3 8 3" xfId="32679"/>
    <cellStyle name="Normal 57 4 3 9" xfId="11685"/>
    <cellStyle name="Normal 57 4 3 9 2" xfId="24119"/>
    <cellStyle name="Normal 57 4 3 9 2 2" xfId="48993"/>
    <cellStyle name="Normal 57 4 3 9 3" xfId="36560"/>
    <cellStyle name="Normal 57 4 3_Degree data" xfId="2478"/>
    <cellStyle name="Normal 57 4 4" xfId="254"/>
    <cellStyle name="Normal 57 4 4 10" xfId="6594"/>
    <cellStyle name="Normal 57 4 4 10 2" xfId="19043"/>
    <cellStyle name="Normal 57 4 4 10 2 2" xfId="43917"/>
    <cellStyle name="Normal 57 4 4 10 3" xfId="31484"/>
    <cellStyle name="Normal 57 4 4 11" xfId="2657"/>
    <cellStyle name="Normal 57 4 4 11 2" xfId="15175"/>
    <cellStyle name="Normal 57 4 4 11 2 2" xfId="40049"/>
    <cellStyle name="Normal 57 4 4 11 3" xfId="27608"/>
    <cellStyle name="Normal 57 4 4 12" xfId="13076"/>
    <cellStyle name="Normal 57 4 4 12 2" xfId="37950"/>
    <cellStyle name="Normal 57 4 4 13" xfId="25509"/>
    <cellStyle name="Normal 57 4 4 2" xfId="468"/>
    <cellStyle name="Normal 57 4 4 2 10" xfId="13281"/>
    <cellStyle name="Normal 57 4 4 2 10 2" xfId="38155"/>
    <cellStyle name="Normal 57 4 4 2 11" xfId="25714"/>
    <cellStyle name="Normal 57 4 4 2 2" xfId="827"/>
    <cellStyle name="Normal 57 4 4 2 2 2" xfId="1516"/>
    <cellStyle name="Normal 57 4 4 2 2 2 2" xfId="9620"/>
    <cellStyle name="Normal 57 4 4 2 2 2 2 2" xfId="22063"/>
    <cellStyle name="Normal 57 4 4 2 2 2 2 2 2" xfId="46937"/>
    <cellStyle name="Normal 57 4 4 2 2 2 2 3" xfId="34504"/>
    <cellStyle name="Normal 57 4 4 2 2 2 3" xfId="4602"/>
    <cellStyle name="Normal 57 4 4 2 2 2 3 2" xfId="17056"/>
    <cellStyle name="Normal 57 4 4 2 2 2 3 2 2" xfId="41930"/>
    <cellStyle name="Normal 57 4 4 2 2 2 3 3" xfId="29497"/>
    <cellStyle name="Normal 57 4 4 2 2 2 4" xfId="14316"/>
    <cellStyle name="Normal 57 4 4 2 2 2 4 2" xfId="39190"/>
    <cellStyle name="Normal 57 4 4 2 2 2 5" xfId="26749"/>
    <cellStyle name="Normal 57 4 4 2 2 3" xfId="5661"/>
    <cellStyle name="Normal 57 4 4 2 2 3 2" xfId="10677"/>
    <cellStyle name="Normal 57 4 4 2 2 3 2 2" xfId="23120"/>
    <cellStyle name="Normal 57 4 4 2 2 3 2 2 2" xfId="47994"/>
    <cellStyle name="Normal 57 4 4 2 2 3 2 3" xfId="35561"/>
    <cellStyle name="Normal 57 4 4 2 2 3 3" xfId="18113"/>
    <cellStyle name="Normal 57 4 4 2 2 3 3 2" xfId="42987"/>
    <cellStyle name="Normal 57 4 4 2 2 3 4" xfId="30554"/>
    <cellStyle name="Normal 57 4 4 2 2 4" xfId="8736"/>
    <cellStyle name="Normal 57 4 4 2 2 4 2" xfId="21180"/>
    <cellStyle name="Normal 57 4 4 2 2 4 2 2" xfId="46054"/>
    <cellStyle name="Normal 57 4 4 2 2 4 3" xfId="33621"/>
    <cellStyle name="Normal 57 4 4 2 2 5" xfId="12131"/>
    <cellStyle name="Normal 57 4 4 2 2 5 2" xfId="24565"/>
    <cellStyle name="Normal 57 4 4 2 2 5 2 2" xfId="49439"/>
    <cellStyle name="Normal 57 4 4 2 2 5 3" xfId="37006"/>
    <cellStyle name="Normal 57 4 4 2 2 6" xfId="7213"/>
    <cellStyle name="Normal 57 4 4 2 2 6 2" xfId="19662"/>
    <cellStyle name="Normal 57 4 4 2 2 6 2 2" xfId="44536"/>
    <cellStyle name="Normal 57 4 4 2 2 6 3" xfId="32103"/>
    <cellStyle name="Normal 57 4 4 2 2 7" xfId="3667"/>
    <cellStyle name="Normal 57 4 4 2 2 7 2" xfId="16173"/>
    <cellStyle name="Normal 57 4 4 2 2 7 2 2" xfId="41047"/>
    <cellStyle name="Normal 57 4 4 2 2 7 3" xfId="28606"/>
    <cellStyle name="Normal 57 4 4 2 2 8" xfId="13628"/>
    <cellStyle name="Normal 57 4 4 2 2 8 2" xfId="38502"/>
    <cellStyle name="Normal 57 4 4 2 2 9" xfId="26061"/>
    <cellStyle name="Normal 57 4 4 2 3" xfId="1864"/>
    <cellStyle name="Normal 57 4 4 2 3 2" xfId="5010"/>
    <cellStyle name="Normal 57 4 4 2 3 2 2" xfId="10027"/>
    <cellStyle name="Normal 57 4 4 2 3 2 2 2" xfId="22470"/>
    <cellStyle name="Normal 57 4 4 2 3 2 2 2 2" xfId="47344"/>
    <cellStyle name="Normal 57 4 4 2 3 2 2 3" xfId="34911"/>
    <cellStyle name="Normal 57 4 4 2 3 2 3" xfId="17463"/>
    <cellStyle name="Normal 57 4 4 2 3 2 3 2" xfId="42337"/>
    <cellStyle name="Normal 57 4 4 2 3 2 4" xfId="29904"/>
    <cellStyle name="Normal 57 4 4 2 3 3" xfId="6010"/>
    <cellStyle name="Normal 57 4 4 2 3 3 2" xfId="11025"/>
    <cellStyle name="Normal 57 4 4 2 3 3 2 2" xfId="23468"/>
    <cellStyle name="Normal 57 4 4 2 3 3 2 2 2" xfId="48342"/>
    <cellStyle name="Normal 57 4 4 2 3 3 2 3" xfId="35909"/>
    <cellStyle name="Normal 57 4 4 2 3 3 3" xfId="18461"/>
    <cellStyle name="Normal 57 4 4 2 3 3 3 2" xfId="43335"/>
    <cellStyle name="Normal 57 4 4 2 3 3 4" xfId="30902"/>
    <cellStyle name="Normal 57 4 4 2 3 4" xfId="8434"/>
    <cellStyle name="Normal 57 4 4 2 3 4 2" xfId="20878"/>
    <cellStyle name="Normal 57 4 4 2 3 4 2 2" xfId="45752"/>
    <cellStyle name="Normal 57 4 4 2 3 4 3" xfId="33319"/>
    <cellStyle name="Normal 57 4 4 2 3 5" xfId="12479"/>
    <cellStyle name="Normal 57 4 4 2 3 5 2" xfId="24913"/>
    <cellStyle name="Normal 57 4 4 2 3 5 2 2" xfId="49787"/>
    <cellStyle name="Normal 57 4 4 2 3 5 3" xfId="37354"/>
    <cellStyle name="Normal 57 4 4 2 3 6" xfId="7621"/>
    <cellStyle name="Normal 57 4 4 2 3 6 2" xfId="20069"/>
    <cellStyle name="Normal 57 4 4 2 3 6 2 2" xfId="44943"/>
    <cellStyle name="Normal 57 4 4 2 3 6 3" xfId="32510"/>
    <cellStyle name="Normal 57 4 4 2 3 7" xfId="3365"/>
    <cellStyle name="Normal 57 4 4 2 3 7 2" xfId="15871"/>
    <cellStyle name="Normal 57 4 4 2 3 7 2 2" xfId="40745"/>
    <cellStyle name="Normal 57 4 4 2 3 7 3" xfId="28304"/>
    <cellStyle name="Normal 57 4 4 2 3 8" xfId="14664"/>
    <cellStyle name="Normal 57 4 4 2 3 8 2" xfId="39538"/>
    <cellStyle name="Normal 57 4 4 2 3 9" xfId="27097"/>
    <cellStyle name="Normal 57 4 4 2 4" xfId="2386"/>
    <cellStyle name="Normal 57 4 4 2 4 2" xfId="6408"/>
    <cellStyle name="Normal 57 4 4 2 4 2 2" xfId="11423"/>
    <cellStyle name="Normal 57 4 4 2 4 2 2 2" xfId="23866"/>
    <cellStyle name="Normal 57 4 4 2 4 2 2 2 2" xfId="48740"/>
    <cellStyle name="Normal 57 4 4 2 4 2 2 3" xfId="36307"/>
    <cellStyle name="Normal 57 4 4 2 4 2 3" xfId="18859"/>
    <cellStyle name="Normal 57 4 4 2 4 2 3 2" xfId="43733"/>
    <cellStyle name="Normal 57 4 4 2 4 2 4" xfId="31300"/>
    <cellStyle name="Normal 57 4 4 2 4 3" xfId="12877"/>
    <cellStyle name="Normal 57 4 4 2 4 3 2" xfId="25311"/>
    <cellStyle name="Normal 57 4 4 2 4 3 2 2" xfId="50185"/>
    <cellStyle name="Normal 57 4 4 2 4 3 3" xfId="37752"/>
    <cellStyle name="Normal 57 4 4 2 4 4" xfId="9318"/>
    <cellStyle name="Normal 57 4 4 2 4 4 2" xfId="21761"/>
    <cellStyle name="Normal 57 4 4 2 4 4 2 2" xfId="46635"/>
    <cellStyle name="Normal 57 4 4 2 4 4 3" xfId="34202"/>
    <cellStyle name="Normal 57 4 4 2 4 5" xfId="4300"/>
    <cellStyle name="Normal 57 4 4 2 4 5 2" xfId="16754"/>
    <cellStyle name="Normal 57 4 4 2 4 5 2 2" xfId="41628"/>
    <cellStyle name="Normal 57 4 4 2 4 5 3" xfId="29195"/>
    <cellStyle name="Normal 57 4 4 2 4 6" xfId="15062"/>
    <cellStyle name="Normal 57 4 4 2 4 6 2" xfId="39936"/>
    <cellStyle name="Normal 57 4 4 2 4 7" xfId="27495"/>
    <cellStyle name="Normal 57 4 4 2 5" xfId="1219"/>
    <cellStyle name="Normal 57 4 4 2 5 2" xfId="10380"/>
    <cellStyle name="Normal 57 4 4 2 5 2 2" xfId="22823"/>
    <cellStyle name="Normal 57 4 4 2 5 2 2 2" xfId="47697"/>
    <cellStyle name="Normal 57 4 4 2 5 2 3" xfId="35264"/>
    <cellStyle name="Normal 57 4 4 2 5 3" xfId="5364"/>
    <cellStyle name="Normal 57 4 4 2 5 3 2" xfId="17816"/>
    <cellStyle name="Normal 57 4 4 2 5 3 2 2" xfId="42690"/>
    <cellStyle name="Normal 57 4 4 2 5 3 3" xfId="30257"/>
    <cellStyle name="Normal 57 4 4 2 5 4" xfId="14019"/>
    <cellStyle name="Normal 57 4 4 2 5 4 2" xfId="38893"/>
    <cellStyle name="Normal 57 4 4 2 5 5" xfId="26452"/>
    <cellStyle name="Normal 57 4 4 2 6" xfId="7941"/>
    <cellStyle name="Normal 57 4 4 2 6 2" xfId="20387"/>
    <cellStyle name="Normal 57 4 4 2 6 2 2" xfId="45261"/>
    <cellStyle name="Normal 57 4 4 2 6 3" xfId="32828"/>
    <cellStyle name="Normal 57 4 4 2 7" xfId="11834"/>
    <cellStyle name="Normal 57 4 4 2 7 2" xfId="24268"/>
    <cellStyle name="Normal 57 4 4 2 7 2 2" xfId="49142"/>
    <cellStyle name="Normal 57 4 4 2 7 3" xfId="36709"/>
    <cellStyle name="Normal 57 4 4 2 8" xfId="6911"/>
    <cellStyle name="Normal 57 4 4 2 8 2" xfId="19360"/>
    <cellStyle name="Normal 57 4 4 2 8 2 2" xfId="44234"/>
    <cellStyle name="Normal 57 4 4 2 8 3" xfId="31801"/>
    <cellStyle name="Normal 57 4 4 2 9" xfId="2862"/>
    <cellStyle name="Normal 57 4 4 2 9 2" xfId="15380"/>
    <cellStyle name="Normal 57 4 4 2 9 2 2" xfId="40254"/>
    <cellStyle name="Normal 57 4 4 2 9 3" xfId="27813"/>
    <cellStyle name="Normal 57 4 4 2_Degree data" xfId="2481"/>
    <cellStyle name="Normal 57 4 4 3" xfId="616"/>
    <cellStyle name="Normal 57 4 4 3 2" xfId="1515"/>
    <cellStyle name="Normal 57 4 4 3 2 2" xfId="9113"/>
    <cellStyle name="Normal 57 4 4 3 2 2 2" xfId="21556"/>
    <cellStyle name="Normal 57 4 4 3 2 2 2 2" xfId="46430"/>
    <cellStyle name="Normal 57 4 4 3 2 2 3" xfId="33997"/>
    <cellStyle name="Normal 57 4 4 3 2 3" xfId="4095"/>
    <cellStyle name="Normal 57 4 4 3 2 3 2" xfId="16549"/>
    <cellStyle name="Normal 57 4 4 3 2 3 2 2" xfId="41423"/>
    <cellStyle name="Normal 57 4 4 3 2 3 3" xfId="28990"/>
    <cellStyle name="Normal 57 4 4 3 2 4" xfId="14315"/>
    <cellStyle name="Normal 57 4 4 3 2 4 2" xfId="39189"/>
    <cellStyle name="Normal 57 4 4 3 2 5" xfId="26748"/>
    <cellStyle name="Normal 57 4 4 3 3" xfId="5660"/>
    <cellStyle name="Normal 57 4 4 3 3 2" xfId="10676"/>
    <cellStyle name="Normal 57 4 4 3 3 2 2" xfId="23119"/>
    <cellStyle name="Normal 57 4 4 3 3 2 2 2" xfId="47993"/>
    <cellStyle name="Normal 57 4 4 3 3 2 3" xfId="35560"/>
    <cellStyle name="Normal 57 4 4 3 3 3" xfId="18112"/>
    <cellStyle name="Normal 57 4 4 3 3 3 2" xfId="42986"/>
    <cellStyle name="Normal 57 4 4 3 3 4" xfId="30553"/>
    <cellStyle name="Normal 57 4 4 3 4" xfId="8229"/>
    <cellStyle name="Normal 57 4 4 3 4 2" xfId="20673"/>
    <cellStyle name="Normal 57 4 4 3 4 2 2" xfId="45547"/>
    <cellStyle name="Normal 57 4 4 3 4 3" xfId="33114"/>
    <cellStyle name="Normal 57 4 4 3 5" xfId="12130"/>
    <cellStyle name="Normal 57 4 4 3 5 2" xfId="24564"/>
    <cellStyle name="Normal 57 4 4 3 5 2 2" xfId="49438"/>
    <cellStyle name="Normal 57 4 4 3 5 3" xfId="37005"/>
    <cellStyle name="Normal 57 4 4 3 6" xfId="6706"/>
    <cellStyle name="Normal 57 4 4 3 6 2" xfId="19155"/>
    <cellStyle name="Normal 57 4 4 3 6 2 2" xfId="44029"/>
    <cellStyle name="Normal 57 4 4 3 6 3" xfId="31596"/>
    <cellStyle name="Normal 57 4 4 3 7" xfId="3160"/>
    <cellStyle name="Normal 57 4 4 3 7 2" xfId="15666"/>
    <cellStyle name="Normal 57 4 4 3 7 2 2" xfId="40540"/>
    <cellStyle name="Normal 57 4 4 3 7 3" xfId="28099"/>
    <cellStyle name="Normal 57 4 4 3 8" xfId="13423"/>
    <cellStyle name="Normal 57 4 4 3 8 2" xfId="38297"/>
    <cellStyle name="Normal 57 4 4 3 9" xfId="25856"/>
    <cellStyle name="Normal 57 4 4 4" xfId="1863"/>
    <cellStyle name="Normal 57 4 4 4 2" xfId="4601"/>
    <cellStyle name="Normal 57 4 4 4 2 2" xfId="9619"/>
    <cellStyle name="Normal 57 4 4 4 2 2 2" xfId="22062"/>
    <cellStyle name="Normal 57 4 4 4 2 2 2 2" xfId="46936"/>
    <cellStyle name="Normal 57 4 4 4 2 2 3" xfId="34503"/>
    <cellStyle name="Normal 57 4 4 4 2 3" xfId="17055"/>
    <cellStyle name="Normal 57 4 4 4 2 3 2" xfId="41929"/>
    <cellStyle name="Normal 57 4 4 4 2 4" xfId="29496"/>
    <cellStyle name="Normal 57 4 4 4 3" xfId="6009"/>
    <cellStyle name="Normal 57 4 4 4 3 2" xfId="11024"/>
    <cellStyle name="Normal 57 4 4 4 3 2 2" xfId="23467"/>
    <cellStyle name="Normal 57 4 4 4 3 2 2 2" xfId="48341"/>
    <cellStyle name="Normal 57 4 4 4 3 2 3" xfId="35908"/>
    <cellStyle name="Normal 57 4 4 4 3 3" xfId="18460"/>
    <cellStyle name="Normal 57 4 4 4 3 3 2" xfId="43334"/>
    <cellStyle name="Normal 57 4 4 4 3 4" xfId="30901"/>
    <cellStyle name="Normal 57 4 4 4 4" xfId="8735"/>
    <cellStyle name="Normal 57 4 4 4 4 2" xfId="21179"/>
    <cellStyle name="Normal 57 4 4 4 4 2 2" xfId="46053"/>
    <cellStyle name="Normal 57 4 4 4 4 3" xfId="33620"/>
    <cellStyle name="Normal 57 4 4 4 5" xfId="12478"/>
    <cellStyle name="Normal 57 4 4 4 5 2" xfId="24912"/>
    <cellStyle name="Normal 57 4 4 4 5 2 2" xfId="49786"/>
    <cellStyle name="Normal 57 4 4 4 5 3" xfId="37353"/>
    <cellStyle name="Normal 57 4 4 4 6" xfId="7212"/>
    <cellStyle name="Normal 57 4 4 4 6 2" xfId="19661"/>
    <cellStyle name="Normal 57 4 4 4 6 2 2" xfId="44535"/>
    <cellStyle name="Normal 57 4 4 4 6 3" xfId="32102"/>
    <cellStyle name="Normal 57 4 4 4 7" xfId="3666"/>
    <cellStyle name="Normal 57 4 4 4 7 2" xfId="16172"/>
    <cellStyle name="Normal 57 4 4 4 7 2 2" xfId="41046"/>
    <cellStyle name="Normal 57 4 4 4 7 3" xfId="28605"/>
    <cellStyle name="Normal 57 4 4 4 8" xfId="14663"/>
    <cellStyle name="Normal 57 4 4 4 8 2" xfId="39537"/>
    <cellStyle name="Normal 57 4 4 4 9" xfId="27096"/>
    <cellStyle name="Normal 57 4 4 5" xfId="2172"/>
    <cellStyle name="Normal 57 4 4 5 2" xfId="4805"/>
    <cellStyle name="Normal 57 4 4 5 2 2" xfId="9822"/>
    <cellStyle name="Normal 57 4 4 5 2 2 2" xfId="22265"/>
    <cellStyle name="Normal 57 4 4 5 2 2 2 2" xfId="47139"/>
    <cellStyle name="Normal 57 4 4 5 2 2 3" xfId="34706"/>
    <cellStyle name="Normal 57 4 4 5 2 3" xfId="17258"/>
    <cellStyle name="Normal 57 4 4 5 2 3 2" xfId="42132"/>
    <cellStyle name="Normal 57 4 4 5 2 4" xfId="29699"/>
    <cellStyle name="Normal 57 4 4 5 3" xfId="6203"/>
    <cellStyle name="Normal 57 4 4 5 3 2" xfId="11218"/>
    <cellStyle name="Normal 57 4 4 5 3 2 2" xfId="23661"/>
    <cellStyle name="Normal 57 4 4 5 3 2 2 2" xfId="48535"/>
    <cellStyle name="Normal 57 4 4 5 3 2 3" xfId="36102"/>
    <cellStyle name="Normal 57 4 4 5 3 3" xfId="18654"/>
    <cellStyle name="Normal 57 4 4 5 3 3 2" xfId="43528"/>
    <cellStyle name="Normal 57 4 4 5 3 4" xfId="31095"/>
    <cellStyle name="Normal 57 4 4 5 4" xfId="8115"/>
    <cellStyle name="Normal 57 4 4 5 4 2" xfId="20561"/>
    <cellStyle name="Normal 57 4 4 5 4 2 2" xfId="45435"/>
    <cellStyle name="Normal 57 4 4 5 4 3" xfId="33002"/>
    <cellStyle name="Normal 57 4 4 5 5" xfId="12672"/>
    <cellStyle name="Normal 57 4 4 5 5 2" xfId="25106"/>
    <cellStyle name="Normal 57 4 4 5 5 2 2" xfId="49980"/>
    <cellStyle name="Normal 57 4 4 5 5 3" xfId="37547"/>
    <cellStyle name="Normal 57 4 4 5 6" xfId="7416"/>
    <cellStyle name="Normal 57 4 4 5 6 2" xfId="19864"/>
    <cellStyle name="Normal 57 4 4 5 6 2 2" xfId="44738"/>
    <cellStyle name="Normal 57 4 4 5 6 3" xfId="32305"/>
    <cellStyle name="Normal 57 4 4 5 7" xfId="3045"/>
    <cellStyle name="Normal 57 4 4 5 7 2" xfId="15554"/>
    <cellStyle name="Normal 57 4 4 5 7 2 2" xfId="40428"/>
    <cellStyle name="Normal 57 4 4 5 7 3" xfId="27987"/>
    <cellStyle name="Normal 57 4 4 5 8" xfId="14857"/>
    <cellStyle name="Normal 57 4 4 5 8 2" xfId="39731"/>
    <cellStyle name="Normal 57 4 4 5 9" xfId="27290"/>
    <cellStyle name="Normal 57 4 4 6" xfId="1014"/>
    <cellStyle name="Normal 57 4 4 6 2" xfId="9001"/>
    <cellStyle name="Normal 57 4 4 6 2 2" xfId="21444"/>
    <cellStyle name="Normal 57 4 4 6 2 2 2" xfId="46318"/>
    <cellStyle name="Normal 57 4 4 6 2 3" xfId="33885"/>
    <cellStyle name="Normal 57 4 4 6 3" xfId="3983"/>
    <cellStyle name="Normal 57 4 4 6 3 2" xfId="16437"/>
    <cellStyle name="Normal 57 4 4 6 3 2 2" xfId="41311"/>
    <cellStyle name="Normal 57 4 4 6 3 3" xfId="28878"/>
    <cellStyle name="Normal 57 4 4 6 4" xfId="13814"/>
    <cellStyle name="Normal 57 4 4 6 4 2" xfId="38688"/>
    <cellStyle name="Normal 57 4 4 6 5" xfId="26247"/>
    <cellStyle name="Normal 57 4 4 7" xfId="5159"/>
    <cellStyle name="Normal 57 4 4 7 2" xfId="10175"/>
    <cellStyle name="Normal 57 4 4 7 2 2" xfId="22618"/>
    <cellStyle name="Normal 57 4 4 7 2 2 2" xfId="47492"/>
    <cellStyle name="Normal 57 4 4 7 2 3" xfId="35059"/>
    <cellStyle name="Normal 57 4 4 7 3" xfId="17611"/>
    <cellStyle name="Normal 57 4 4 7 3 2" xfId="42485"/>
    <cellStyle name="Normal 57 4 4 7 4" xfId="30052"/>
    <cellStyle name="Normal 57 4 4 8" xfId="7736"/>
    <cellStyle name="Normal 57 4 4 8 2" xfId="20182"/>
    <cellStyle name="Normal 57 4 4 8 2 2" xfId="45056"/>
    <cellStyle name="Normal 57 4 4 8 3" xfId="32623"/>
    <cellStyle name="Normal 57 4 4 9" xfId="11629"/>
    <cellStyle name="Normal 57 4 4 9 2" xfId="24063"/>
    <cellStyle name="Normal 57 4 4 9 2 2" xfId="48937"/>
    <cellStyle name="Normal 57 4 4 9 3" xfId="36504"/>
    <cellStyle name="Normal 57 4 4_Degree data" xfId="2480"/>
    <cellStyle name="Normal 57 4 5" xfId="360"/>
    <cellStyle name="Normal 57 4 5 10" xfId="13176"/>
    <cellStyle name="Normal 57 4 5 10 2" xfId="38050"/>
    <cellStyle name="Normal 57 4 5 11" xfId="25609"/>
    <cellStyle name="Normal 57 4 5 2" xfId="720"/>
    <cellStyle name="Normal 57 4 5 2 2" xfId="1517"/>
    <cellStyle name="Normal 57 4 5 2 2 2" xfId="9621"/>
    <cellStyle name="Normal 57 4 5 2 2 2 2" xfId="22064"/>
    <cellStyle name="Normal 57 4 5 2 2 2 2 2" xfId="46938"/>
    <cellStyle name="Normal 57 4 5 2 2 2 3" xfId="34505"/>
    <cellStyle name="Normal 57 4 5 2 2 3" xfId="4603"/>
    <cellStyle name="Normal 57 4 5 2 2 3 2" xfId="17057"/>
    <cellStyle name="Normal 57 4 5 2 2 3 2 2" xfId="41931"/>
    <cellStyle name="Normal 57 4 5 2 2 3 3" xfId="29498"/>
    <cellStyle name="Normal 57 4 5 2 2 4" xfId="14317"/>
    <cellStyle name="Normal 57 4 5 2 2 4 2" xfId="39191"/>
    <cellStyle name="Normal 57 4 5 2 2 5" xfId="26750"/>
    <cellStyle name="Normal 57 4 5 2 3" xfId="5662"/>
    <cellStyle name="Normal 57 4 5 2 3 2" xfId="10678"/>
    <cellStyle name="Normal 57 4 5 2 3 2 2" xfId="23121"/>
    <cellStyle name="Normal 57 4 5 2 3 2 2 2" xfId="47995"/>
    <cellStyle name="Normal 57 4 5 2 3 2 3" xfId="35562"/>
    <cellStyle name="Normal 57 4 5 2 3 3" xfId="18114"/>
    <cellStyle name="Normal 57 4 5 2 3 3 2" xfId="42988"/>
    <cellStyle name="Normal 57 4 5 2 3 4" xfId="30555"/>
    <cellStyle name="Normal 57 4 5 2 4" xfId="8737"/>
    <cellStyle name="Normal 57 4 5 2 4 2" xfId="21181"/>
    <cellStyle name="Normal 57 4 5 2 4 2 2" xfId="46055"/>
    <cellStyle name="Normal 57 4 5 2 4 3" xfId="33622"/>
    <cellStyle name="Normal 57 4 5 2 5" xfId="12132"/>
    <cellStyle name="Normal 57 4 5 2 5 2" xfId="24566"/>
    <cellStyle name="Normal 57 4 5 2 5 2 2" xfId="49440"/>
    <cellStyle name="Normal 57 4 5 2 5 3" xfId="37007"/>
    <cellStyle name="Normal 57 4 5 2 6" xfId="7214"/>
    <cellStyle name="Normal 57 4 5 2 6 2" xfId="19663"/>
    <cellStyle name="Normal 57 4 5 2 6 2 2" xfId="44537"/>
    <cellStyle name="Normal 57 4 5 2 6 3" xfId="32104"/>
    <cellStyle name="Normal 57 4 5 2 7" xfId="3668"/>
    <cellStyle name="Normal 57 4 5 2 7 2" xfId="16174"/>
    <cellStyle name="Normal 57 4 5 2 7 2 2" xfId="41048"/>
    <cellStyle name="Normal 57 4 5 2 7 3" xfId="28607"/>
    <cellStyle name="Normal 57 4 5 2 8" xfId="13523"/>
    <cellStyle name="Normal 57 4 5 2 8 2" xfId="38397"/>
    <cellStyle name="Normal 57 4 5 2 9" xfId="25956"/>
    <cellStyle name="Normal 57 4 5 3" xfId="1865"/>
    <cellStyle name="Normal 57 4 5 3 2" xfId="4905"/>
    <cellStyle name="Normal 57 4 5 3 2 2" xfId="9922"/>
    <cellStyle name="Normal 57 4 5 3 2 2 2" xfId="22365"/>
    <cellStyle name="Normal 57 4 5 3 2 2 2 2" xfId="47239"/>
    <cellStyle name="Normal 57 4 5 3 2 2 3" xfId="34806"/>
    <cellStyle name="Normal 57 4 5 3 2 3" xfId="17358"/>
    <cellStyle name="Normal 57 4 5 3 2 3 2" xfId="42232"/>
    <cellStyle name="Normal 57 4 5 3 2 4" xfId="29799"/>
    <cellStyle name="Normal 57 4 5 3 3" xfId="6011"/>
    <cellStyle name="Normal 57 4 5 3 3 2" xfId="11026"/>
    <cellStyle name="Normal 57 4 5 3 3 2 2" xfId="23469"/>
    <cellStyle name="Normal 57 4 5 3 3 2 2 2" xfId="48343"/>
    <cellStyle name="Normal 57 4 5 3 3 2 3" xfId="35910"/>
    <cellStyle name="Normal 57 4 5 3 3 3" xfId="18462"/>
    <cellStyle name="Normal 57 4 5 3 3 3 2" xfId="43336"/>
    <cellStyle name="Normal 57 4 5 3 3 4" xfId="30903"/>
    <cellStyle name="Normal 57 4 5 3 4" xfId="8329"/>
    <cellStyle name="Normal 57 4 5 3 4 2" xfId="20773"/>
    <cellStyle name="Normal 57 4 5 3 4 2 2" xfId="45647"/>
    <cellStyle name="Normal 57 4 5 3 4 3" xfId="33214"/>
    <cellStyle name="Normal 57 4 5 3 5" xfId="12480"/>
    <cellStyle name="Normal 57 4 5 3 5 2" xfId="24914"/>
    <cellStyle name="Normal 57 4 5 3 5 2 2" xfId="49788"/>
    <cellStyle name="Normal 57 4 5 3 5 3" xfId="37355"/>
    <cellStyle name="Normal 57 4 5 3 6" xfId="7516"/>
    <cellStyle name="Normal 57 4 5 3 6 2" xfId="19964"/>
    <cellStyle name="Normal 57 4 5 3 6 2 2" xfId="44838"/>
    <cellStyle name="Normal 57 4 5 3 6 3" xfId="32405"/>
    <cellStyle name="Normal 57 4 5 3 7" xfId="3260"/>
    <cellStyle name="Normal 57 4 5 3 7 2" xfId="15766"/>
    <cellStyle name="Normal 57 4 5 3 7 2 2" xfId="40640"/>
    <cellStyle name="Normal 57 4 5 3 7 3" xfId="28199"/>
    <cellStyle name="Normal 57 4 5 3 8" xfId="14665"/>
    <cellStyle name="Normal 57 4 5 3 8 2" xfId="39539"/>
    <cellStyle name="Normal 57 4 5 3 9" xfId="27098"/>
    <cellStyle name="Normal 57 4 5 4" xfId="2278"/>
    <cellStyle name="Normal 57 4 5 4 2" xfId="6303"/>
    <cellStyle name="Normal 57 4 5 4 2 2" xfId="11318"/>
    <cellStyle name="Normal 57 4 5 4 2 2 2" xfId="23761"/>
    <cellStyle name="Normal 57 4 5 4 2 2 2 2" xfId="48635"/>
    <cellStyle name="Normal 57 4 5 4 2 2 3" xfId="36202"/>
    <cellStyle name="Normal 57 4 5 4 2 3" xfId="18754"/>
    <cellStyle name="Normal 57 4 5 4 2 3 2" xfId="43628"/>
    <cellStyle name="Normal 57 4 5 4 2 4" xfId="31195"/>
    <cellStyle name="Normal 57 4 5 4 3" xfId="12772"/>
    <cellStyle name="Normal 57 4 5 4 3 2" xfId="25206"/>
    <cellStyle name="Normal 57 4 5 4 3 2 2" xfId="50080"/>
    <cellStyle name="Normal 57 4 5 4 3 3" xfId="37647"/>
    <cellStyle name="Normal 57 4 5 4 4" xfId="9213"/>
    <cellStyle name="Normal 57 4 5 4 4 2" xfId="21656"/>
    <cellStyle name="Normal 57 4 5 4 4 2 2" xfId="46530"/>
    <cellStyle name="Normal 57 4 5 4 4 3" xfId="34097"/>
    <cellStyle name="Normal 57 4 5 4 5" xfId="4195"/>
    <cellStyle name="Normal 57 4 5 4 5 2" xfId="16649"/>
    <cellStyle name="Normal 57 4 5 4 5 2 2" xfId="41523"/>
    <cellStyle name="Normal 57 4 5 4 5 3" xfId="29090"/>
    <cellStyle name="Normal 57 4 5 4 6" xfId="14957"/>
    <cellStyle name="Normal 57 4 5 4 6 2" xfId="39831"/>
    <cellStyle name="Normal 57 4 5 4 7" xfId="27390"/>
    <cellStyle name="Normal 57 4 5 5" xfId="1114"/>
    <cellStyle name="Normal 57 4 5 5 2" xfId="10275"/>
    <cellStyle name="Normal 57 4 5 5 2 2" xfId="22718"/>
    <cellStyle name="Normal 57 4 5 5 2 2 2" xfId="47592"/>
    <cellStyle name="Normal 57 4 5 5 2 3" xfId="35159"/>
    <cellStyle name="Normal 57 4 5 5 3" xfId="5259"/>
    <cellStyle name="Normal 57 4 5 5 3 2" xfId="17711"/>
    <cellStyle name="Normal 57 4 5 5 3 2 2" xfId="42585"/>
    <cellStyle name="Normal 57 4 5 5 3 3" xfId="30152"/>
    <cellStyle name="Normal 57 4 5 5 4" xfId="13914"/>
    <cellStyle name="Normal 57 4 5 5 4 2" xfId="38788"/>
    <cellStyle name="Normal 57 4 5 5 5" xfId="26347"/>
    <cellStyle name="Normal 57 4 5 6" xfId="7836"/>
    <cellStyle name="Normal 57 4 5 6 2" xfId="20282"/>
    <cellStyle name="Normal 57 4 5 6 2 2" xfId="45156"/>
    <cellStyle name="Normal 57 4 5 6 3" xfId="32723"/>
    <cellStyle name="Normal 57 4 5 7" xfId="11729"/>
    <cellStyle name="Normal 57 4 5 7 2" xfId="24163"/>
    <cellStyle name="Normal 57 4 5 7 2 2" xfId="49037"/>
    <cellStyle name="Normal 57 4 5 7 3" xfId="36604"/>
    <cellStyle name="Normal 57 4 5 8" xfId="6806"/>
    <cellStyle name="Normal 57 4 5 8 2" xfId="19255"/>
    <cellStyle name="Normal 57 4 5 8 2 2" xfId="44129"/>
    <cellStyle name="Normal 57 4 5 8 3" xfId="31696"/>
    <cellStyle name="Normal 57 4 5 9" xfId="2757"/>
    <cellStyle name="Normal 57 4 5 9 2" xfId="15275"/>
    <cellStyle name="Normal 57 4 5 9 2 2" xfId="40149"/>
    <cellStyle name="Normal 57 4 5 9 3" xfId="27708"/>
    <cellStyle name="Normal 57 4 5_Degree data" xfId="2482"/>
    <cellStyle name="Normal 57 4 6" xfId="217"/>
    <cellStyle name="Normal 57 4 6 10" xfId="13045"/>
    <cellStyle name="Normal 57 4 6 10 2" xfId="37919"/>
    <cellStyle name="Normal 57 4 6 11" xfId="25478"/>
    <cellStyle name="Normal 57 4 6 2" xfId="583"/>
    <cellStyle name="Normal 57 4 6 2 2" xfId="1518"/>
    <cellStyle name="Normal 57 4 6 2 2 2" xfId="9622"/>
    <cellStyle name="Normal 57 4 6 2 2 2 2" xfId="22065"/>
    <cellStyle name="Normal 57 4 6 2 2 2 2 2" xfId="46939"/>
    <cellStyle name="Normal 57 4 6 2 2 2 3" xfId="34506"/>
    <cellStyle name="Normal 57 4 6 2 2 3" xfId="4604"/>
    <cellStyle name="Normal 57 4 6 2 2 3 2" xfId="17058"/>
    <cellStyle name="Normal 57 4 6 2 2 3 2 2" xfId="41932"/>
    <cellStyle name="Normal 57 4 6 2 2 3 3" xfId="29499"/>
    <cellStyle name="Normal 57 4 6 2 2 4" xfId="14318"/>
    <cellStyle name="Normal 57 4 6 2 2 4 2" xfId="39192"/>
    <cellStyle name="Normal 57 4 6 2 2 5" xfId="26751"/>
    <cellStyle name="Normal 57 4 6 2 3" xfId="5663"/>
    <cellStyle name="Normal 57 4 6 2 3 2" xfId="10679"/>
    <cellStyle name="Normal 57 4 6 2 3 2 2" xfId="23122"/>
    <cellStyle name="Normal 57 4 6 2 3 2 2 2" xfId="47996"/>
    <cellStyle name="Normal 57 4 6 2 3 2 3" xfId="35563"/>
    <cellStyle name="Normal 57 4 6 2 3 3" xfId="18115"/>
    <cellStyle name="Normal 57 4 6 2 3 3 2" xfId="42989"/>
    <cellStyle name="Normal 57 4 6 2 3 4" xfId="30556"/>
    <cellStyle name="Normal 57 4 6 2 4" xfId="8738"/>
    <cellStyle name="Normal 57 4 6 2 4 2" xfId="21182"/>
    <cellStyle name="Normal 57 4 6 2 4 2 2" xfId="46056"/>
    <cellStyle name="Normal 57 4 6 2 4 3" xfId="33623"/>
    <cellStyle name="Normal 57 4 6 2 5" xfId="12133"/>
    <cellStyle name="Normal 57 4 6 2 5 2" xfId="24567"/>
    <cellStyle name="Normal 57 4 6 2 5 2 2" xfId="49441"/>
    <cellStyle name="Normal 57 4 6 2 5 3" xfId="37008"/>
    <cellStyle name="Normal 57 4 6 2 6" xfId="7215"/>
    <cellStyle name="Normal 57 4 6 2 6 2" xfId="19664"/>
    <cellStyle name="Normal 57 4 6 2 6 2 2" xfId="44538"/>
    <cellStyle name="Normal 57 4 6 2 6 3" xfId="32105"/>
    <cellStyle name="Normal 57 4 6 2 7" xfId="3669"/>
    <cellStyle name="Normal 57 4 6 2 7 2" xfId="16175"/>
    <cellStyle name="Normal 57 4 6 2 7 2 2" xfId="41049"/>
    <cellStyle name="Normal 57 4 6 2 7 3" xfId="28608"/>
    <cellStyle name="Normal 57 4 6 2 8" xfId="13392"/>
    <cellStyle name="Normal 57 4 6 2 8 2" xfId="38266"/>
    <cellStyle name="Normal 57 4 6 2 9" xfId="25825"/>
    <cellStyle name="Normal 57 4 6 3" xfId="1866"/>
    <cellStyle name="Normal 57 4 6 3 2" xfId="4774"/>
    <cellStyle name="Normal 57 4 6 3 2 2" xfId="9791"/>
    <cellStyle name="Normal 57 4 6 3 2 2 2" xfId="22234"/>
    <cellStyle name="Normal 57 4 6 3 2 2 2 2" xfId="47108"/>
    <cellStyle name="Normal 57 4 6 3 2 2 3" xfId="34675"/>
    <cellStyle name="Normal 57 4 6 3 2 3" xfId="17227"/>
    <cellStyle name="Normal 57 4 6 3 2 3 2" xfId="42101"/>
    <cellStyle name="Normal 57 4 6 3 2 4" xfId="29668"/>
    <cellStyle name="Normal 57 4 6 3 3" xfId="6012"/>
    <cellStyle name="Normal 57 4 6 3 3 2" xfId="11027"/>
    <cellStyle name="Normal 57 4 6 3 3 2 2" xfId="23470"/>
    <cellStyle name="Normal 57 4 6 3 3 2 2 2" xfId="48344"/>
    <cellStyle name="Normal 57 4 6 3 3 2 3" xfId="35911"/>
    <cellStyle name="Normal 57 4 6 3 3 3" xfId="18463"/>
    <cellStyle name="Normal 57 4 6 3 3 3 2" xfId="43337"/>
    <cellStyle name="Normal 57 4 6 3 3 4" xfId="30904"/>
    <cellStyle name="Normal 57 4 6 3 4" xfId="8877"/>
    <cellStyle name="Normal 57 4 6 3 4 2" xfId="21320"/>
    <cellStyle name="Normal 57 4 6 3 4 2 2" xfId="46194"/>
    <cellStyle name="Normal 57 4 6 3 4 3" xfId="33761"/>
    <cellStyle name="Normal 57 4 6 3 5" xfId="12481"/>
    <cellStyle name="Normal 57 4 6 3 5 2" xfId="24915"/>
    <cellStyle name="Normal 57 4 6 3 5 2 2" xfId="49789"/>
    <cellStyle name="Normal 57 4 6 3 5 3" xfId="37356"/>
    <cellStyle name="Normal 57 4 6 3 6" xfId="7385"/>
    <cellStyle name="Normal 57 4 6 3 6 2" xfId="19833"/>
    <cellStyle name="Normal 57 4 6 3 6 2 2" xfId="44707"/>
    <cellStyle name="Normal 57 4 6 3 6 3" xfId="32274"/>
    <cellStyle name="Normal 57 4 6 3 7" xfId="3859"/>
    <cellStyle name="Normal 57 4 6 3 7 2" xfId="16313"/>
    <cellStyle name="Normal 57 4 6 3 7 2 2" xfId="41187"/>
    <cellStyle name="Normal 57 4 6 3 7 3" xfId="28754"/>
    <cellStyle name="Normal 57 4 6 3 8" xfId="14666"/>
    <cellStyle name="Normal 57 4 6 3 8 2" xfId="39540"/>
    <cellStyle name="Normal 57 4 6 3 9" xfId="27099"/>
    <cellStyle name="Normal 57 4 6 4" xfId="2135"/>
    <cellStyle name="Normal 57 4 6 4 2" xfId="6172"/>
    <cellStyle name="Normal 57 4 6 4 2 2" xfId="11187"/>
    <cellStyle name="Normal 57 4 6 4 2 2 2" xfId="23630"/>
    <cellStyle name="Normal 57 4 6 4 2 2 2 2" xfId="48504"/>
    <cellStyle name="Normal 57 4 6 4 2 2 3" xfId="36071"/>
    <cellStyle name="Normal 57 4 6 4 2 3" xfId="18623"/>
    <cellStyle name="Normal 57 4 6 4 2 3 2" xfId="43497"/>
    <cellStyle name="Normal 57 4 6 4 2 4" xfId="31064"/>
    <cellStyle name="Normal 57 4 6 4 3" xfId="12641"/>
    <cellStyle name="Normal 57 4 6 4 3 2" xfId="25075"/>
    <cellStyle name="Normal 57 4 6 4 3 2 2" xfId="49949"/>
    <cellStyle name="Normal 57 4 6 4 3 3" xfId="37516"/>
    <cellStyle name="Normal 57 4 6 4 4" xfId="9082"/>
    <cellStyle name="Normal 57 4 6 4 4 2" xfId="21525"/>
    <cellStyle name="Normal 57 4 6 4 4 2 2" xfId="46399"/>
    <cellStyle name="Normal 57 4 6 4 4 3" xfId="33966"/>
    <cellStyle name="Normal 57 4 6 4 5" xfId="4064"/>
    <cellStyle name="Normal 57 4 6 4 5 2" xfId="16518"/>
    <cellStyle name="Normal 57 4 6 4 5 2 2" xfId="41392"/>
    <cellStyle name="Normal 57 4 6 4 5 3" xfId="28959"/>
    <cellStyle name="Normal 57 4 6 4 6" xfId="14826"/>
    <cellStyle name="Normal 57 4 6 4 6 2" xfId="39700"/>
    <cellStyle name="Normal 57 4 6 4 7" xfId="27259"/>
    <cellStyle name="Normal 57 4 6 5" xfId="983"/>
    <cellStyle name="Normal 57 4 6 5 2" xfId="10142"/>
    <cellStyle name="Normal 57 4 6 5 2 2" xfId="22585"/>
    <cellStyle name="Normal 57 4 6 5 2 2 2" xfId="47459"/>
    <cellStyle name="Normal 57 4 6 5 2 3" xfId="35026"/>
    <cellStyle name="Normal 57 4 6 5 3" xfId="5126"/>
    <cellStyle name="Normal 57 4 6 5 3 2" xfId="17578"/>
    <cellStyle name="Normal 57 4 6 5 3 2 2" xfId="42452"/>
    <cellStyle name="Normal 57 4 6 5 3 3" xfId="30019"/>
    <cellStyle name="Normal 57 4 6 5 4" xfId="13783"/>
    <cellStyle name="Normal 57 4 6 5 4 2" xfId="38657"/>
    <cellStyle name="Normal 57 4 6 5 5" xfId="26216"/>
    <cellStyle name="Normal 57 4 6 6" xfId="8198"/>
    <cellStyle name="Normal 57 4 6 6 2" xfId="20642"/>
    <cellStyle name="Normal 57 4 6 6 2 2" xfId="45516"/>
    <cellStyle name="Normal 57 4 6 6 3" xfId="33083"/>
    <cellStyle name="Normal 57 4 6 7" xfId="11598"/>
    <cellStyle name="Normal 57 4 6 7 2" xfId="24032"/>
    <cellStyle name="Normal 57 4 6 7 2 2" xfId="48906"/>
    <cellStyle name="Normal 57 4 6 7 3" xfId="36473"/>
    <cellStyle name="Normal 57 4 6 8" xfId="6675"/>
    <cellStyle name="Normal 57 4 6 8 2" xfId="19124"/>
    <cellStyle name="Normal 57 4 6 8 2 2" xfId="43998"/>
    <cellStyle name="Normal 57 4 6 8 3" xfId="31565"/>
    <cellStyle name="Normal 57 4 6 9" xfId="3129"/>
    <cellStyle name="Normal 57 4 6 9 2" xfId="15635"/>
    <cellStyle name="Normal 57 4 6 9 2 2" xfId="40509"/>
    <cellStyle name="Normal 57 4 6 9 3" xfId="28068"/>
    <cellStyle name="Normal 57 4 6_Degree data" xfId="2483"/>
    <cellStyle name="Normal 57 4 7" xfId="539"/>
    <cellStyle name="Normal 57 4 7 2" xfId="1508"/>
    <cellStyle name="Normal 57 4 7 2 2" xfId="9612"/>
    <cellStyle name="Normal 57 4 7 2 2 2" xfId="22055"/>
    <cellStyle name="Normal 57 4 7 2 2 2 2" xfId="46929"/>
    <cellStyle name="Normal 57 4 7 2 2 3" xfId="34496"/>
    <cellStyle name="Normal 57 4 7 2 3" xfId="4594"/>
    <cellStyle name="Normal 57 4 7 2 3 2" xfId="17048"/>
    <cellStyle name="Normal 57 4 7 2 3 2 2" xfId="41922"/>
    <cellStyle name="Normal 57 4 7 2 3 3" xfId="29489"/>
    <cellStyle name="Normal 57 4 7 2 4" xfId="14308"/>
    <cellStyle name="Normal 57 4 7 2 4 2" xfId="39182"/>
    <cellStyle name="Normal 57 4 7 2 5" xfId="26741"/>
    <cellStyle name="Normal 57 4 7 3" xfId="5653"/>
    <cellStyle name="Normal 57 4 7 3 2" xfId="10669"/>
    <cellStyle name="Normal 57 4 7 3 2 2" xfId="23112"/>
    <cellStyle name="Normal 57 4 7 3 2 2 2" xfId="47986"/>
    <cellStyle name="Normal 57 4 7 3 2 3" xfId="35553"/>
    <cellStyle name="Normal 57 4 7 3 3" xfId="18105"/>
    <cellStyle name="Normal 57 4 7 3 3 2" xfId="42979"/>
    <cellStyle name="Normal 57 4 7 3 4" xfId="30546"/>
    <cellStyle name="Normal 57 4 7 4" xfId="8728"/>
    <cellStyle name="Normal 57 4 7 4 2" xfId="21172"/>
    <cellStyle name="Normal 57 4 7 4 2 2" xfId="46046"/>
    <cellStyle name="Normal 57 4 7 4 3" xfId="33613"/>
    <cellStyle name="Normal 57 4 7 5" xfId="12123"/>
    <cellStyle name="Normal 57 4 7 5 2" xfId="24557"/>
    <cellStyle name="Normal 57 4 7 5 2 2" xfId="49431"/>
    <cellStyle name="Normal 57 4 7 5 3" xfId="36998"/>
    <cellStyle name="Normal 57 4 7 6" xfId="7205"/>
    <cellStyle name="Normal 57 4 7 6 2" xfId="19654"/>
    <cellStyle name="Normal 57 4 7 6 2 2" xfId="44528"/>
    <cellStyle name="Normal 57 4 7 6 3" xfId="32095"/>
    <cellStyle name="Normal 57 4 7 7" xfId="3659"/>
    <cellStyle name="Normal 57 4 7 7 2" xfId="16165"/>
    <cellStyle name="Normal 57 4 7 7 2 2" xfId="41039"/>
    <cellStyle name="Normal 57 4 7 7 3" xfId="28598"/>
    <cellStyle name="Normal 57 4 7 8" xfId="13349"/>
    <cellStyle name="Normal 57 4 7 8 2" xfId="38223"/>
    <cellStyle name="Normal 57 4 7 9" xfId="25782"/>
    <cellStyle name="Normal 57 4 8" xfId="1856"/>
    <cellStyle name="Normal 57 4 8 2" xfId="4731"/>
    <cellStyle name="Normal 57 4 8 2 2" xfId="9748"/>
    <cellStyle name="Normal 57 4 8 2 2 2" xfId="22191"/>
    <cellStyle name="Normal 57 4 8 2 2 2 2" xfId="47065"/>
    <cellStyle name="Normal 57 4 8 2 2 3" xfId="34632"/>
    <cellStyle name="Normal 57 4 8 2 3" xfId="17184"/>
    <cellStyle name="Normal 57 4 8 2 3 2" xfId="42058"/>
    <cellStyle name="Normal 57 4 8 2 4" xfId="29625"/>
    <cellStyle name="Normal 57 4 8 3" xfId="6002"/>
    <cellStyle name="Normal 57 4 8 3 2" xfId="11017"/>
    <cellStyle name="Normal 57 4 8 3 2 2" xfId="23460"/>
    <cellStyle name="Normal 57 4 8 3 2 2 2" xfId="48334"/>
    <cellStyle name="Normal 57 4 8 3 2 3" xfId="35901"/>
    <cellStyle name="Normal 57 4 8 3 3" xfId="18453"/>
    <cellStyle name="Normal 57 4 8 3 3 2" xfId="43327"/>
    <cellStyle name="Normal 57 4 8 3 4" xfId="30894"/>
    <cellStyle name="Normal 57 4 8 4" xfId="8009"/>
    <cellStyle name="Normal 57 4 8 4 2" xfId="20455"/>
    <cellStyle name="Normal 57 4 8 4 2 2" xfId="45329"/>
    <cellStyle name="Normal 57 4 8 4 3" xfId="32896"/>
    <cellStyle name="Normal 57 4 8 5" xfId="12471"/>
    <cellStyle name="Normal 57 4 8 5 2" xfId="24905"/>
    <cellStyle name="Normal 57 4 8 5 2 2" xfId="49779"/>
    <cellStyle name="Normal 57 4 8 5 3" xfId="37346"/>
    <cellStyle name="Normal 57 4 8 6" xfId="7342"/>
    <cellStyle name="Normal 57 4 8 6 2" xfId="19790"/>
    <cellStyle name="Normal 57 4 8 6 2 2" xfId="44664"/>
    <cellStyle name="Normal 57 4 8 6 3" xfId="32231"/>
    <cellStyle name="Normal 57 4 8 7" xfId="2933"/>
    <cellStyle name="Normal 57 4 8 7 2" xfId="15448"/>
    <cellStyle name="Normal 57 4 8 7 2 2" xfId="40322"/>
    <cellStyle name="Normal 57 4 8 7 3" xfId="27881"/>
    <cellStyle name="Normal 57 4 8 8" xfId="14656"/>
    <cellStyle name="Normal 57 4 8 8 2" xfId="39530"/>
    <cellStyle name="Normal 57 4 8 9" xfId="27089"/>
    <cellStyle name="Normal 57 4 9" xfId="2064"/>
    <cellStyle name="Normal 57 4 9 2" xfId="6129"/>
    <cellStyle name="Normal 57 4 9 2 2" xfId="11144"/>
    <cellStyle name="Normal 57 4 9 2 2 2" xfId="23587"/>
    <cellStyle name="Normal 57 4 9 2 2 2 2" xfId="48461"/>
    <cellStyle name="Normal 57 4 9 2 2 3" xfId="36028"/>
    <cellStyle name="Normal 57 4 9 2 3" xfId="18580"/>
    <cellStyle name="Normal 57 4 9 2 3 2" xfId="43454"/>
    <cellStyle name="Normal 57 4 9 2 4" xfId="31021"/>
    <cellStyle name="Normal 57 4 9 3" xfId="12598"/>
    <cellStyle name="Normal 57 4 9 3 2" xfId="25032"/>
    <cellStyle name="Normal 57 4 9 3 2 2" xfId="49906"/>
    <cellStyle name="Normal 57 4 9 3 3" xfId="37473"/>
    <cellStyle name="Normal 57 4 9 4" xfId="8895"/>
    <cellStyle name="Normal 57 4 9 4 2" xfId="21338"/>
    <cellStyle name="Normal 57 4 9 4 2 2" xfId="46212"/>
    <cellStyle name="Normal 57 4 9 4 3" xfId="33779"/>
    <cellStyle name="Normal 57 4 9 5" xfId="3877"/>
    <cellStyle name="Normal 57 4 9 5 2" xfId="16331"/>
    <cellStyle name="Normal 57 4 9 5 2 2" xfId="41205"/>
    <cellStyle name="Normal 57 4 9 5 3" xfId="28772"/>
    <cellStyle name="Normal 57 4 9 6" xfId="14783"/>
    <cellStyle name="Normal 57 4 9 6 2" xfId="39657"/>
    <cellStyle name="Normal 57 4 9 7" xfId="27216"/>
    <cellStyle name="Normal 57 4_Degree data" xfId="2473"/>
    <cellStyle name="Normal 57 5" xfId="156"/>
    <cellStyle name="Normal 57 5 10" xfId="954"/>
    <cellStyle name="Normal 57 5 10 2" xfId="11569"/>
    <cellStyle name="Normal 57 5 10 2 2" xfId="24003"/>
    <cellStyle name="Normal 57 5 10 2 2 2" xfId="48877"/>
    <cellStyle name="Normal 57 5 10 2 3" xfId="36444"/>
    <cellStyle name="Normal 57 5 10 3" xfId="10113"/>
    <cellStyle name="Normal 57 5 10 3 2" xfId="22556"/>
    <cellStyle name="Normal 57 5 10 3 2 2" xfId="47430"/>
    <cellStyle name="Normal 57 5 10 3 3" xfId="34997"/>
    <cellStyle name="Normal 57 5 10 4" xfId="5097"/>
    <cellStyle name="Normal 57 5 10 4 2" xfId="17549"/>
    <cellStyle name="Normal 57 5 10 4 2 2" xfId="42423"/>
    <cellStyle name="Normal 57 5 10 4 3" xfId="29990"/>
    <cellStyle name="Normal 57 5 10 5" xfId="13754"/>
    <cellStyle name="Normal 57 5 10 5 2" xfId="38628"/>
    <cellStyle name="Normal 57 5 10 6" xfId="26187"/>
    <cellStyle name="Normal 57 5 11" xfId="924"/>
    <cellStyle name="Normal 57 5 11 2" xfId="7721"/>
    <cellStyle name="Normal 57 5 11 2 2" xfId="20167"/>
    <cellStyle name="Normal 57 5 11 2 2 2" xfId="45041"/>
    <cellStyle name="Normal 57 5 11 2 3" xfId="32608"/>
    <cellStyle name="Normal 57 5 11 3" xfId="13724"/>
    <cellStyle name="Normal 57 5 11 3 2" xfId="38598"/>
    <cellStyle name="Normal 57 5 11 4" xfId="26157"/>
    <cellStyle name="Normal 57 5 12" xfId="11539"/>
    <cellStyle name="Normal 57 5 12 2" xfId="23973"/>
    <cellStyle name="Normal 57 5 12 2 2" xfId="48847"/>
    <cellStyle name="Normal 57 5 12 3" xfId="36414"/>
    <cellStyle name="Normal 57 5 13" xfId="6486"/>
    <cellStyle name="Normal 57 5 13 2" xfId="18935"/>
    <cellStyle name="Normal 57 5 13 2 2" xfId="43809"/>
    <cellStyle name="Normal 57 5 13 3" xfId="31376"/>
    <cellStyle name="Normal 57 5 14" xfId="2642"/>
    <cellStyle name="Normal 57 5 14 2" xfId="15160"/>
    <cellStyle name="Normal 57 5 14 2 2" xfId="40034"/>
    <cellStyle name="Normal 57 5 14 3" xfId="27593"/>
    <cellStyle name="Normal 57 5 15" xfId="12986"/>
    <cellStyle name="Normal 57 5 15 2" xfId="37860"/>
    <cellStyle name="Normal 57 5 16" xfId="25419"/>
    <cellStyle name="Normal 57 5 2" xfId="186"/>
    <cellStyle name="Normal 57 5 2 10" xfId="11671"/>
    <cellStyle name="Normal 57 5 2 10 2" xfId="24105"/>
    <cellStyle name="Normal 57 5 2 10 2 2" xfId="48979"/>
    <cellStyle name="Normal 57 5 2 10 3" xfId="36546"/>
    <cellStyle name="Normal 57 5 2 11" xfId="6531"/>
    <cellStyle name="Normal 57 5 2 11 2" xfId="18980"/>
    <cellStyle name="Normal 57 5 2 11 2 2" xfId="43854"/>
    <cellStyle name="Normal 57 5 2 11 3" xfId="31421"/>
    <cellStyle name="Normal 57 5 2 12" xfId="2699"/>
    <cellStyle name="Normal 57 5 2 12 2" xfId="15217"/>
    <cellStyle name="Normal 57 5 2 12 2 2" xfId="40091"/>
    <cellStyle name="Normal 57 5 2 12 3" xfId="27650"/>
    <cellStyle name="Normal 57 5 2 13" xfId="13016"/>
    <cellStyle name="Normal 57 5 2 13 2" xfId="37890"/>
    <cellStyle name="Normal 57 5 2 14" xfId="25449"/>
    <cellStyle name="Normal 57 5 2 2" xfId="509"/>
    <cellStyle name="Normal 57 5 2 2 10" xfId="2903"/>
    <cellStyle name="Normal 57 5 2 2 10 2" xfId="15421"/>
    <cellStyle name="Normal 57 5 2 2 10 2 2" xfId="40295"/>
    <cellStyle name="Normal 57 5 2 2 10 3" xfId="27854"/>
    <cellStyle name="Normal 57 5 2 2 11" xfId="13322"/>
    <cellStyle name="Normal 57 5 2 2 11 2" xfId="38196"/>
    <cellStyle name="Normal 57 5 2 2 12" xfId="25755"/>
    <cellStyle name="Normal 57 5 2 2 2" xfId="868"/>
    <cellStyle name="Normal 57 5 2 2 2 2" xfId="1521"/>
    <cellStyle name="Normal 57 5 2 2 2 2 2" xfId="9359"/>
    <cellStyle name="Normal 57 5 2 2 2 2 2 2" xfId="21802"/>
    <cellStyle name="Normal 57 5 2 2 2 2 2 2 2" xfId="46676"/>
    <cellStyle name="Normal 57 5 2 2 2 2 2 3" xfId="34243"/>
    <cellStyle name="Normal 57 5 2 2 2 2 3" xfId="4341"/>
    <cellStyle name="Normal 57 5 2 2 2 2 3 2" xfId="16795"/>
    <cellStyle name="Normal 57 5 2 2 2 2 3 2 2" xfId="41669"/>
    <cellStyle name="Normal 57 5 2 2 2 2 3 3" xfId="29236"/>
    <cellStyle name="Normal 57 5 2 2 2 2 4" xfId="14321"/>
    <cellStyle name="Normal 57 5 2 2 2 2 4 2" xfId="39195"/>
    <cellStyle name="Normal 57 5 2 2 2 2 5" xfId="26754"/>
    <cellStyle name="Normal 57 5 2 2 2 3" xfId="5666"/>
    <cellStyle name="Normal 57 5 2 2 2 3 2" xfId="10682"/>
    <cellStyle name="Normal 57 5 2 2 2 3 2 2" xfId="23125"/>
    <cellStyle name="Normal 57 5 2 2 2 3 2 2 2" xfId="47999"/>
    <cellStyle name="Normal 57 5 2 2 2 3 2 3" xfId="35566"/>
    <cellStyle name="Normal 57 5 2 2 2 3 3" xfId="18118"/>
    <cellStyle name="Normal 57 5 2 2 2 3 3 2" xfId="42992"/>
    <cellStyle name="Normal 57 5 2 2 2 3 4" xfId="30559"/>
    <cellStyle name="Normal 57 5 2 2 2 4" xfId="8475"/>
    <cellStyle name="Normal 57 5 2 2 2 4 2" xfId="20919"/>
    <cellStyle name="Normal 57 5 2 2 2 4 2 2" xfId="45793"/>
    <cellStyle name="Normal 57 5 2 2 2 4 3" xfId="33360"/>
    <cellStyle name="Normal 57 5 2 2 2 5" xfId="12136"/>
    <cellStyle name="Normal 57 5 2 2 2 5 2" xfId="24570"/>
    <cellStyle name="Normal 57 5 2 2 2 5 2 2" xfId="49444"/>
    <cellStyle name="Normal 57 5 2 2 2 5 3" xfId="37011"/>
    <cellStyle name="Normal 57 5 2 2 2 6" xfId="6952"/>
    <cellStyle name="Normal 57 5 2 2 2 6 2" xfId="19401"/>
    <cellStyle name="Normal 57 5 2 2 2 6 2 2" xfId="44275"/>
    <cellStyle name="Normal 57 5 2 2 2 6 3" xfId="31842"/>
    <cellStyle name="Normal 57 5 2 2 2 7" xfId="3406"/>
    <cellStyle name="Normal 57 5 2 2 2 7 2" xfId="15912"/>
    <cellStyle name="Normal 57 5 2 2 2 7 2 2" xfId="40786"/>
    <cellStyle name="Normal 57 5 2 2 2 7 3" xfId="28345"/>
    <cellStyle name="Normal 57 5 2 2 2 8" xfId="13669"/>
    <cellStyle name="Normal 57 5 2 2 2 8 2" xfId="38543"/>
    <cellStyle name="Normal 57 5 2 2 2 9" xfId="26102"/>
    <cellStyle name="Normal 57 5 2 2 3" xfId="1869"/>
    <cellStyle name="Normal 57 5 2 2 3 2" xfId="4607"/>
    <cellStyle name="Normal 57 5 2 2 3 2 2" xfId="9625"/>
    <cellStyle name="Normal 57 5 2 2 3 2 2 2" xfId="22068"/>
    <cellStyle name="Normal 57 5 2 2 3 2 2 2 2" xfId="46942"/>
    <cellStyle name="Normal 57 5 2 2 3 2 2 3" xfId="34509"/>
    <cellStyle name="Normal 57 5 2 2 3 2 3" xfId="17061"/>
    <cellStyle name="Normal 57 5 2 2 3 2 3 2" xfId="41935"/>
    <cellStyle name="Normal 57 5 2 2 3 2 4" xfId="29502"/>
    <cellStyle name="Normal 57 5 2 2 3 3" xfId="6015"/>
    <cellStyle name="Normal 57 5 2 2 3 3 2" xfId="11030"/>
    <cellStyle name="Normal 57 5 2 2 3 3 2 2" xfId="23473"/>
    <cellStyle name="Normal 57 5 2 2 3 3 2 2 2" xfId="48347"/>
    <cellStyle name="Normal 57 5 2 2 3 3 2 3" xfId="35914"/>
    <cellStyle name="Normal 57 5 2 2 3 3 3" xfId="18466"/>
    <cellStyle name="Normal 57 5 2 2 3 3 3 2" xfId="43340"/>
    <cellStyle name="Normal 57 5 2 2 3 3 4" xfId="30907"/>
    <cellStyle name="Normal 57 5 2 2 3 4" xfId="8741"/>
    <cellStyle name="Normal 57 5 2 2 3 4 2" xfId="21185"/>
    <cellStyle name="Normal 57 5 2 2 3 4 2 2" xfId="46059"/>
    <cellStyle name="Normal 57 5 2 2 3 4 3" xfId="33626"/>
    <cellStyle name="Normal 57 5 2 2 3 5" xfId="12484"/>
    <cellStyle name="Normal 57 5 2 2 3 5 2" xfId="24918"/>
    <cellStyle name="Normal 57 5 2 2 3 5 2 2" xfId="49792"/>
    <cellStyle name="Normal 57 5 2 2 3 5 3" xfId="37359"/>
    <cellStyle name="Normal 57 5 2 2 3 6" xfId="7218"/>
    <cellStyle name="Normal 57 5 2 2 3 6 2" xfId="19667"/>
    <cellStyle name="Normal 57 5 2 2 3 6 2 2" xfId="44541"/>
    <cellStyle name="Normal 57 5 2 2 3 6 3" xfId="32108"/>
    <cellStyle name="Normal 57 5 2 2 3 7" xfId="3672"/>
    <cellStyle name="Normal 57 5 2 2 3 7 2" xfId="16178"/>
    <cellStyle name="Normal 57 5 2 2 3 7 2 2" xfId="41052"/>
    <cellStyle name="Normal 57 5 2 2 3 7 3" xfId="28611"/>
    <cellStyle name="Normal 57 5 2 2 3 8" xfId="14669"/>
    <cellStyle name="Normal 57 5 2 2 3 8 2" xfId="39543"/>
    <cellStyle name="Normal 57 5 2 2 3 9" xfId="27102"/>
    <cellStyle name="Normal 57 5 2 2 4" xfId="2427"/>
    <cellStyle name="Normal 57 5 2 2 4 2" xfId="5051"/>
    <cellStyle name="Normal 57 5 2 2 4 2 2" xfId="10068"/>
    <cellStyle name="Normal 57 5 2 2 4 2 2 2" xfId="22511"/>
    <cellStyle name="Normal 57 5 2 2 4 2 2 2 2" xfId="47385"/>
    <cellStyle name="Normal 57 5 2 2 4 2 2 3" xfId="34952"/>
    <cellStyle name="Normal 57 5 2 2 4 2 3" xfId="17504"/>
    <cellStyle name="Normal 57 5 2 2 4 2 3 2" xfId="42378"/>
    <cellStyle name="Normal 57 5 2 2 4 2 4" xfId="29945"/>
    <cellStyle name="Normal 57 5 2 2 4 3" xfId="6449"/>
    <cellStyle name="Normal 57 5 2 2 4 3 2" xfId="11464"/>
    <cellStyle name="Normal 57 5 2 2 4 3 2 2" xfId="23907"/>
    <cellStyle name="Normal 57 5 2 2 4 3 2 2 2" xfId="48781"/>
    <cellStyle name="Normal 57 5 2 2 4 3 2 3" xfId="36348"/>
    <cellStyle name="Normal 57 5 2 2 4 3 3" xfId="18900"/>
    <cellStyle name="Normal 57 5 2 2 4 3 3 2" xfId="43774"/>
    <cellStyle name="Normal 57 5 2 2 4 3 4" xfId="31341"/>
    <cellStyle name="Normal 57 5 2 2 4 4" xfId="8156"/>
    <cellStyle name="Normal 57 5 2 2 4 4 2" xfId="20602"/>
    <cellStyle name="Normal 57 5 2 2 4 4 2 2" xfId="45476"/>
    <cellStyle name="Normal 57 5 2 2 4 4 3" xfId="33043"/>
    <cellStyle name="Normal 57 5 2 2 4 5" xfId="12918"/>
    <cellStyle name="Normal 57 5 2 2 4 5 2" xfId="25352"/>
    <cellStyle name="Normal 57 5 2 2 4 5 2 2" xfId="50226"/>
    <cellStyle name="Normal 57 5 2 2 4 5 3" xfId="37793"/>
    <cellStyle name="Normal 57 5 2 2 4 6" xfId="7662"/>
    <cellStyle name="Normal 57 5 2 2 4 6 2" xfId="20110"/>
    <cellStyle name="Normal 57 5 2 2 4 6 2 2" xfId="44984"/>
    <cellStyle name="Normal 57 5 2 2 4 6 3" xfId="32551"/>
    <cellStyle name="Normal 57 5 2 2 4 7" xfId="3086"/>
    <cellStyle name="Normal 57 5 2 2 4 7 2" xfId="15595"/>
    <cellStyle name="Normal 57 5 2 2 4 7 2 2" xfId="40469"/>
    <cellStyle name="Normal 57 5 2 2 4 7 3" xfId="28028"/>
    <cellStyle name="Normal 57 5 2 2 4 8" xfId="15103"/>
    <cellStyle name="Normal 57 5 2 2 4 8 2" xfId="39977"/>
    <cellStyle name="Normal 57 5 2 2 4 9" xfId="27536"/>
    <cellStyle name="Normal 57 5 2 2 5" xfId="1260"/>
    <cellStyle name="Normal 57 5 2 2 5 2" xfId="9042"/>
    <cellStyle name="Normal 57 5 2 2 5 2 2" xfId="21485"/>
    <cellStyle name="Normal 57 5 2 2 5 2 2 2" xfId="46359"/>
    <cellStyle name="Normal 57 5 2 2 5 2 3" xfId="33926"/>
    <cellStyle name="Normal 57 5 2 2 5 3" xfId="4024"/>
    <cellStyle name="Normal 57 5 2 2 5 3 2" xfId="16478"/>
    <cellStyle name="Normal 57 5 2 2 5 3 2 2" xfId="41352"/>
    <cellStyle name="Normal 57 5 2 2 5 3 3" xfId="28919"/>
    <cellStyle name="Normal 57 5 2 2 5 4" xfId="14060"/>
    <cellStyle name="Normal 57 5 2 2 5 4 2" xfId="38934"/>
    <cellStyle name="Normal 57 5 2 2 5 5" xfId="26493"/>
    <cellStyle name="Normal 57 5 2 2 6" xfId="5405"/>
    <cellStyle name="Normal 57 5 2 2 6 2" xfId="10421"/>
    <cellStyle name="Normal 57 5 2 2 6 2 2" xfId="22864"/>
    <cellStyle name="Normal 57 5 2 2 6 2 2 2" xfId="47738"/>
    <cellStyle name="Normal 57 5 2 2 6 2 3" xfId="35305"/>
    <cellStyle name="Normal 57 5 2 2 6 3" xfId="17857"/>
    <cellStyle name="Normal 57 5 2 2 6 3 2" xfId="42731"/>
    <cellStyle name="Normal 57 5 2 2 6 4" xfId="30298"/>
    <cellStyle name="Normal 57 5 2 2 7" xfId="7982"/>
    <cellStyle name="Normal 57 5 2 2 7 2" xfId="20428"/>
    <cellStyle name="Normal 57 5 2 2 7 2 2" xfId="45302"/>
    <cellStyle name="Normal 57 5 2 2 7 3" xfId="32869"/>
    <cellStyle name="Normal 57 5 2 2 8" xfId="11875"/>
    <cellStyle name="Normal 57 5 2 2 8 2" xfId="24309"/>
    <cellStyle name="Normal 57 5 2 2 8 2 2" xfId="49183"/>
    <cellStyle name="Normal 57 5 2 2 8 3" xfId="36750"/>
    <cellStyle name="Normal 57 5 2 2 9" xfId="6635"/>
    <cellStyle name="Normal 57 5 2 2 9 2" xfId="19084"/>
    <cellStyle name="Normal 57 5 2 2 9 2 2" xfId="43958"/>
    <cellStyle name="Normal 57 5 2 2 9 3" xfId="31525"/>
    <cellStyle name="Normal 57 5 2 2_Degree data" xfId="2486"/>
    <cellStyle name="Normal 57 5 2 3" xfId="402"/>
    <cellStyle name="Normal 57 5 2 3 10" xfId="13218"/>
    <cellStyle name="Normal 57 5 2 3 10 2" xfId="38092"/>
    <cellStyle name="Normal 57 5 2 3 11" xfId="25651"/>
    <cellStyle name="Normal 57 5 2 3 2" xfId="762"/>
    <cellStyle name="Normal 57 5 2 3 2 2" xfId="1522"/>
    <cellStyle name="Normal 57 5 2 3 2 2 2" xfId="9626"/>
    <cellStyle name="Normal 57 5 2 3 2 2 2 2" xfId="22069"/>
    <cellStyle name="Normal 57 5 2 3 2 2 2 2 2" xfId="46943"/>
    <cellStyle name="Normal 57 5 2 3 2 2 2 3" xfId="34510"/>
    <cellStyle name="Normal 57 5 2 3 2 2 3" xfId="4608"/>
    <cellStyle name="Normal 57 5 2 3 2 2 3 2" xfId="17062"/>
    <cellStyle name="Normal 57 5 2 3 2 2 3 2 2" xfId="41936"/>
    <cellStyle name="Normal 57 5 2 3 2 2 3 3" xfId="29503"/>
    <cellStyle name="Normal 57 5 2 3 2 2 4" xfId="14322"/>
    <cellStyle name="Normal 57 5 2 3 2 2 4 2" xfId="39196"/>
    <cellStyle name="Normal 57 5 2 3 2 2 5" xfId="26755"/>
    <cellStyle name="Normal 57 5 2 3 2 3" xfId="5667"/>
    <cellStyle name="Normal 57 5 2 3 2 3 2" xfId="10683"/>
    <cellStyle name="Normal 57 5 2 3 2 3 2 2" xfId="23126"/>
    <cellStyle name="Normal 57 5 2 3 2 3 2 2 2" xfId="48000"/>
    <cellStyle name="Normal 57 5 2 3 2 3 2 3" xfId="35567"/>
    <cellStyle name="Normal 57 5 2 3 2 3 3" xfId="18119"/>
    <cellStyle name="Normal 57 5 2 3 2 3 3 2" xfId="42993"/>
    <cellStyle name="Normal 57 5 2 3 2 3 4" xfId="30560"/>
    <cellStyle name="Normal 57 5 2 3 2 4" xfId="8742"/>
    <cellStyle name="Normal 57 5 2 3 2 4 2" xfId="21186"/>
    <cellStyle name="Normal 57 5 2 3 2 4 2 2" xfId="46060"/>
    <cellStyle name="Normal 57 5 2 3 2 4 3" xfId="33627"/>
    <cellStyle name="Normal 57 5 2 3 2 5" xfId="12137"/>
    <cellStyle name="Normal 57 5 2 3 2 5 2" xfId="24571"/>
    <cellStyle name="Normal 57 5 2 3 2 5 2 2" xfId="49445"/>
    <cellStyle name="Normal 57 5 2 3 2 5 3" xfId="37012"/>
    <cellStyle name="Normal 57 5 2 3 2 6" xfId="7219"/>
    <cellStyle name="Normal 57 5 2 3 2 6 2" xfId="19668"/>
    <cellStyle name="Normal 57 5 2 3 2 6 2 2" xfId="44542"/>
    <cellStyle name="Normal 57 5 2 3 2 6 3" xfId="32109"/>
    <cellStyle name="Normal 57 5 2 3 2 7" xfId="3673"/>
    <cellStyle name="Normal 57 5 2 3 2 7 2" xfId="16179"/>
    <cellStyle name="Normal 57 5 2 3 2 7 2 2" xfId="41053"/>
    <cellStyle name="Normal 57 5 2 3 2 7 3" xfId="28612"/>
    <cellStyle name="Normal 57 5 2 3 2 8" xfId="13565"/>
    <cellStyle name="Normal 57 5 2 3 2 8 2" xfId="38439"/>
    <cellStyle name="Normal 57 5 2 3 2 9" xfId="25998"/>
    <cellStyle name="Normal 57 5 2 3 3" xfId="1870"/>
    <cellStyle name="Normal 57 5 2 3 3 2" xfId="4947"/>
    <cellStyle name="Normal 57 5 2 3 3 2 2" xfId="9964"/>
    <cellStyle name="Normal 57 5 2 3 3 2 2 2" xfId="22407"/>
    <cellStyle name="Normal 57 5 2 3 3 2 2 2 2" xfId="47281"/>
    <cellStyle name="Normal 57 5 2 3 3 2 2 3" xfId="34848"/>
    <cellStyle name="Normal 57 5 2 3 3 2 3" xfId="17400"/>
    <cellStyle name="Normal 57 5 2 3 3 2 3 2" xfId="42274"/>
    <cellStyle name="Normal 57 5 2 3 3 2 4" xfId="29841"/>
    <cellStyle name="Normal 57 5 2 3 3 3" xfId="6016"/>
    <cellStyle name="Normal 57 5 2 3 3 3 2" xfId="11031"/>
    <cellStyle name="Normal 57 5 2 3 3 3 2 2" xfId="23474"/>
    <cellStyle name="Normal 57 5 2 3 3 3 2 2 2" xfId="48348"/>
    <cellStyle name="Normal 57 5 2 3 3 3 2 3" xfId="35915"/>
    <cellStyle name="Normal 57 5 2 3 3 3 3" xfId="18467"/>
    <cellStyle name="Normal 57 5 2 3 3 3 3 2" xfId="43341"/>
    <cellStyle name="Normal 57 5 2 3 3 3 4" xfId="30908"/>
    <cellStyle name="Normal 57 5 2 3 3 4" xfId="8371"/>
    <cellStyle name="Normal 57 5 2 3 3 4 2" xfId="20815"/>
    <cellStyle name="Normal 57 5 2 3 3 4 2 2" xfId="45689"/>
    <cellStyle name="Normal 57 5 2 3 3 4 3" xfId="33256"/>
    <cellStyle name="Normal 57 5 2 3 3 5" xfId="12485"/>
    <cellStyle name="Normal 57 5 2 3 3 5 2" xfId="24919"/>
    <cellStyle name="Normal 57 5 2 3 3 5 2 2" xfId="49793"/>
    <cellStyle name="Normal 57 5 2 3 3 5 3" xfId="37360"/>
    <cellStyle name="Normal 57 5 2 3 3 6" xfId="7558"/>
    <cellStyle name="Normal 57 5 2 3 3 6 2" xfId="20006"/>
    <cellStyle name="Normal 57 5 2 3 3 6 2 2" xfId="44880"/>
    <cellStyle name="Normal 57 5 2 3 3 6 3" xfId="32447"/>
    <cellStyle name="Normal 57 5 2 3 3 7" xfId="3302"/>
    <cellStyle name="Normal 57 5 2 3 3 7 2" xfId="15808"/>
    <cellStyle name="Normal 57 5 2 3 3 7 2 2" xfId="40682"/>
    <cellStyle name="Normal 57 5 2 3 3 7 3" xfId="28241"/>
    <cellStyle name="Normal 57 5 2 3 3 8" xfId="14670"/>
    <cellStyle name="Normal 57 5 2 3 3 8 2" xfId="39544"/>
    <cellStyle name="Normal 57 5 2 3 3 9" xfId="27103"/>
    <cellStyle name="Normal 57 5 2 3 4" xfId="2320"/>
    <cellStyle name="Normal 57 5 2 3 4 2" xfId="6345"/>
    <cellStyle name="Normal 57 5 2 3 4 2 2" xfId="11360"/>
    <cellStyle name="Normal 57 5 2 3 4 2 2 2" xfId="23803"/>
    <cellStyle name="Normal 57 5 2 3 4 2 2 2 2" xfId="48677"/>
    <cellStyle name="Normal 57 5 2 3 4 2 2 3" xfId="36244"/>
    <cellStyle name="Normal 57 5 2 3 4 2 3" xfId="18796"/>
    <cellStyle name="Normal 57 5 2 3 4 2 3 2" xfId="43670"/>
    <cellStyle name="Normal 57 5 2 3 4 2 4" xfId="31237"/>
    <cellStyle name="Normal 57 5 2 3 4 3" xfId="12814"/>
    <cellStyle name="Normal 57 5 2 3 4 3 2" xfId="25248"/>
    <cellStyle name="Normal 57 5 2 3 4 3 2 2" xfId="50122"/>
    <cellStyle name="Normal 57 5 2 3 4 3 3" xfId="37689"/>
    <cellStyle name="Normal 57 5 2 3 4 4" xfId="9255"/>
    <cellStyle name="Normal 57 5 2 3 4 4 2" xfId="21698"/>
    <cellStyle name="Normal 57 5 2 3 4 4 2 2" xfId="46572"/>
    <cellStyle name="Normal 57 5 2 3 4 4 3" xfId="34139"/>
    <cellStyle name="Normal 57 5 2 3 4 5" xfId="4237"/>
    <cellStyle name="Normal 57 5 2 3 4 5 2" xfId="16691"/>
    <cellStyle name="Normal 57 5 2 3 4 5 2 2" xfId="41565"/>
    <cellStyle name="Normal 57 5 2 3 4 5 3" xfId="29132"/>
    <cellStyle name="Normal 57 5 2 3 4 6" xfId="14999"/>
    <cellStyle name="Normal 57 5 2 3 4 6 2" xfId="39873"/>
    <cellStyle name="Normal 57 5 2 3 4 7" xfId="27432"/>
    <cellStyle name="Normal 57 5 2 3 5" xfId="1156"/>
    <cellStyle name="Normal 57 5 2 3 5 2" xfId="10317"/>
    <cellStyle name="Normal 57 5 2 3 5 2 2" xfId="22760"/>
    <cellStyle name="Normal 57 5 2 3 5 2 2 2" xfId="47634"/>
    <cellStyle name="Normal 57 5 2 3 5 2 3" xfId="35201"/>
    <cellStyle name="Normal 57 5 2 3 5 3" xfId="5301"/>
    <cellStyle name="Normal 57 5 2 3 5 3 2" xfId="17753"/>
    <cellStyle name="Normal 57 5 2 3 5 3 2 2" xfId="42627"/>
    <cellStyle name="Normal 57 5 2 3 5 3 3" xfId="30194"/>
    <cellStyle name="Normal 57 5 2 3 5 4" xfId="13956"/>
    <cellStyle name="Normal 57 5 2 3 5 4 2" xfId="38830"/>
    <cellStyle name="Normal 57 5 2 3 5 5" xfId="26389"/>
    <cellStyle name="Normal 57 5 2 3 6" xfId="7878"/>
    <cellStyle name="Normal 57 5 2 3 6 2" xfId="20324"/>
    <cellStyle name="Normal 57 5 2 3 6 2 2" xfId="45198"/>
    <cellStyle name="Normal 57 5 2 3 6 3" xfId="32765"/>
    <cellStyle name="Normal 57 5 2 3 7" xfId="11771"/>
    <cellStyle name="Normal 57 5 2 3 7 2" xfId="24205"/>
    <cellStyle name="Normal 57 5 2 3 7 2 2" xfId="49079"/>
    <cellStyle name="Normal 57 5 2 3 7 3" xfId="36646"/>
    <cellStyle name="Normal 57 5 2 3 8" xfId="6848"/>
    <cellStyle name="Normal 57 5 2 3 8 2" xfId="19297"/>
    <cellStyle name="Normal 57 5 2 3 8 2 2" xfId="44171"/>
    <cellStyle name="Normal 57 5 2 3 8 3" xfId="31738"/>
    <cellStyle name="Normal 57 5 2 3 9" xfId="2799"/>
    <cellStyle name="Normal 57 5 2 3 9 2" xfId="15317"/>
    <cellStyle name="Normal 57 5 2 3 9 2 2" xfId="40191"/>
    <cellStyle name="Normal 57 5 2 3 9 3" xfId="27750"/>
    <cellStyle name="Normal 57 5 2 3_Degree data" xfId="2487"/>
    <cellStyle name="Normal 57 5 2 4" xfId="300"/>
    <cellStyle name="Normal 57 5 2 4 2" xfId="1520"/>
    <cellStyle name="Normal 57 5 2 4 2 2" xfId="9155"/>
    <cellStyle name="Normal 57 5 2 4 2 2 2" xfId="21598"/>
    <cellStyle name="Normal 57 5 2 4 2 2 2 2" xfId="46472"/>
    <cellStyle name="Normal 57 5 2 4 2 2 3" xfId="34039"/>
    <cellStyle name="Normal 57 5 2 4 2 3" xfId="4137"/>
    <cellStyle name="Normal 57 5 2 4 2 3 2" xfId="16591"/>
    <cellStyle name="Normal 57 5 2 4 2 3 2 2" xfId="41465"/>
    <cellStyle name="Normal 57 5 2 4 2 3 3" xfId="29032"/>
    <cellStyle name="Normal 57 5 2 4 2 4" xfId="14320"/>
    <cellStyle name="Normal 57 5 2 4 2 4 2" xfId="39194"/>
    <cellStyle name="Normal 57 5 2 4 2 5" xfId="26753"/>
    <cellStyle name="Normal 57 5 2 4 3" xfId="5665"/>
    <cellStyle name="Normal 57 5 2 4 3 2" xfId="10681"/>
    <cellStyle name="Normal 57 5 2 4 3 2 2" xfId="23124"/>
    <cellStyle name="Normal 57 5 2 4 3 2 2 2" xfId="47998"/>
    <cellStyle name="Normal 57 5 2 4 3 2 3" xfId="35565"/>
    <cellStyle name="Normal 57 5 2 4 3 3" xfId="18117"/>
    <cellStyle name="Normal 57 5 2 4 3 3 2" xfId="42991"/>
    <cellStyle name="Normal 57 5 2 4 3 4" xfId="30558"/>
    <cellStyle name="Normal 57 5 2 4 4" xfId="8271"/>
    <cellStyle name="Normal 57 5 2 4 4 2" xfId="20715"/>
    <cellStyle name="Normal 57 5 2 4 4 2 2" xfId="45589"/>
    <cellStyle name="Normal 57 5 2 4 4 3" xfId="33156"/>
    <cellStyle name="Normal 57 5 2 4 5" xfId="12135"/>
    <cellStyle name="Normal 57 5 2 4 5 2" xfId="24569"/>
    <cellStyle name="Normal 57 5 2 4 5 2 2" xfId="49443"/>
    <cellStyle name="Normal 57 5 2 4 5 3" xfId="37010"/>
    <cellStyle name="Normal 57 5 2 4 6" xfId="6748"/>
    <cellStyle name="Normal 57 5 2 4 6 2" xfId="19197"/>
    <cellStyle name="Normal 57 5 2 4 6 2 2" xfId="44071"/>
    <cellStyle name="Normal 57 5 2 4 6 3" xfId="31638"/>
    <cellStyle name="Normal 57 5 2 4 7" xfId="3202"/>
    <cellStyle name="Normal 57 5 2 4 7 2" xfId="15708"/>
    <cellStyle name="Normal 57 5 2 4 7 2 2" xfId="40582"/>
    <cellStyle name="Normal 57 5 2 4 7 3" xfId="28141"/>
    <cellStyle name="Normal 57 5 2 4 8" xfId="13118"/>
    <cellStyle name="Normal 57 5 2 4 8 2" xfId="37992"/>
    <cellStyle name="Normal 57 5 2 4 9" xfId="25551"/>
    <cellStyle name="Normal 57 5 2 5" xfId="661"/>
    <cellStyle name="Normal 57 5 2 5 2" xfId="1868"/>
    <cellStyle name="Normal 57 5 2 5 2 2" xfId="9624"/>
    <cellStyle name="Normal 57 5 2 5 2 2 2" xfId="22067"/>
    <cellStyle name="Normal 57 5 2 5 2 2 2 2" xfId="46941"/>
    <cellStyle name="Normal 57 5 2 5 2 2 3" xfId="34508"/>
    <cellStyle name="Normal 57 5 2 5 2 3" xfId="4606"/>
    <cellStyle name="Normal 57 5 2 5 2 3 2" xfId="17060"/>
    <cellStyle name="Normal 57 5 2 5 2 3 2 2" xfId="41934"/>
    <cellStyle name="Normal 57 5 2 5 2 3 3" xfId="29501"/>
    <cellStyle name="Normal 57 5 2 5 2 4" xfId="14668"/>
    <cellStyle name="Normal 57 5 2 5 2 4 2" xfId="39542"/>
    <cellStyle name="Normal 57 5 2 5 2 5" xfId="27101"/>
    <cellStyle name="Normal 57 5 2 5 3" xfId="6014"/>
    <cellStyle name="Normal 57 5 2 5 3 2" xfId="11029"/>
    <cellStyle name="Normal 57 5 2 5 3 2 2" xfId="23472"/>
    <cellStyle name="Normal 57 5 2 5 3 2 2 2" xfId="48346"/>
    <cellStyle name="Normal 57 5 2 5 3 2 3" xfId="35913"/>
    <cellStyle name="Normal 57 5 2 5 3 3" xfId="18465"/>
    <cellStyle name="Normal 57 5 2 5 3 3 2" xfId="43339"/>
    <cellStyle name="Normal 57 5 2 5 3 4" xfId="30906"/>
    <cellStyle name="Normal 57 5 2 5 4" xfId="8740"/>
    <cellStyle name="Normal 57 5 2 5 4 2" xfId="21184"/>
    <cellStyle name="Normal 57 5 2 5 4 2 2" xfId="46058"/>
    <cellStyle name="Normal 57 5 2 5 4 3" xfId="33625"/>
    <cellStyle name="Normal 57 5 2 5 5" xfId="12483"/>
    <cellStyle name="Normal 57 5 2 5 5 2" xfId="24917"/>
    <cellStyle name="Normal 57 5 2 5 5 2 2" xfId="49791"/>
    <cellStyle name="Normal 57 5 2 5 5 3" xfId="37358"/>
    <cellStyle name="Normal 57 5 2 5 6" xfId="7217"/>
    <cellStyle name="Normal 57 5 2 5 6 2" xfId="19666"/>
    <cellStyle name="Normal 57 5 2 5 6 2 2" xfId="44540"/>
    <cellStyle name="Normal 57 5 2 5 6 3" xfId="32107"/>
    <cellStyle name="Normal 57 5 2 5 7" xfId="3671"/>
    <cellStyle name="Normal 57 5 2 5 7 2" xfId="16177"/>
    <cellStyle name="Normal 57 5 2 5 7 2 2" xfId="41051"/>
    <cellStyle name="Normal 57 5 2 5 7 3" xfId="28610"/>
    <cellStyle name="Normal 57 5 2 5 8" xfId="13465"/>
    <cellStyle name="Normal 57 5 2 5 8 2" xfId="38339"/>
    <cellStyle name="Normal 57 5 2 5 9" xfId="25898"/>
    <cellStyle name="Normal 57 5 2 6" xfId="2218"/>
    <cellStyle name="Normal 57 5 2 6 2" xfId="4847"/>
    <cellStyle name="Normal 57 5 2 6 2 2" xfId="9864"/>
    <cellStyle name="Normal 57 5 2 6 2 2 2" xfId="22307"/>
    <cellStyle name="Normal 57 5 2 6 2 2 2 2" xfId="47181"/>
    <cellStyle name="Normal 57 5 2 6 2 2 3" xfId="34748"/>
    <cellStyle name="Normal 57 5 2 6 2 3" xfId="17300"/>
    <cellStyle name="Normal 57 5 2 6 2 3 2" xfId="42174"/>
    <cellStyle name="Normal 57 5 2 6 2 4" xfId="29741"/>
    <cellStyle name="Normal 57 5 2 6 3" xfId="6245"/>
    <cellStyle name="Normal 57 5 2 6 3 2" xfId="11260"/>
    <cellStyle name="Normal 57 5 2 6 3 2 2" xfId="23703"/>
    <cellStyle name="Normal 57 5 2 6 3 2 2 2" xfId="48577"/>
    <cellStyle name="Normal 57 5 2 6 3 2 3" xfId="36144"/>
    <cellStyle name="Normal 57 5 2 6 3 3" xfId="18696"/>
    <cellStyle name="Normal 57 5 2 6 3 3 2" xfId="43570"/>
    <cellStyle name="Normal 57 5 2 6 3 4" xfId="31137"/>
    <cellStyle name="Normal 57 5 2 6 4" xfId="8052"/>
    <cellStyle name="Normal 57 5 2 6 4 2" xfId="20498"/>
    <cellStyle name="Normal 57 5 2 6 4 2 2" xfId="45372"/>
    <cellStyle name="Normal 57 5 2 6 4 3" xfId="32939"/>
    <cellStyle name="Normal 57 5 2 6 5" xfId="12714"/>
    <cellStyle name="Normal 57 5 2 6 5 2" xfId="25148"/>
    <cellStyle name="Normal 57 5 2 6 5 2 2" xfId="50022"/>
    <cellStyle name="Normal 57 5 2 6 5 3" xfId="37589"/>
    <cellStyle name="Normal 57 5 2 6 6" xfId="7458"/>
    <cellStyle name="Normal 57 5 2 6 6 2" xfId="19906"/>
    <cellStyle name="Normal 57 5 2 6 6 2 2" xfId="44780"/>
    <cellStyle name="Normal 57 5 2 6 6 3" xfId="32347"/>
    <cellStyle name="Normal 57 5 2 6 7" xfId="2979"/>
    <cellStyle name="Normal 57 5 2 6 7 2" xfId="15491"/>
    <cellStyle name="Normal 57 5 2 6 7 2 2" xfId="40365"/>
    <cellStyle name="Normal 57 5 2 6 7 3" xfId="27924"/>
    <cellStyle name="Normal 57 5 2 6 8" xfId="14899"/>
    <cellStyle name="Normal 57 5 2 6 8 2" xfId="39773"/>
    <cellStyle name="Normal 57 5 2 6 9" xfId="27332"/>
    <cellStyle name="Normal 57 5 2 7" xfId="1056"/>
    <cellStyle name="Normal 57 5 2 7 2" xfId="8938"/>
    <cellStyle name="Normal 57 5 2 7 2 2" xfId="21381"/>
    <cellStyle name="Normal 57 5 2 7 2 2 2" xfId="46255"/>
    <cellStyle name="Normal 57 5 2 7 2 3" xfId="33822"/>
    <cellStyle name="Normal 57 5 2 7 3" xfId="3920"/>
    <cellStyle name="Normal 57 5 2 7 3 2" xfId="16374"/>
    <cellStyle name="Normal 57 5 2 7 3 2 2" xfId="41248"/>
    <cellStyle name="Normal 57 5 2 7 3 3" xfId="28815"/>
    <cellStyle name="Normal 57 5 2 7 4" xfId="13856"/>
    <cellStyle name="Normal 57 5 2 7 4 2" xfId="38730"/>
    <cellStyle name="Normal 57 5 2 7 5" xfId="26289"/>
    <cellStyle name="Normal 57 5 2 8" xfId="5201"/>
    <cellStyle name="Normal 57 5 2 8 2" xfId="10217"/>
    <cellStyle name="Normal 57 5 2 8 2 2" xfId="22660"/>
    <cellStyle name="Normal 57 5 2 8 2 2 2" xfId="47534"/>
    <cellStyle name="Normal 57 5 2 8 2 3" xfId="35101"/>
    <cellStyle name="Normal 57 5 2 8 3" xfId="17653"/>
    <cellStyle name="Normal 57 5 2 8 3 2" xfId="42527"/>
    <cellStyle name="Normal 57 5 2 8 4" xfId="30094"/>
    <cellStyle name="Normal 57 5 2 9" xfId="7778"/>
    <cellStyle name="Normal 57 5 2 9 2" xfId="20224"/>
    <cellStyle name="Normal 57 5 2 9 2 2" xfId="45098"/>
    <cellStyle name="Normal 57 5 2 9 3" xfId="32665"/>
    <cellStyle name="Normal 57 5 2_Degree data" xfId="2485"/>
    <cellStyle name="Normal 57 5 3" xfId="345"/>
    <cellStyle name="Normal 57 5 3 10" xfId="6574"/>
    <cellStyle name="Normal 57 5 3 10 2" xfId="19023"/>
    <cellStyle name="Normal 57 5 3 10 2 2" xfId="43897"/>
    <cellStyle name="Normal 57 5 3 10 3" xfId="31464"/>
    <cellStyle name="Normal 57 5 3 11" xfId="2742"/>
    <cellStyle name="Normal 57 5 3 11 2" xfId="15260"/>
    <cellStyle name="Normal 57 5 3 11 2 2" xfId="40134"/>
    <cellStyle name="Normal 57 5 3 11 3" xfId="27693"/>
    <cellStyle name="Normal 57 5 3 12" xfId="13161"/>
    <cellStyle name="Normal 57 5 3 12 2" xfId="38035"/>
    <cellStyle name="Normal 57 5 3 13" xfId="25594"/>
    <cellStyle name="Normal 57 5 3 2" xfId="447"/>
    <cellStyle name="Normal 57 5 3 2 10" xfId="13261"/>
    <cellStyle name="Normal 57 5 3 2 10 2" xfId="38135"/>
    <cellStyle name="Normal 57 5 3 2 11" xfId="25694"/>
    <cellStyle name="Normal 57 5 3 2 2" xfId="807"/>
    <cellStyle name="Normal 57 5 3 2 2 2" xfId="1524"/>
    <cellStyle name="Normal 57 5 3 2 2 2 2" xfId="9628"/>
    <cellStyle name="Normal 57 5 3 2 2 2 2 2" xfId="22071"/>
    <cellStyle name="Normal 57 5 3 2 2 2 2 2 2" xfId="46945"/>
    <cellStyle name="Normal 57 5 3 2 2 2 2 3" xfId="34512"/>
    <cellStyle name="Normal 57 5 3 2 2 2 3" xfId="4610"/>
    <cellStyle name="Normal 57 5 3 2 2 2 3 2" xfId="17064"/>
    <cellStyle name="Normal 57 5 3 2 2 2 3 2 2" xfId="41938"/>
    <cellStyle name="Normal 57 5 3 2 2 2 3 3" xfId="29505"/>
    <cellStyle name="Normal 57 5 3 2 2 2 4" xfId="14324"/>
    <cellStyle name="Normal 57 5 3 2 2 2 4 2" xfId="39198"/>
    <cellStyle name="Normal 57 5 3 2 2 2 5" xfId="26757"/>
    <cellStyle name="Normal 57 5 3 2 2 3" xfId="5669"/>
    <cellStyle name="Normal 57 5 3 2 2 3 2" xfId="10685"/>
    <cellStyle name="Normal 57 5 3 2 2 3 2 2" xfId="23128"/>
    <cellStyle name="Normal 57 5 3 2 2 3 2 2 2" xfId="48002"/>
    <cellStyle name="Normal 57 5 3 2 2 3 2 3" xfId="35569"/>
    <cellStyle name="Normal 57 5 3 2 2 3 3" xfId="18121"/>
    <cellStyle name="Normal 57 5 3 2 2 3 3 2" xfId="42995"/>
    <cellStyle name="Normal 57 5 3 2 2 3 4" xfId="30562"/>
    <cellStyle name="Normal 57 5 3 2 2 4" xfId="8744"/>
    <cellStyle name="Normal 57 5 3 2 2 4 2" xfId="21188"/>
    <cellStyle name="Normal 57 5 3 2 2 4 2 2" xfId="46062"/>
    <cellStyle name="Normal 57 5 3 2 2 4 3" xfId="33629"/>
    <cellStyle name="Normal 57 5 3 2 2 5" xfId="12139"/>
    <cellStyle name="Normal 57 5 3 2 2 5 2" xfId="24573"/>
    <cellStyle name="Normal 57 5 3 2 2 5 2 2" xfId="49447"/>
    <cellStyle name="Normal 57 5 3 2 2 5 3" xfId="37014"/>
    <cellStyle name="Normal 57 5 3 2 2 6" xfId="7221"/>
    <cellStyle name="Normal 57 5 3 2 2 6 2" xfId="19670"/>
    <cellStyle name="Normal 57 5 3 2 2 6 2 2" xfId="44544"/>
    <cellStyle name="Normal 57 5 3 2 2 6 3" xfId="32111"/>
    <cellStyle name="Normal 57 5 3 2 2 7" xfId="3675"/>
    <cellStyle name="Normal 57 5 3 2 2 7 2" xfId="16181"/>
    <cellStyle name="Normal 57 5 3 2 2 7 2 2" xfId="41055"/>
    <cellStyle name="Normal 57 5 3 2 2 7 3" xfId="28614"/>
    <cellStyle name="Normal 57 5 3 2 2 8" xfId="13608"/>
    <cellStyle name="Normal 57 5 3 2 2 8 2" xfId="38482"/>
    <cellStyle name="Normal 57 5 3 2 2 9" xfId="26041"/>
    <cellStyle name="Normal 57 5 3 2 3" xfId="1872"/>
    <cellStyle name="Normal 57 5 3 2 3 2" xfId="4990"/>
    <cellStyle name="Normal 57 5 3 2 3 2 2" xfId="10007"/>
    <cellStyle name="Normal 57 5 3 2 3 2 2 2" xfId="22450"/>
    <cellStyle name="Normal 57 5 3 2 3 2 2 2 2" xfId="47324"/>
    <cellStyle name="Normal 57 5 3 2 3 2 2 3" xfId="34891"/>
    <cellStyle name="Normal 57 5 3 2 3 2 3" xfId="17443"/>
    <cellStyle name="Normal 57 5 3 2 3 2 3 2" xfId="42317"/>
    <cellStyle name="Normal 57 5 3 2 3 2 4" xfId="29884"/>
    <cellStyle name="Normal 57 5 3 2 3 3" xfId="6018"/>
    <cellStyle name="Normal 57 5 3 2 3 3 2" xfId="11033"/>
    <cellStyle name="Normal 57 5 3 2 3 3 2 2" xfId="23476"/>
    <cellStyle name="Normal 57 5 3 2 3 3 2 2 2" xfId="48350"/>
    <cellStyle name="Normal 57 5 3 2 3 3 2 3" xfId="35917"/>
    <cellStyle name="Normal 57 5 3 2 3 3 3" xfId="18469"/>
    <cellStyle name="Normal 57 5 3 2 3 3 3 2" xfId="43343"/>
    <cellStyle name="Normal 57 5 3 2 3 3 4" xfId="30910"/>
    <cellStyle name="Normal 57 5 3 2 3 4" xfId="8414"/>
    <cellStyle name="Normal 57 5 3 2 3 4 2" xfId="20858"/>
    <cellStyle name="Normal 57 5 3 2 3 4 2 2" xfId="45732"/>
    <cellStyle name="Normal 57 5 3 2 3 4 3" xfId="33299"/>
    <cellStyle name="Normal 57 5 3 2 3 5" xfId="12487"/>
    <cellStyle name="Normal 57 5 3 2 3 5 2" xfId="24921"/>
    <cellStyle name="Normal 57 5 3 2 3 5 2 2" xfId="49795"/>
    <cellStyle name="Normal 57 5 3 2 3 5 3" xfId="37362"/>
    <cellStyle name="Normal 57 5 3 2 3 6" xfId="7601"/>
    <cellStyle name="Normal 57 5 3 2 3 6 2" xfId="20049"/>
    <cellStyle name="Normal 57 5 3 2 3 6 2 2" xfId="44923"/>
    <cellStyle name="Normal 57 5 3 2 3 6 3" xfId="32490"/>
    <cellStyle name="Normal 57 5 3 2 3 7" xfId="3345"/>
    <cellStyle name="Normal 57 5 3 2 3 7 2" xfId="15851"/>
    <cellStyle name="Normal 57 5 3 2 3 7 2 2" xfId="40725"/>
    <cellStyle name="Normal 57 5 3 2 3 7 3" xfId="28284"/>
    <cellStyle name="Normal 57 5 3 2 3 8" xfId="14672"/>
    <cellStyle name="Normal 57 5 3 2 3 8 2" xfId="39546"/>
    <cellStyle name="Normal 57 5 3 2 3 9" xfId="27105"/>
    <cellStyle name="Normal 57 5 3 2 4" xfId="2365"/>
    <cellStyle name="Normal 57 5 3 2 4 2" xfId="6388"/>
    <cellStyle name="Normal 57 5 3 2 4 2 2" xfId="11403"/>
    <cellStyle name="Normal 57 5 3 2 4 2 2 2" xfId="23846"/>
    <cellStyle name="Normal 57 5 3 2 4 2 2 2 2" xfId="48720"/>
    <cellStyle name="Normal 57 5 3 2 4 2 2 3" xfId="36287"/>
    <cellStyle name="Normal 57 5 3 2 4 2 3" xfId="18839"/>
    <cellStyle name="Normal 57 5 3 2 4 2 3 2" xfId="43713"/>
    <cellStyle name="Normal 57 5 3 2 4 2 4" xfId="31280"/>
    <cellStyle name="Normal 57 5 3 2 4 3" xfId="12857"/>
    <cellStyle name="Normal 57 5 3 2 4 3 2" xfId="25291"/>
    <cellStyle name="Normal 57 5 3 2 4 3 2 2" xfId="50165"/>
    <cellStyle name="Normal 57 5 3 2 4 3 3" xfId="37732"/>
    <cellStyle name="Normal 57 5 3 2 4 4" xfId="9298"/>
    <cellStyle name="Normal 57 5 3 2 4 4 2" xfId="21741"/>
    <cellStyle name="Normal 57 5 3 2 4 4 2 2" xfId="46615"/>
    <cellStyle name="Normal 57 5 3 2 4 4 3" xfId="34182"/>
    <cellStyle name="Normal 57 5 3 2 4 5" xfId="4280"/>
    <cellStyle name="Normal 57 5 3 2 4 5 2" xfId="16734"/>
    <cellStyle name="Normal 57 5 3 2 4 5 2 2" xfId="41608"/>
    <cellStyle name="Normal 57 5 3 2 4 5 3" xfId="29175"/>
    <cellStyle name="Normal 57 5 3 2 4 6" xfId="15042"/>
    <cellStyle name="Normal 57 5 3 2 4 6 2" xfId="39916"/>
    <cellStyle name="Normal 57 5 3 2 4 7" xfId="27475"/>
    <cellStyle name="Normal 57 5 3 2 5" xfId="1199"/>
    <cellStyle name="Normal 57 5 3 2 5 2" xfId="10360"/>
    <cellStyle name="Normal 57 5 3 2 5 2 2" xfId="22803"/>
    <cellStyle name="Normal 57 5 3 2 5 2 2 2" xfId="47677"/>
    <cellStyle name="Normal 57 5 3 2 5 2 3" xfId="35244"/>
    <cellStyle name="Normal 57 5 3 2 5 3" xfId="5344"/>
    <cellStyle name="Normal 57 5 3 2 5 3 2" xfId="17796"/>
    <cellStyle name="Normal 57 5 3 2 5 3 2 2" xfId="42670"/>
    <cellStyle name="Normal 57 5 3 2 5 3 3" xfId="30237"/>
    <cellStyle name="Normal 57 5 3 2 5 4" xfId="13999"/>
    <cellStyle name="Normal 57 5 3 2 5 4 2" xfId="38873"/>
    <cellStyle name="Normal 57 5 3 2 5 5" xfId="26432"/>
    <cellStyle name="Normal 57 5 3 2 6" xfId="7921"/>
    <cellStyle name="Normal 57 5 3 2 6 2" xfId="20367"/>
    <cellStyle name="Normal 57 5 3 2 6 2 2" xfId="45241"/>
    <cellStyle name="Normal 57 5 3 2 6 3" xfId="32808"/>
    <cellStyle name="Normal 57 5 3 2 7" xfId="11814"/>
    <cellStyle name="Normal 57 5 3 2 7 2" xfId="24248"/>
    <cellStyle name="Normal 57 5 3 2 7 2 2" xfId="49122"/>
    <cellStyle name="Normal 57 5 3 2 7 3" xfId="36689"/>
    <cellStyle name="Normal 57 5 3 2 8" xfId="6891"/>
    <cellStyle name="Normal 57 5 3 2 8 2" xfId="19340"/>
    <cellStyle name="Normal 57 5 3 2 8 2 2" xfId="44214"/>
    <cellStyle name="Normal 57 5 3 2 8 3" xfId="31781"/>
    <cellStyle name="Normal 57 5 3 2 9" xfId="2842"/>
    <cellStyle name="Normal 57 5 3 2 9 2" xfId="15360"/>
    <cellStyle name="Normal 57 5 3 2 9 2 2" xfId="40234"/>
    <cellStyle name="Normal 57 5 3 2 9 3" xfId="27793"/>
    <cellStyle name="Normal 57 5 3 2_Degree data" xfId="2489"/>
    <cellStyle name="Normal 57 5 3 3" xfId="705"/>
    <cellStyle name="Normal 57 5 3 3 2" xfId="1523"/>
    <cellStyle name="Normal 57 5 3 3 2 2" xfId="9198"/>
    <cellStyle name="Normal 57 5 3 3 2 2 2" xfId="21641"/>
    <cellStyle name="Normal 57 5 3 3 2 2 2 2" xfId="46515"/>
    <cellStyle name="Normal 57 5 3 3 2 2 3" xfId="34082"/>
    <cellStyle name="Normal 57 5 3 3 2 3" xfId="4180"/>
    <cellStyle name="Normal 57 5 3 3 2 3 2" xfId="16634"/>
    <cellStyle name="Normal 57 5 3 3 2 3 2 2" xfId="41508"/>
    <cellStyle name="Normal 57 5 3 3 2 3 3" xfId="29075"/>
    <cellStyle name="Normal 57 5 3 3 2 4" xfId="14323"/>
    <cellStyle name="Normal 57 5 3 3 2 4 2" xfId="39197"/>
    <cellStyle name="Normal 57 5 3 3 2 5" xfId="26756"/>
    <cellStyle name="Normal 57 5 3 3 3" xfId="5668"/>
    <cellStyle name="Normal 57 5 3 3 3 2" xfId="10684"/>
    <cellStyle name="Normal 57 5 3 3 3 2 2" xfId="23127"/>
    <cellStyle name="Normal 57 5 3 3 3 2 2 2" xfId="48001"/>
    <cellStyle name="Normal 57 5 3 3 3 2 3" xfId="35568"/>
    <cellStyle name="Normal 57 5 3 3 3 3" xfId="18120"/>
    <cellStyle name="Normal 57 5 3 3 3 3 2" xfId="42994"/>
    <cellStyle name="Normal 57 5 3 3 3 4" xfId="30561"/>
    <cellStyle name="Normal 57 5 3 3 4" xfId="8314"/>
    <cellStyle name="Normal 57 5 3 3 4 2" xfId="20758"/>
    <cellStyle name="Normal 57 5 3 3 4 2 2" xfId="45632"/>
    <cellStyle name="Normal 57 5 3 3 4 3" xfId="33199"/>
    <cellStyle name="Normal 57 5 3 3 5" xfId="12138"/>
    <cellStyle name="Normal 57 5 3 3 5 2" xfId="24572"/>
    <cellStyle name="Normal 57 5 3 3 5 2 2" xfId="49446"/>
    <cellStyle name="Normal 57 5 3 3 5 3" xfId="37013"/>
    <cellStyle name="Normal 57 5 3 3 6" xfId="6791"/>
    <cellStyle name="Normal 57 5 3 3 6 2" xfId="19240"/>
    <cellStyle name="Normal 57 5 3 3 6 2 2" xfId="44114"/>
    <cellStyle name="Normal 57 5 3 3 6 3" xfId="31681"/>
    <cellStyle name="Normal 57 5 3 3 7" xfId="3245"/>
    <cellStyle name="Normal 57 5 3 3 7 2" xfId="15751"/>
    <cellStyle name="Normal 57 5 3 3 7 2 2" xfId="40625"/>
    <cellStyle name="Normal 57 5 3 3 7 3" xfId="28184"/>
    <cellStyle name="Normal 57 5 3 3 8" xfId="13508"/>
    <cellStyle name="Normal 57 5 3 3 8 2" xfId="38382"/>
    <cellStyle name="Normal 57 5 3 3 9" xfId="25941"/>
    <cellStyle name="Normal 57 5 3 4" xfId="1871"/>
    <cellStyle name="Normal 57 5 3 4 2" xfId="4609"/>
    <cellStyle name="Normal 57 5 3 4 2 2" xfId="9627"/>
    <cellStyle name="Normal 57 5 3 4 2 2 2" xfId="22070"/>
    <cellStyle name="Normal 57 5 3 4 2 2 2 2" xfId="46944"/>
    <cellStyle name="Normal 57 5 3 4 2 2 3" xfId="34511"/>
    <cellStyle name="Normal 57 5 3 4 2 3" xfId="17063"/>
    <cellStyle name="Normal 57 5 3 4 2 3 2" xfId="41937"/>
    <cellStyle name="Normal 57 5 3 4 2 4" xfId="29504"/>
    <cellStyle name="Normal 57 5 3 4 3" xfId="6017"/>
    <cellStyle name="Normal 57 5 3 4 3 2" xfId="11032"/>
    <cellStyle name="Normal 57 5 3 4 3 2 2" xfId="23475"/>
    <cellStyle name="Normal 57 5 3 4 3 2 2 2" xfId="48349"/>
    <cellStyle name="Normal 57 5 3 4 3 2 3" xfId="35916"/>
    <cellStyle name="Normal 57 5 3 4 3 3" xfId="18468"/>
    <cellStyle name="Normal 57 5 3 4 3 3 2" xfId="43342"/>
    <cellStyle name="Normal 57 5 3 4 3 4" xfId="30909"/>
    <cellStyle name="Normal 57 5 3 4 4" xfId="8743"/>
    <cellStyle name="Normal 57 5 3 4 4 2" xfId="21187"/>
    <cellStyle name="Normal 57 5 3 4 4 2 2" xfId="46061"/>
    <cellStyle name="Normal 57 5 3 4 4 3" xfId="33628"/>
    <cellStyle name="Normal 57 5 3 4 5" xfId="12486"/>
    <cellStyle name="Normal 57 5 3 4 5 2" xfId="24920"/>
    <cellStyle name="Normal 57 5 3 4 5 2 2" xfId="49794"/>
    <cellStyle name="Normal 57 5 3 4 5 3" xfId="37361"/>
    <cellStyle name="Normal 57 5 3 4 6" xfId="7220"/>
    <cellStyle name="Normal 57 5 3 4 6 2" xfId="19669"/>
    <cellStyle name="Normal 57 5 3 4 6 2 2" xfId="44543"/>
    <cellStyle name="Normal 57 5 3 4 6 3" xfId="32110"/>
    <cellStyle name="Normal 57 5 3 4 7" xfId="3674"/>
    <cellStyle name="Normal 57 5 3 4 7 2" xfId="16180"/>
    <cellStyle name="Normal 57 5 3 4 7 2 2" xfId="41054"/>
    <cellStyle name="Normal 57 5 3 4 7 3" xfId="28613"/>
    <cellStyle name="Normal 57 5 3 4 8" xfId="14671"/>
    <cellStyle name="Normal 57 5 3 4 8 2" xfId="39545"/>
    <cellStyle name="Normal 57 5 3 4 9" xfId="27104"/>
    <cellStyle name="Normal 57 5 3 5" xfId="2263"/>
    <cellStyle name="Normal 57 5 3 5 2" xfId="4890"/>
    <cellStyle name="Normal 57 5 3 5 2 2" xfId="9907"/>
    <cellStyle name="Normal 57 5 3 5 2 2 2" xfId="22350"/>
    <cellStyle name="Normal 57 5 3 5 2 2 2 2" xfId="47224"/>
    <cellStyle name="Normal 57 5 3 5 2 2 3" xfId="34791"/>
    <cellStyle name="Normal 57 5 3 5 2 3" xfId="17343"/>
    <cellStyle name="Normal 57 5 3 5 2 3 2" xfId="42217"/>
    <cellStyle name="Normal 57 5 3 5 2 4" xfId="29784"/>
    <cellStyle name="Normal 57 5 3 5 3" xfId="6288"/>
    <cellStyle name="Normal 57 5 3 5 3 2" xfId="11303"/>
    <cellStyle name="Normal 57 5 3 5 3 2 2" xfId="23746"/>
    <cellStyle name="Normal 57 5 3 5 3 2 2 2" xfId="48620"/>
    <cellStyle name="Normal 57 5 3 5 3 2 3" xfId="36187"/>
    <cellStyle name="Normal 57 5 3 5 3 3" xfId="18739"/>
    <cellStyle name="Normal 57 5 3 5 3 3 2" xfId="43613"/>
    <cellStyle name="Normal 57 5 3 5 3 4" xfId="31180"/>
    <cellStyle name="Normal 57 5 3 5 4" xfId="8095"/>
    <cellStyle name="Normal 57 5 3 5 4 2" xfId="20541"/>
    <cellStyle name="Normal 57 5 3 5 4 2 2" xfId="45415"/>
    <cellStyle name="Normal 57 5 3 5 4 3" xfId="32982"/>
    <cellStyle name="Normal 57 5 3 5 5" xfId="12757"/>
    <cellStyle name="Normal 57 5 3 5 5 2" xfId="25191"/>
    <cellStyle name="Normal 57 5 3 5 5 2 2" xfId="50065"/>
    <cellStyle name="Normal 57 5 3 5 5 3" xfId="37632"/>
    <cellStyle name="Normal 57 5 3 5 6" xfId="7501"/>
    <cellStyle name="Normal 57 5 3 5 6 2" xfId="19949"/>
    <cellStyle name="Normal 57 5 3 5 6 2 2" xfId="44823"/>
    <cellStyle name="Normal 57 5 3 5 6 3" xfId="32390"/>
    <cellStyle name="Normal 57 5 3 5 7" xfId="3025"/>
    <cellStyle name="Normal 57 5 3 5 7 2" xfId="15534"/>
    <cellStyle name="Normal 57 5 3 5 7 2 2" xfId="40408"/>
    <cellStyle name="Normal 57 5 3 5 7 3" xfId="27967"/>
    <cellStyle name="Normal 57 5 3 5 8" xfId="14942"/>
    <cellStyle name="Normal 57 5 3 5 8 2" xfId="39816"/>
    <cellStyle name="Normal 57 5 3 5 9" xfId="27375"/>
    <cellStyle name="Normal 57 5 3 6" xfId="1099"/>
    <cellStyle name="Normal 57 5 3 6 2" xfId="8981"/>
    <cellStyle name="Normal 57 5 3 6 2 2" xfId="21424"/>
    <cellStyle name="Normal 57 5 3 6 2 2 2" xfId="46298"/>
    <cellStyle name="Normal 57 5 3 6 2 3" xfId="33865"/>
    <cellStyle name="Normal 57 5 3 6 3" xfId="3963"/>
    <cellStyle name="Normal 57 5 3 6 3 2" xfId="16417"/>
    <cellStyle name="Normal 57 5 3 6 3 2 2" xfId="41291"/>
    <cellStyle name="Normal 57 5 3 6 3 3" xfId="28858"/>
    <cellStyle name="Normal 57 5 3 6 4" xfId="13899"/>
    <cellStyle name="Normal 57 5 3 6 4 2" xfId="38773"/>
    <cellStyle name="Normal 57 5 3 6 5" xfId="26332"/>
    <cellStyle name="Normal 57 5 3 7" xfId="5244"/>
    <cellStyle name="Normal 57 5 3 7 2" xfId="10260"/>
    <cellStyle name="Normal 57 5 3 7 2 2" xfId="22703"/>
    <cellStyle name="Normal 57 5 3 7 2 2 2" xfId="47577"/>
    <cellStyle name="Normal 57 5 3 7 2 3" xfId="35144"/>
    <cellStyle name="Normal 57 5 3 7 3" xfId="17696"/>
    <cellStyle name="Normal 57 5 3 7 3 2" xfId="42570"/>
    <cellStyle name="Normal 57 5 3 7 4" xfId="30137"/>
    <cellStyle name="Normal 57 5 3 8" xfId="7821"/>
    <cellStyle name="Normal 57 5 3 8 2" xfId="20267"/>
    <cellStyle name="Normal 57 5 3 8 2 2" xfId="45141"/>
    <cellStyle name="Normal 57 5 3 8 3" xfId="32708"/>
    <cellStyle name="Normal 57 5 3 9" xfId="11714"/>
    <cellStyle name="Normal 57 5 3 9 2" xfId="24148"/>
    <cellStyle name="Normal 57 5 3 9 2 2" xfId="49022"/>
    <cellStyle name="Normal 57 5 3 9 3" xfId="36589"/>
    <cellStyle name="Normal 57 5 3_Degree data" xfId="2488"/>
    <cellStyle name="Normal 57 5 4" xfId="251"/>
    <cellStyle name="Normal 57 5 4 10" xfId="6591"/>
    <cellStyle name="Normal 57 5 4 10 2" xfId="19040"/>
    <cellStyle name="Normal 57 5 4 10 2 2" xfId="43914"/>
    <cellStyle name="Normal 57 5 4 10 3" xfId="31481"/>
    <cellStyle name="Normal 57 5 4 11" xfId="2654"/>
    <cellStyle name="Normal 57 5 4 11 2" xfId="15172"/>
    <cellStyle name="Normal 57 5 4 11 2 2" xfId="40046"/>
    <cellStyle name="Normal 57 5 4 11 3" xfId="27605"/>
    <cellStyle name="Normal 57 5 4 12" xfId="13073"/>
    <cellStyle name="Normal 57 5 4 12 2" xfId="37947"/>
    <cellStyle name="Normal 57 5 4 13" xfId="25506"/>
    <cellStyle name="Normal 57 5 4 2" xfId="465"/>
    <cellStyle name="Normal 57 5 4 2 10" xfId="13278"/>
    <cellStyle name="Normal 57 5 4 2 10 2" xfId="38152"/>
    <cellStyle name="Normal 57 5 4 2 11" xfId="25711"/>
    <cellStyle name="Normal 57 5 4 2 2" xfId="824"/>
    <cellStyle name="Normal 57 5 4 2 2 2" xfId="1526"/>
    <cellStyle name="Normal 57 5 4 2 2 2 2" xfId="9630"/>
    <cellStyle name="Normal 57 5 4 2 2 2 2 2" xfId="22073"/>
    <cellStyle name="Normal 57 5 4 2 2 2 2 2 2" xfId="46947"/>
    <cellStyle name="Normal 57 5 4 2 2 2 2 3" xfId="34514"/>
    <cellStyle name="Normal 57 5 4 2 2 2 3" xfId="4612"/>
    <cellStyle name="Normal 57 5 4 2 2 2 3 2" xfId="17066"/>
    <cellStyle name="Normal 57 5 4 2 2 2 3 2 2" xfId="41940"/>
    <cellStyle name="Normal 57 5 4 2 2 2 3 3" xfId="29507"/>
    <cellStyle name="Normal 57 5 4 2 2 2 4" xfId="14326"/>
    <cellStyle name="Normal 57 5 4 2 2 2 4 2" xfId="39200"/>
    <cellStyle name="Normal 57 5 4 2 2 2 5" xfId="26759"/>
    <cellStyle name="Normal 57 5 4 2 2 3" xfId="5671"/>
    <cellStyle name="Normal 57 5 4 2 2 3 2" xfId="10687"/>
    <cellStyle name="Normal 57 5 4 2 2 3 2 2" xfId="23130"/>
    <cellStyle name="Normal 57 5 4 2 2 3 2 2 2" xfId="48004"/>
    <cellStyle name="Normal 57 5 4 2 2 3 2 3" xfId="35571"/>
    <cellStyle name="Normal 57 5 4 2 2 3 3" xfId="18123"/>
    <cellStyle name="Normal 57 5 4 2 2 3 3 2" xfId="42997"/>
    <cellStyle name="Normal 57 5 4 2 2 3 4" xfId="30564"/>
    <cellStyle name="Normal 57 5 4 2 2 4" xfId="8746"/>
    <cellStyle name="Normal 57 5 4 2 2 4 2" xfId="21190"/>
    <cellStyle name="Normal 57 5 4 2 2 4 2 2" xfId="46064"/>
    <cellStyle name="Normal 57 5 4 2 2 4 3" xfId="33631"/>
    <cellStyle name="Normal 57 5 4 2 2 5" xfId="12141"/>
    <cellStyle name="Normal 57 5 4 2 2 5 2" xfId="24575"/>
    <cellStyle name="Normal 57 5 4 2 2 5 2 2" xfId="49449"/>
    <cellStyle name="Normal 57 5 4 2 2 5 3" xfId="37016"/>
    <cellStyle name="Normal 57 5 4 2 2 6" xfId="7223"/>
    <cellStyle name="Normal 57 5 4 2 2 6 2" xfId="19672"/>
    <cellStyle name="Normal 57 5 4 2 2 6 2 2" xfId="44546"/>
    <cellStyle name="Normal 57 5 4 2 2 6 3" xfId="32113"/>
    <cellStyle name="Normal 57 5 4 2 2 7" xfId="3677"/>
    <cellStyle name="Normal 57 5 4 2 2 7 2" xfId="16183"/>
    <cellStyle name="Normal 57 5 4 2 2 7 2 2" xfId="41057"/>
    <cellStyle name="Normal 57 5 4 2 2 7 3" xfId="28616"/>
    <cellStyle name="Normal 57 5 4 2 2 8" xfId="13625"/>
    <cellStyle name="Normal 57 5 4 2 2 8 2" xfId="38499"/>
    <cellStyle name="Normal 57 5 4 2 2 9" xfId="26058"/>
    <cellStyle name="Normal 57 5 4 2 3" xfId="1874"/>
    <cellStyle name="Normal 57 5 4 2 3 2" xfId="5007"/>
    <cellStyle name="Normal 57 5 4 2 3 2 2" xfId="10024"/>
    <cellStyle name="Normal 57 5 4 2 3 2 2 2" xfId="22467"/>
    <cellStyle name="Normal 57 5 4 2 3 2 2 2 2" xfId="47341"/>
    <cellStyle name="Normal 57 5 4 2 3 2 2 3" xfId="34908"/>
    <cellStyle name="Normal 57 5 4 2 3 2 3" xfId="17460"/>
    <cellStyle name="Normal 57 5 4 2 3 2 3 2" xfId="42334"/>
    <cellStyle name="Normal 57 5 4 2 3 2 4" xfId="29901"/>
    <cellStyle name="Normal 57 5 4 2 3 3" xfId="6020"/>
    <cellStyle name="Normal 57 5 4 2 3 3 2" xfId="11035"/>
    <cellStyle name="Normal 57 5 4 2 3 3 2 2" xfId="23478"/>
    <cellStyle name="Normal 57 5 4 2 3 3 2 2 2" xfId="48352"/>
    <cellStyle name="Normal 57 5 4 2 3 3 2 3" xfId="35919"/>
    <cellStyle name="Normal 57 5 4 2 3 3 3" xfId="18471"/>
    <cellStyle name="Normal 57 5 4 2 3 3 3 2" xfId="43345"/>
    <cellStyle name="Normal 57 5 4 2 3 3 4" xfId="30912"/>
    <cellStyle name="Normal 57 5 4 2 3 4" xfId="8431"/>
    <cellStyle name="Normal 57 5 4 2 3 4 2" xfId="20875"/>
    <cellStyle name="Normal 57 5 4 2 3 4 2 2" xfId="45749"/>
    <cellStyle name="Normal 57 5 4 2 3 4 3" xfId="33316"/>
    <cellStyle name="Normal 57 5 4 2 3 5" xfId="12489"/>
    <cellStyle name="Normal 57 5 4 2 3 5 2" xfId="24923"/>
    <cellStyle name="Normal 57 5 4 2 3 5 2 2" xfId="49797"/>
    <cellStyle name="Normal 57 5 4 2 3 5 3" xfId="37364"/>
    <cellStyle name="Normal 57 5 4 2 3 6" xfId="7618"/>
    <cellStyle name="Normal 57 5 4 2 3 6 2" xfId="20066"/>
    <cellStyle name="Normal 57 5 4 2 3 6 2 2" xfId="44940"/>
    <cellStyle name="Normal 57 5 4 2 3 6 3" xfId="32507"/>
    <cellStyle name="Normal 57 5 4 2 3 7" xfId="3362"/>
    <cellStyle name="Normal 57 5 4 2 3 7 2" xfId="15868"/>
    <cellStyle name="Normal 57 5 4 2 3 7 2 2" xfId="40742"/>
    <cellStyle name="Normal 57 5 4 2 3 7 3" xfId="28301"/>
    <cellStyle name="Normal 57 5 4 2 3 8" xfId="14674"/>
    <cellStyle name="Normal 57 5 4 2 3 8 2" xfId="39548"/>
    <cellStyle name="Normal 57 5 4 2 3 9" xfId="27107"/>
    <cellStyle name="Normal 57 5 4 2 4" xfId="2383"/>
    <cellStyle name="Normal 57 5 4 2 4 2" xfId="6405"/>
    <cellStyle name="Normal 57 5 4 2 4 2 2" xfId="11420"/>
    <cellStyle name="Normal 57 5 4 2 4 2 2 2" xfId="23863"/>
    <cellStyle name="Normal 57 5 4 2 4 2 2 2 2" xfId="48737"/>
    <cellStyle name="Normal 57 5 4 2 4 2 2 3" xfId="36304"/>
    <cellStyle name="Normal 57 5 4 2 4 2 3" xfId="18856"/>
    <cellStyle name="Normal 57 5 4 2 4 2 3 2" xfId="43730"/>
    <cellStyle name="Normal 57 5 4 2 4 2 4" xfId="31297"/>
    <cellStyle name="Normal 57 5 4 2 4 3" xfId="12874"/>
    <cellStyle name="Normal 57 5 4 2 4 3 2" xfId="25308"/>
    <cellStyle name="Normal 57 5 4 2 4 3 2 2" xfId="50182"/>
    <cellStyle name="Normal 57 5 4 2 4 3 3" xfId="37749"/>
    <cellStyle name="Normal 57 5 4 2 4 4" xfId="9315"/>
    <cellStyle name="Normal 57 5 4 2 4 4 2" xfId="21758"/>
    <cellStyle name="Normal 57 5 4 2 4 4 2 2" xfId="46632"/>
    <cellStyle name="Normal 57 5 4 2 4 4 3" xfId="34199"/>
    <cellStyle name="Normal 57 5 4 2 4 5" xfId="4297"/>
    <cellStyle name="Normal 57 5 4 2 4 5 2" xfId="16751"/>
    <cellStyle name="Normal 57 5 4 2 4 5 2 2" xfId="41625"/>
    <cellStyle name="Normal 57 5 4 2 4 5 3" xfId="29192"/>
    <cellStyle name="Normal 57 5 4 2 4 6" xfId="15059"/>
    <cellStyle name="Normal 57 5 4 2 4 6 2" xfId="39933"/>
    <cellStyle name="Normal 57 5 4 2 4 7" xfId="27492"/>
    <cellStyle name="Normal 57 5 4 2 5" xfId="1216"/>
    <cellStyle name="Normal 57 5 4 2 5 2" xfId="10377"/>
    <cellStyle name="Normal 57 5 4 2 5 2 2" xfId="22820"/>
    <cellStyle name="Normal 57 5 4 2 5 2 2 2" xfId="47694"/>
    <cellStyle name="Normal 57 5 4 2 5 2 3" xfId="35261"/>
    <cellStyle name="Normal 57 5 4 2 5 3" xfId="5361"/>
    <cellStyle name="Normal 57 5 4 2 5 3 2" xfId="17813"/>
    <cellStyle name="Normal 57 5 4 2 5 3 2 2" xfId="42687"/>
    <cellStyle name="Normal 57 5 4 2 5 3 3" xfId="30254"/>
    <cellStyle name="Normal 57 5 4 2 5 4" xfId="14016"/>
    <cellStyle name="Normal 57 5 4 2 5 4 2" xfId="38890"/>
    <cellStyle name="Normal 57 5 4 2 5 5" xfId="26449"/>
    <cellStyle name="Normal 57 5 4 2 6" xfId="7938"/>
    <cellStyle name="Normal 57 5 4 2 6 2" xfId="20384"/>
    <cellStyle name="Normal 57 5 4 2 6 2 2" xfId="45258"/>
    <cellStyle name="Normal 57 5 4 2 6 3" xfId="32825"/>
    <cellStyle name="Normal 57 5 4 2 7" xfId="11831"/>
    <cellStyle name="Normal 57 5 4 2 7 2" xfId="24265"/>
    <cellStyle name="Normal 57 5 4 2 7 2 2" xfId="49139"/>
    <cellStyle name="Normal 57 5 4 2 7 3" xfId="36706"/>
    <cellStyle name="Normal 57 5 4 2 8" xfId="6908"/>
    <cellStyle name="Normal 57 5 4 2 8 2" xfId="19357"/>
    <cellStyle name="Normal 57 5 4 2 8 2 2" xfId="44231"/>
    <cellStyle name="Normal 57 5 4 2 8 3" xfId="31798"/>
    <cellStyle name="Normal 57 5 4 2 9" xfId="2859"/>
    <cellStyle name="Normal 57 5 4 2 9 2" xfId="15377"/>
    <cellStyle name="Normal 57 5 4 2 9 2 2" xfId="40251"/>
    <cellStyle name="Normal 57 5 4 2 9 3" xfId="27810"/>
    <cellStyle name="Normal 57 5 4 2_Degree data" xfId="2491"/>
    <cellStyle name="Normal 57 5 4 3" xfId="613"/>
    <cellStyle name="Normal 57 5 4 3 2" xfId="1525"/>
    <cellStyle name="Normal 57 5 4 3 2 2" xfId="9110"/>
    <cellStyle name="Normal 57 5 4 3 2 2 2" xfId="21553"/>
    <cellStyle name="Normal 57 5 4 3 2 2 2 2" xfId="46427"/>
    <cellStyle name="Normal 57 5 4 3 2 2 3" xfId="33994"/>
    <cellStyle name="Normal 57 5 4 3 2 3" xfId="4092"/>
    <cellStyle name="Normal 57 5 4 3 2 3 2" xfId="16546"/>
    <cellStyle name="Normal 57 5 4 3 2 3 2 2" xfId="41420"/>
    <cellStyle name="Normal 57 5 4 3 2 3 3" xfId="28987"/>
    <cellStyle name="Normal 57 5 4 3 2 4" xfId="14325"/>
    <cellStyle name="Normal 57 5 4 3 2 4 2" xfId="39199"/>
    <cellStyle name="Normal 57 5 4 3 2 5" xfId="26758"/>
    <cellStyle name="Normal 57 5 4 3 3" xfId="5670"/>
    <cellStyle name="Normal 57 5 4 3 3 2" xfId="10686"/>
    <cellStyle name="Normal 57 5 4 3 3 2 2" xfId="23129"/>
    <cellStyle name="Normal 57 5 4 3 3 2 2 2" xfId="48003"/>
    <cellStyle name="Normal 57 5 4 3 3 2 3" xfId="35570"/>
    <cellStyle name="Normal 57 5 4 3 3 3" xfId="18122"/>
    <cellStyle name="Normal 57 5 4 3 3 3 2" xfId="42996"/>
    <cellStyle name="Normal 57 5 4 3 3 4" xfId="30563"/>
    <cellStyle name="Normal 57 5 4 3 4" xfId="8226"/>
    <cellStyle name="Normal 57 5 4 3 4 2" xfId="20670"/>
    <cellStyle name="Normal 57 5 4 3 4 2 2" xfId="45544"/>
    <cellStyle name="Normal 57 5 4 3 4 3" xfId="33111"/>
    <cellStyle name="Normal 57 5 4 3 5" xfId="12140"/>
    <cellStyle name="Normal 57 5 4 3 5 2" xfId="24574"/>
    <cellStyle name="Normal 57 5 4 3 5 2 2" xfId="49448"/>
    <cellStyle name="Normal 57 5 4 3 5 3" xfId="37015"/>
    <cellStyle name="Normal 57 5 4 3 6" xfId="6703"/>
    <cellStyle name="Normal 57 5 4 3 6 2" xfId="19152"/>
    <cellStyle name="Normal 57 5 4 3 6 2 2" xfId="44026"/>
    <cellStyle name="Normal 57 5 4 3 6 3" xfId="31593"/>
    <cellStyle name="Normal 57 5 4 3 7" xfId="3157"/>
    <cellStyle name="Normal 57 5 4 3 7 2" xfId="15663"/>
    <cellStyle name="Normal 57 5 4 3 7 2 2" xfId="40537"/>
    <cellStyle name="Normal 57 5 4 3 7 3" xfId="28096"/>
    <cellStyle name="Normal 57 5 4 3 8" xfId="13420"/>
    <cellStyle name="Normal 57 5 4 3 8 2" xfId="38294"/>
    <cellStyle name="Normal 57 5 4 3 9" xfId="25853"/>
    <cellStyle name="Normal 57 5 4 4" xfId="1873"/>
    <cellStyle name="Normal 57 5 4 4 2" xfId="4611"/>
    <cellStyle name="Normal 57 5 4 4 2 2" xfId="9629"/>
    <cellStyle name="Normal 57 5 4 4 2 2 2" xfId="22072"/>
    <cellStyle name="Normal 57 5 4 4 2 2 2 2" xfId="46946"/>
    <cellStyle name="Normal 57 5 4 4 2 2 3" xfId="34513"/>
    <cellStyle name="Normal 57 5 4 4 2 3" xfId="17065"/>
    <cellStyle name="Normal 57 5 4 4 2 3 2" xfId="41939"/>
    <cellStyle name="Normal 57 5 4 4 2 4" xfId="29506"/>
    <cellStyle name="Normal 57 5 4 4 3" xfId="6019"/>
    <cellStyle name="Normal 57 5 4 4 3 2" xfId="11034"/>
    <cellStyle name="Normal 57 5 4 4 3 2 2" xfId="23477"/>
    <cellStyle name="Normal 57 5 4 4 3 2 2 2" xfId="48351"/>
    <cellStyle name="Normal 57 5 4 4 3 2 3" xfId="35918"/>
    <cellStyle name="Normal 57 5 4 4 3 3" xfId="18470"/>
    <cellStyle name="Normal 57 5 4 4 3 3 2" xfId="43344"/>
    <cellStyle name="Normal 57 5 4 4 3 4" xfId="30911"/>
    <cellStyle name="Normal 57 5 4 4 4" xfId="8745"/>
    <cellStyle name="Normal 57 5 4 4 4 2" xfId="21189"/>
    <cellStyle name="Normal 57 5 4 4 4 2 2" xfId="46063"/>
    <cellStyle name="Normal 57 5 4 4 4 3" xfId="33630"/>
    <cellStyle name="Normal 57 5 4 4 5" xfId="12488"/>
    <cellStyle name="Normal 57 5 4 4 5 2" xfId="24922"/>
    <cellStyle name="Normal 57 5 4 4 5 2 2" xfId="49796"/>
    <cellStyle name="Normal 57 5 4 4 5 3" xfId="37363"/>
    <cellStyle name="Normal 57 5 4 4 6" xfId="7222"/>
    <cellStyle name="Normal 57 5 4 4 6 2" xfId="19671"/>
    <cellStyle name="Normal 57 5 4 4 6 2 2" xfId="44545"/>
    <cellStyle name="Normal 57 5 4 4 6 3" xfId="32112"/>
    <cellStyle name="Normal 57 5 4 4 7" xfId="3676"/>
    <cellStyle name="Normal 57 5 4 4 7 2" xfId="16182"/>
    <cellStyle name="Normal 57 5 4 4 7 2 2" xfId="41056"/>
    <cellStyle name="Normal 57 5 4 4 7 3" xfId="28615"/>
    <cellStyle name="Normal 57 5 4 4 8" xfId="14673"/>
    <cellStyle name="Normal 57 5 4 4 8 2" xfId="39547"/>
    <cellStyle name="Normal 57 5 4 4 9" xfId="27106"/>
    <cellStyle name="Normal 57 5 4 5" xfId="2169"/>
    <cellStyle name="Normal 57 5 4 5 2" xfId="4802"/>
    <cellStyle name="Normal 57 5 4 5 2 2" xfId="9819"/>
    <cellStyle name="Normal 57 5 4 5 2 2 2" xfId="22262"/>
    <cellStyle name="Normal 57 5 4 5 2 2 2 2" xfId="47136"/>
    <cellStyle name="Normal 57 5 4 5 2 2 3" xfId="34703"/>
    <cellStyle name="Normal 57 5 4 5 2 3" xfId="17255"/>
    <cellStyle name="Normal 57 5 4 5 2 3 2" xfId="42129"/>
    <cellStyle name="Normal 57 5 4 5 2 4" xfId="29696"/>
    <cellStyle name="Normal 57 5 4 5 3" xfId="6200"/>
    <cellStyle name="Normal 57 5 4 5 3 2" xfId="11215"/>
    <cellStyle name="Normal 57 5 4 5 3 2 2" xfId="23658"/>
    <cellStyle name="Normal 57 5 4 5 3 2 2 2" xfId="48532"/>
    <cellStyle name="Normal 57 5 4 5 3 2 3" xfId="36099"/>
    <cellStyle name="Normal 57 5 4 5 3 3" xfId="18651"/>
    <cellStyle name="Normal 57 5 4 5 3 3 2" xfId="43525"/>
    <cellStyle name="Normal 57 5 4 5 3 4" xfId="31092"/>
    <cellStyle name="Normal 57 5 4 5 4" xfId="8112"/>
    <cellStyle name="Normal 57 5 4 5 4 2" xfId="20558"/>
    <cellStyle name="Normal 57 5 4 5 4 2 2" xfId="45432"/>
    <cellStyle name="Normal 57 5 4 5 4 3" xfId="32999"/>
    <cellStyle name="Normal 57 5 4 5 5" xfId="12669"/>
    <cellStyle name="Normal 57 5 4 5 5 2" xfId="25103"/>
    <cellStyle name="Normal 57 5 4 5 5 2 2" xfId="49977"/>
    <cellStyle name="Normal 57 5 4 5 5 3" xfId="37544"/>
    <cellStyle name="Normal 57 5 4 5 6" xfId="7413"/>
    <cellStyle name="Normal 57 5 4 5 6 2" xfId="19861"/>
    <cellStyle name="Normal 57 5 4 5 6 2 2" xfId="44735"/>
    <cellStyle name="Normal 57 5 4 5 6 3" xfId="32302"/>
    <cellStyle name="Normal 57 5 4 5 7" xfId="3042"/>
    <cellStyle name="Normal 57 5 4 5 7 2" xfId="15551"/>
    <cellStyle name="Normal 57 5 4 5 7 2 2" xfId="40425"/>
    <cellStyle name="Normal 57 5 4 5 7 3" xfId="27984"/>
    <cellStyle name="Normal 57 5 4 5 8" xfId="14854"/>
    <cellStyle name="Normal 57 5 4 5 8 2" xfId="39728"/>
    <cellStyle name="Normal 57 5 4 5 9" xfId="27287"/>
    <cellStyle name="Normal 57 5 4 6" xfId="1011"/>
    <cellStyle name="Normal 57 5 4 6 2" xfId="8998"/>
    <cellStyle name="Normal 57 5 4 6 2 2" xfId="21441"/>
    <cellStyle name="Normal 57 5 4 6 2 2 2" xfId="46315"/>
    <cellStyle name="Normal 57 5 4 6 2 3" xfId="33882"/>
    <cellStyle name="Normal 57 5 4 6 3" xfId="3980"/>
    <cellStyle name="Normal 57 5 4 6 3 2" xfId="16434"/>
    <cellStyle name="Normal 57 5 4 6 3 2 2" xfId="41308"/>
    <cellStyle name="Normal 57 5 4 6 3 3" xfId="28875"/>
    <cellStyle name="Normal 57 5 4 6 4" xfId="13811"/>
    <cellStyle name="Normal 57 5 4 6 4 2" xfId="38685"/>
    <cellStyle name="Normal 57 5 4 6 5" xfId="26244"/>
    <cellStyle name="Normal 57 5 4 7" xfId="5156"/>
    <cellStyle name="Normal 57 5 4 7 2" xfId="10172"/>
    <cellStyle name="Normal 57 5 4 7 2 2" xfId="22615"/>
    <cellStyle name="Normal 57 5 4 7 2 2 2" xfId="47489"/>
    <cellStyle name="Normal 57 5 4 7 2 3" xfId="35056"/>
    <cellStyle name="Normal 57 5 4 7 3" xfId="17608"/>
    <cellStyle name="Normal 57 5 4 7 3 2" xfId="42482"/>
    <cellStyle name="Normal 57 5 4 7 4" xfId="30049"/>
    <cellStyle name="Normal 57 5 4 8" xfId="7733"/>
    <cellStyle name="Normal 57 5 4 8 2" xfId="20179"/>
    <cellStyle name="Normal 57 5 4 8 2 2" xfId="45053"/>
    <cellStyle name="Normal 57 5 4 8 3" xfId="32620"/>
    <cellStyle name="Normal 57 5 4 9" xfId="11626"/>
    <cellStyle name="Normal 57 5 4 9 2" xfId="24060"/>
    <cellStyle name="Normal 57 5 4 9 2 2" xfId="48934"/>
    <cellStyle name="Normal 57 5 4 9 3" xfId="36501"/>
    <cellStyle name="Normal 57 5 4_Degree data" xfId="2490"/>
    <cellStyle name="Normal 57 5 5" xfId="357"/>
    <cellStyle name="Normal 57 5 5 10" xfId="13173"/>
    <cellStyle name="Normal 57 5 5 10 2" xfId="38047"/>
    <cellStyle name="Normal 57 5 5 11" xfId="25606"/>
    <cellStyle name="Normal 57 5 5 2" xfId="717"/>
    <cellStyle name="Normal 57 5 5 2 2" xfId="1527"/>
    <cellStyle name="Normal 57 5 5 2 2 2" xfId="9631"/>
    <cellStyle name="Normal 57 5 5 2 2 2 2" xfId="22074"/>
    <cellStyle name="Normal 57 5 5 2 2 2 2 2" xfId="46948"/>
    <cellStyle name="Normal 57 5 5 2 2 2 3" xfId="34515"/>
    <cellStyle name="Normal 57 5 5 2 2 3" xfId="4613"/>
    <cellStyle name="Normal 57 5 5 2 2 3 2" xfId="17067"/>
    <cellStyle name="Normal 57 5 5 2 2 3 2 2" xfId="41941"/>
    <cellStyle name="Normal 57 5 5 2 2 3 3" xfId="29508"/>
    <cellStyle name="Normal 57 5 5 2 2 4" xfId="14327"/>
    <cellStyle name="Normal 57 5 5 2 2 4 2" xfId="39201"/>
    <cellStyle name="Normal 57 5 5 2 2 5" xfId="26760"/>
    <cellStyle name="Normal 57 5 5 2 3" xfId="5672"/>
    <cellStyle name="Normal 57 5 5 2 3 2" xfId="10688"/>
    <cellStyle name="Normal 57 5 5 2 3 2 2" xfId="23131"/>
    <cellStyle name="Normal 57 5 5 2 3 2 2 2" xfId="48005"/>
    <cellStyle name="Normal 57 5 5 2 3 2 3" xfId="35572"/>
    <cellStyle name="Normal 57 5 5 2 3 3" xfId="18124"/>
    <cellStyle name="Normal 57 5 5 2 3 3 2" xfId="42998"/>
    <cellStyle name="Normal 57 5 5 2 3 4" xfId="30565"/>
    <cellStyle name="Normal 57 5 5 2 4" xfId="8747"/>
    <cellStyle name="Normal 57 5 5 2 4 2" xfId="21191"/>
    <cellStyle name="Normal 57 5 5 2 4 2 2" xfId="46065"/>
    <cellStyle name="Normal 57 5 5 2 4 3" xfId="33632"/>
    <cellStyle name="Normal 57 5 5 2 5" xfId="12142"/>
    <cellStyle name="Normal 57 5 5 2 5 2" xfId="24576"/>
    <cellStyle name="Normal 57 5 5 2 5 2 2" xfId="49450"/>
    <cellStyle name="Normal 57 5 5 2 5 3" xfId="37017"/>
    <cellStyle name="Normal 57 5 5 2 6" xfId="7224"/>
    <cellStyle name="Normal 57 5 5 2 6 2" xfId="19673"/>
    <cellStyle name="Normal 57 5 5 2 6 2 2" xfId="44547"/>
    <cellStyle name="Normal 57 5 5 2 6 3" xfId="32114"/>
    <cellStyle name="Normal 57 5 5 2 7" xfId="3678"/>
    <cellStyle name="Normal 57 5 5 2 7 2" xfId="16184"/>
    <cellStyle name="Normal 57 5 5 2 7 2 2" xfId="41058"/>
    <cellStyle name="Normal 57 5 5 2 7 3" xfId="28617"/>
    <cellStyle name="Normal 57 5 5 2 8" xfId="13520"/>
    <cellStyle name="Normal 57 5 5 2 8 2" xfId="38394"/>
    <cellStyle name="Normal 57 5 5 2 9" xfId="25953"/>
    <cellStyle name="Normal 57 5 5 3" xfId="1875"/>
    <cellStyle name="Normal 57 5 5 3 2" xfId="4902"/>
    <cellStyle name="Normal 57 5 5 3 2 2" xfId="9919"/>
    <cellStyle name="Normal 57 5 5 3 2 2 2" xfId="22362"/>
    <cellStyle name="Normal 57 5 5 3 2 2 2 2" xfId="47236"/>
    <cellStyle name="Normal 57 5 5 3 2 2 3" xfId="34803"/>
    <cellStyle name="Normal 57 5 5 3 2 3" xfId="17355"/>
    <cellStyle name="Normal 57 5 5 3 2 3 2" xfId="42229"/>
    <cellStyle name="Normal 57 5 5 3 2 4" xfId="29796"/>
    <cellStyle name="Normal 57 5 5 3 3" xfId="6021"/>
    <cellStyle name="Normal 57 5 5 3 3 2" xfId="11036"/>
    <cellStyle name="Normal 57 5 5 3 3 2 2" xfId="23479"/>
    <cellStyle name="Normal 57 5 5 3 3 2 2 2" xfId="48353"/>
    <cellStyle name="Normal 57 5 5 3 3 2 3" xfId="35920"/>
    <cellStyle name="Normal 57 5 5 3 3 3" xfId="18472"/>
    <cellStyle name="Normal 57 5 5 3 3 3 2" xfId="43346"/>
    <cellStyle name="Normal 57 5 5 3 3 4" xfId="30913"/>
    <cellStyle name="Normal 57 5 5 3 4" xfId="8326"/>
    <cellStyle name="Normal 57 5 5 3 4 2" xfId="20770"/>
    <cellStyle name="Normal 57 5 5 3 4 2 2" xfId="45644"/>
    <cellStyle name="Normal 57 5 5 3 4 3" xfId="33211"/>
    <cellStyle name="Normal 57 5 5 3 5" xfId="12490"/>
    <cellStyle name="Normal 57 5 5 3 5 2" xfId="24924"/>
    <cellStyle name="Normal 57 5 5 3 5 2 2" xfId="49798"/>
    <cellStyle name="Normal 57 5 5 3 5 3" xfId="37365"/>
    <cellStyle name="Normal 57 5 5 3 6" xfId="7513"/>
    <cellStyle name="Normal 57 5 5 3 6 2" xfId="19961"/>
    <cellStyle name="Normal 57 5 5 3 6 2 2" xfId="44835"/>
    <cellStyle name="Normal 57 5 5 3 6 3" xfId="32402"/>
    <cellStyle name="Normal 57 5 5 3 7" xfId="3257"/>
    <cellStyle name="Normal 57 5 5 3 7 2" xfId="15763"/>
    <cellStyle name="Normal 57 5 5 3 7 2 2" xfId="40637"/>
    <cellStyle name="Normal 57 5 5 3 7 3" xfId="28196"/>
    <cellStyle name="Normal 57 5 5 3 8" xfId="14675"/>
    <cellStyle name="Normal 57 5 5 3 8 2" xfId="39549"/>
    <cellStyle name="Normal 57 5 5 3 9" xfId="27108"/>
    <cellStyle name="Normal 57 5 5 4" xfId="2275"/>
    <cellStyle name="Normal 57 5 5 4 2" xfId="6300"/>
    <cellStyle name="Normal 57 5 5 4 2 2" xfId="11315"/>
    <cellStyle name="Normal 57 5 5 4 2 2 2" xfId="23758"/>
    <cellStyle name="Normal 57 5 5 4 2 2 2 2" xfId="48632"/>
    <cellStyle name="Normal 57 5 5 4 2 2 3" xfId="36199"/>
    <cellStyle name="Normal 57 5 5 4 2 3" xfId="18751"/>
    <cellStyle name="Normal 57 5 5 4 2 3 2" xfId="43625"/>
    <cellStyle name="Normal 57 5 5 4 2 4" xfId="31192"/>
    <cellStyle name="Normal 57 5 5 4 3" xfId="12769"/>
    <cellStyle name="Normal 57 5 5 4 3 2" xfId="25203"/>
    <cellStyle name="Normal 57 5 5 4 3 2 2" xfId="50077"/>
    <cellStyle name="Normal 57 5 5 4 3 3" xfId="37644"/>
    <cellStyle name="Normal 57 5 5 4 4" xfId="9210"/>
    <cellStyle name="Normal 57 5 5 4 4 2" xfId="21653"/>
    <cellStyle name="Normal 57 5 5 4 4 2 2" xfId="46527"/>
    <cellStyle name="Normal 57 5 5 4 4 3" xfId="34094"/>
    <cellStyle name="Normal 57 5 5 4 5" xfId="4192"/>
    <cellStyle name="Normal 57 5 5 4 5 2" xfId="16646"/>
    <cellStyle name="Normal 57 5 5 4 5 2 2" xfId="41520"/>
    <cellStyle name="Normal 57 5 5 4 5 3" xfId="29087"/>
    <cellStyle name="Normal 57 5 5 4 6" xfId="14954"/>
    <cellStyle name="Normal 57 5 5 4 6 2" xfId="39828"/>
    <cellStyle name="Normal 57 5 5 4 7" xfId="27387"/>
    <cellStyle name="Normal 57 5 5 5" xfId="1111"/>
    <cellStyle name="Normal 57 5 5 5 2" xfId="10272"/>
    <cellStyle name="Normal 57 5 5 5 2 2" xfId="22715"/>
    <cellStyle name="Normal 57 5 5 5 2 2 2" xfId="47589"/>
    <cellStyle name="Normal 57 5 5 5 2 3" xfId="35156"/>
    <cellStyle name="Normal 57 5 5 5 3" xfId="5256"/>
    <cellStyle name="Normal 57 5 5 5 3 2" xfId="17708"/>
    <cellStyle name="Normal 57 5 5 5 3 2 2" xfId="42582"/>
    <cellStyle name="Normal 57 5 5 5 3 3" xfId="30149"/>
    <cellStyle name="Normal 57 5 5 5 4" xfId="13911"/>
    <cellStyle name="Normal 57 5 5 5 4 2" xfId="38785"/>
    <cellStyle name="Normal 57 5 5 5 5" xfId="26344"/>
    <cellStyle name="Normal 57 5 5 6" xfId="7833"/>
    <cellStyle name="Normal 57 5 5 6 2" xfId="20279"/>
    <cellStyle name="Normal 57 5 5 6 2 2" xfId="45153"/>
    <cellStyle name="Normal 57 5 5 6 3" xfId="32720"/>
    <cellStyle name="Normal 57 5 5 7" xfId="11726"/>
    <cellStyle name="Normal 57 5 5 7 2" xfId="24160"/>
    <cellStyle name="Normal 57 5 5 7 2 2" xfId="49034"/>
    <cellStyle name="Normal 57 5 5 7 3" xfId="36601"/>
    <cellStyle name="Normal 57 5 5 8" xfId="6803"/>
    <cellStyle name="Normal 57 5 5 8 2" xfId="19252"/>
    <cellStyle name="Normal 57 5 5 8 2 2" xfId="44126"/>
    <cellStyle name="Normal 57 5 5 8 3" xfId="31693"/>
    <cellStyle name="Normal 57 5 5 9" xfId="2754"/>
    <cellStyle name="Normal 57 5 5 9 2" xfId="15272"/>
    <cellStyle name="Normal 57 5 5 9 2 2" xfId="40146"/>
    <cellStyle name="Normal 57 5 5 9 3" xfId="27705"/>
    <cellStyle name="Normal 57 5 5_Degree data" xfId="2492"/>
    <cellStyle name="Normal 57 5 6" xfId="235"/>
    <cellStyle name="Normal 57 5 6 10" xfId="13061"/>
    <cellStyle name="Normal 57 5 6 10 2" xfId="37935"/>
    <cellStyle name="Normal 57 5 6 11" xfId="25494"/>
    <cellStyle name="Normal 57 5 6 2" xfId="599"/>
    <cellStyle name="Normal 57 5 6 2 2" xfId="1528"/>
    <cellStyle name="Normal 57 5 6 2 2 2" xfId="9632"/>
    <cellStyle name="Normal 57 5 6 2 2 2 2" xfId="22075"/>
    <cellStyle name="Normal 57 5 6 2 2 2 2 2" xfId="46949"/>
    <cellStyle name="Normal 57 5 6 2 2 2 3" xfId="34516"/>
    <cellStyle name="Normal 57 5 6 2 2 3" xfId="4614"/>
    <cellStyle name="Normal 57 5 6 2 2 3 2" xfId="17068"/>
    <cellStyle name="Normal 57 5 6 2 2 3 2 2" xfId="41942"/>
    <cellStyle name="Normal 57 5 6 2 2 3 3" xfId="29509"/>
    <cellStyle name="Normal 57 5 6 2 2 4" xfId="14328"/>
    <cellStyle name="Normal 57 5 6 2 2 4 2" xfId="39202"/>
    <cellStyle name="Normal 57 5 6 2 2 5" xfId="26761"/>
    <cellStyle name="Normal 57 5 6 2 3" xfId="5673"/>
    <cellStyle name="Normal 57 5 6 2 3 2" xfId="10689"/>
    <cellStyle name="Normal 57 5 6 2 3 2 2" xfId="23132"/>
    <cellStyle name="Normal 57 5 6 2 3 2 2 2" xfId="48006"/>
    <cellStyle name="Normal 57 5 6 2 3 2 3" xfId="35573"/>
    <cellStyle name="Normal 57 5 6 2 3 3" xfId="18125"/>
    <cellStyle name="Normal 57 5 6 2 3 3 2" xfId="42999"/>
    <cellStyle name="Normal 57 5 6 2 3 4" xfId="30566"/>
    <cellStyle name="Normal 57 5 6 2 4" xfId="8748"/>
    <cellStyle name="Normal 57 5 6 2 4 2" xfId="21192"/>
    <cellStyle name="Normal 57 5 6 2 4 2 2" xfId="46066"/>
    <cellStyle name="Normal 57 5 6 2 4 3" xfId="33633"/>
    <cellStyle name="Normal 57 5 6 2 5" xfId="12143"/>
    <cellStyle name="Normal 57 5 6 2 5 2" xfId="24577"/>
    <cellStyle name="Normal 57 5 6 2 5 2 2" xfId="49451"/>
    <cellStyle name="Normal 57 5 6 2 5 3" xfId="37018"/>
    <cellStyle name="Normal 57 5 6 2 6" xfId="7225"/>
    <cellStyle name="Normal 57 5 6 2 6 2" xfId="19674"/>
    <cellStyle name="Normal 57 5 6 2 6 2 2" xfId="44548"/>
    <cellStyle name="Normal 57 5 6 2 6 3" xfId="32115"/>
    <cellStyle name="Normal 57 5 6 2 7" xfId="3679"/>
    <cellStyle name="Normal 57 5 6 2 7 2" xfId="16185"/>
    <cellStyle name="Normal 57 5 6 2 7 2 2" xfId="41059"/>
    <cellStyle name="Normal 57 5 6 2 7 3" xfId="28618"/>
    <cellStyle name="Normal 57 5 6 2 8" xfId="13408"/>
    <cellStyle name="Normal 57 5 6 2 8 2" xfId="38282"/>
    <cellStyle name="Normal 57 5 6 2 9" xfId="25841"/>
    <cellStyle name="Normal 57 5 6 3" xfId="1876"/>
    <cellStyle name="Normal 57 5 6 3 2" xfId="4790"/>
    <cellStyle name="Normal 57 5 6 3 2 2" xfId="9807"/>
    <cellStyle name="Normal 57 5 6 3 2 2 2" xfId="22250"/>
    <cellStyle name="Normal 57 5 6 3 2 2 2 2" xfId="47124"/>
    <cellStyle name="Normal 57 5 6 3 2 2 3" xfId="34691"/>
    <cellStyle name="Normal 57 5 6 3 2 3" xfId="17243"/>
    <cellStyle name="Normal 57 5 6 3 2 3 2" xfId="42117"/>
    <cellStyle name="Normal 57 5 6 3 2 4" xfId="29684"/>
    <cellStyle name="Normal 57 5 6 3 3" xfId="6022"/>
    <cellStyle name="Normal 57 5 6 3 3 2" xfId="11037"/>
    <cellStyle name="Normal 57 5 6 3 3 2 2" xfId="23480"/>
    <cellStyle name="Normal 57 5 6 3 3 2 2 2" xfId="48354"/>
    <cellStyle name="Normal 57 5 6 3 3 2 3" xfId="35921"/>
    <cellStyle name="Normal 57 5 6 3 3 3" xfId="18473"/>
    <cellStyle name="Normal 57 5 6 3 3 3 2" xfId="43347"/>
    <cellStyle name="Normal 57 5 6 3 3 4" xfId="30914"/>
    <cellStyle name="Normal 57 5 6 3 4" xfId="8878"/>
    <cellStyle name="Normal 57 5 6 3 4 2" xfId="21321"/>
    <cellStyle name="Normal 57 5 6 3 4 2 2" xfId="46195"/>
    <cellStyle name="Normal 57 5 6 3 4 3" xfId="33762"/>
    <cellStyle name="Normal 57 5 6 3 5" xfId="12491"/>
    <cellStyle name="Normal 57 5 6 3 5 2" xfId="24925"/>
    <cellStyle name="Normal 57 5 6 3 5 2 2" xfId="49799"/>
    <cellStyle name="Normal 57 5 6 3 5 3" xfId="37366"/>
    <cellStyle name="Normal 57 5 6 3 6" xfId="7401"/>
    <cellStyle name="Normal 57 5 6 3 6 2" xfId="19849"/>
    <cellStyle name="Normal 57 5 6 3 6 2 2" xfId="44723"/>
    <cellStyle name="Normal 57 5 6 3 6 3" xfId="32290"/>
    <cellStyle name="Normal 57 5 6 3 7" xfId="3860"/>
    <cellStyle name="Normal 57 5 6 3 7 2" xfId="16314"/>
    <cellStyle name="Normal 57 5 6 3 7 2 2" xfId="41188"/>
    <cellStyle name="Normal 57 5 6 3 7 3" xfId="28755"/>
    <cellStyle name="Normal 57 5 6 3 8" xfId="14676"/>
    <cellStyle name="Normal 57 5 6 3 8 2" xfId="39550"/>
    <cellStyle name="Normal 57 5 6 3 9" xfId="27109"/>
    <cellStyle name="Normal 57 5 6 4" xfId="2153"/>
    <cellStyle name="Normal 57 5 6 4 2" xfId="6188"/>
    <cellStyle name="Normal 57 5 6 4 2 2" xfId="11203"/>
    <cellStyle name="Normal 57 5 6 4 2 2 2" xfId="23646"/>
    <cellStyle name="Normal 57 5 6 4 2 2 2 2" xfId="48520"/>
    <cellStyle name="Normal 57 5 6 4 2 2 3" xfId="36087"/>
    <cellStyle name="Normal 57 5 6 4 2 3" xfId="18639"/>
    <cellStyle name="Normal 57 5 6 4 2 3 2" xfId="43513"/>
    <cellStyle name="Normal 57 5 6 4 2 4" xfId="31080"/>
    <cellStyle name="Normal 57 5 6 4 3" xfId="12657"/>
    <cellStyle name="Normal 57 5 6 4 3 2" xfId="25091"/>
    <cellStyle name="Normal 57 5 6 4 3 2 2" xfId="49965"/>
    <cellStyle name="Normal 57 5 6 4 3 3" xfId="37532"/>
    <cellStyle name="Normal 57 5 6 4 4" xfId="9098"/>
    <cellStyle name="Normal 57 5 6 4 4 2" xfId="21541"/>
    <cellStyle name="Normal 57 5 6 4 4 2 2" xfId="46415"/>
    <cellStyle name="Normal 57 5 6 4 4 3" xfId="33982"/>
    <cellStyle name="Normal 57 5 6 4 5" xfId="4080"/>
    <cellStyle name="Normal 57 5 6 4 5 2" xfId="16534"/>
    <cellStyle name="Normal 57 5 6 4 5 2 2" xfId="41408"/>
    <cellStyle name="Normal 57 5 6 4 5 3" xfId="28975"/>
    <cellStyle name="Normal 57 5 6 4 6" xfId="14842"/>
    <cellStyle name="Normal 57 5 6 4 6 2" xfId="39716"/>
    <cellStyle name="Normal 57 5 6 4 7" xfId="27275"/>
    <cellStyle name="Normal 57 5 6 5" xfId="999"/>
    <cellStyle name="Normal 57 5 6 5 2" xfId="10158"/>
    <cellStyle name="Normal 57 5 6 5 2 2" xfId="22601"/>
    <cellStyle name="Normal 57 5 6 5 2 2 2" xfId="47475"/>
    <cellStyle name="Normal 57 5 6 5 2 3" xfId="35042"/>
    <cellStyle name="Normal 57 5 6 5 3" xfId="5142"/>
    <cellStyle name="Normal 57 5 6 5 3 2" xfId="17594"/>
    <cellStyle name="Normal 57 5 6 5 3 2 2" xfId="42468"/>
    <cellStyle name="Normal 57 5 6 5 3 3" xfId="30035"/>
    <cellStyle name="Normal 57 5 6 5 4" xfId="13799"/>
    <cellStyle name="Normal 57 5 6 5 4 2" xfId="38673"/>
    <cellStyle name="Normal 57 5 6 5 5" xfId="26232"/>
    <cellStyle name="Normal 57 5 6 6" xfId="8214"/>
    <cellStyle name="Normal 57 5 6 6 2" xfId="20658"/>
    <cellStyle name="Normal 57 5 6 6 2 2" xfId="45532"/>
    <cellStyle name="Normal 57 5 6 6 3" xfId="33099"/>
    <cellStyle name="Normal 57 5 6 7" xfId="11614"/>
    <cellStyle name="Normal 57 5 6 7 2" xfId="24048"/>
    <cellStyle name="Normal 57 5 6 7 2 2" xfId="48922"/>
    <cellStyle name="Normal 57 5 6 7 3" xfId="36489"/>
    <cellStyle name="Normal 57 5 6 8" xfId="6691"/>
    <cellStyle name="Normal 57 5 6 8 2" xfId="19140"/>
    <cellStyle name="Normal 57 5 6 8 2 2" xfId="44014"/>
    <cellStyle name="Normal 57 5 6 8 3" xfId="31581"/>
    <cellStyle name="Normal 57 5 6 9" xfId="3145"/>
    <cellStyle name="Normal 57 5 6 9 2" xfId="15651"/>
    <cellStyle name="Normal 57 5 6 9 2 2" xfId="40525"/>
    <cellStyle name="Normal 57 5 6 9 3" xfId="28084"/>
    <cellStyle name="Normal 57 5 6_Degree data" xfId="2493"/>
    <cellStyle name="Normal 57 5 7" xfId="553"/>
    <cellStyle name="Normal 57 5 7 2" xfId="1519"/>
    <cellStyle name="Normal 57 5 7 2 2" xfId="9623"/>
    <cellStyle name="Normal 57 5 7 2 2 2" xfId="22066"/>
    <cellStyle name="Normal 57 5 7 2 2 2 2" xfId="46940"/>
    <cellStyle name="Normal 57 5 7 2 2 3" xfId="34507"/>
    <cellStyle name="Normal 57 5 7 2 3" xfId="4605"/>
    <cellStyle name="Normal 57 5 7 2 3 2" xfId="17059"/>
    <cellStyle name="Normal 57 5 7 2 3 2 2" xfId="41933"/>
    <cellStyle name="Normal 57 5 7 2 3 3" xfId="29500"/>
    <cellStyle name="Normal 57 5 7 2 4" xfId="14319"/>
    <cellStyle name="Normal 57 5 7 2 4 2" xfId="39193"/>
    <cellStyle name="Normal 57 5 7 2 5" xfId="26752"/>
    <cellStyle name="Normal 57 5 7 3" xfId="5664"/>
    <cellStyle name="Normal 57 5 7 3 2" xfId="10680"/>
    <cellStyle name="Normal 57 5 7 3 2 2" xfId="23123"/>
    <cellStyle name="Normal 57 5 7 3 2 2 2" xfId="47997"/>
    <cellStyle name="Normal 57 5 7 3 2 3" xfId="35564"/>
    <cellStyle name="Normal 57 5 7 3 3" xfId="18116"/>
    <cellStyle name="Normal 57 5 7 3 3 2" xfId="42990"/>
    <cellStyle name="Normal 57 5 7 3 4" xfId="30557"/>
    <cellStyle name="Normal 57 5 7 4" xfId="8739"/>
    <cellStyle name="Normal 57 5 7 4 2" xfId="21183"/>
    <cellStyle name="Normal 57 5 7 4 2 2" xfId="46057"/>
    <cellStyle name="Normal 57 5 7 4 3" xfId="33624"/>
    <cellStyle name="Normal 57 5 7 5" xfId="12134"/>
    <cellStyle name="Normal 57 5 7 5 2" xfId="24568"/>
    <cellStyle name="Normal 57 5 7 5 2 2" xfId="49442"/>
    <cellStyle name="Normal 57 5 7 5 3" xfId="37009"/>
    <cellStyle name="Normal 57 5 7 6" xfId="7216"/>
    <cellStyle name="Normal 57 5 7 6 2" xfId="19665"/>
    <cellStyle name="Normal 57 5 7 6 2 2" xfId="44539"/>
    <cellStyle name="Normal 57 5 7 6 3" xfId="32106"/>
    <cellStyle name="Normal 57 5 7 7" xfId="3670"/>
    <cellStyle name="Normal 57 5 7 7 2" xfId="16176"/>
    <cellStyle name="Normal 57 5 7 7 2 2" xfId="41050"/>
    <cellStyle name="Normal 57 5 7 7 3" xfId="28609"/>
    <cellStyle name="Normal 57 5 7 8" xfId="13363"/>
    <cellStyle name="Normal 57 5 7 8 2" xfId="38237"/>
    <cellStyle name="Normal 57 5 7 9" xfId="25796"/>
    <cellStyle name="Normal 57 5 8" xfId="1867"/>
    <cellStyle name="Normal 57 5 8 2" xfId="4745"/>
    <cellStyle name="Normal 57 5 8 2 2" xfId="9762"/>
    <cellStyle name="Normal 57 5 8 2 2 2" xfId="22205"/>
    <cellStyle name="Normal 57 5 8 2 2 2 2" xfId="47079"/>
    <cellStyle name="Normal 57 5 8 2 2 3" xfId="34646"/>
    <cellStyle name="Normal 57 5 8 2 3" xfId="17198"/>
    <cellStyle name="Normal 57 5 8 2 3 2" xfId="42072"/>
    <cellStyle name="Normal 57 5 8 2 4" xfId="29639"/>
    <cellStyle name="Normal 57 5 8 3" xfId="6013"/>
    <cellStyle name="Normal 57 5 8 3 2" xfId="11028"/>
    <cellStyle name="Normal 57 5 8 3 2 2" xfId="23471"/>
    <cellStyle name="Normal 57 5 8 3 2 2 2" xfId="48345"/>
    <cellStyle name="Normal 57 5 8 3 2 3" xfId="35912"/>
    <cellStyle name="Normal 57 5 8 3 3" xfId="18464"/>
    <cellStyle name="Normal 57 5 8 3 3 2" xfId="43338"/>
    <cellStyle name="Normal 57 5 8 3 4" xfId="30905"/>
    <cellStyle name="Normal 57 5 8 4" xfId="8006"/>
    <cellStyle name="Normal 57 5 8 4 2" xfId="20452"/>
    <cellStyle name="Normal 57 5 8 4 2 2" xfId="45326"/>
    <cellStyle name="Normal 57 5 8 4 3" xfId="32893"/>
    <cellStyle name="Normal 57 5 8 5" xfId="12482"/>
    <cellStyle name="Normal 57 5 8 5 2" xfId="24916"/>
    <cellStyle name="Normal 57 5 8 5 2 2" xfId="49790"/>
    <cellStyle name="Normal 57 5 8 5 3" xfId="37357"/>
    <cellStyle name="Normal 57 5 8 6" xfId="7356"/>
    <cellStyle name="Normal 57 5 8 6 2" xfId="19804"/>
    <cellStyle name="Normal 57 5 8 6 2 2" xfId="44678"/>
    <cellStyle name="Normal 57 5 8 6 3" xfId="32245"/>
    <cellStyle name="Normal 57 5 8 7" xfId="2930"/>
    <cellStyle name="Normal 57 5 8 7 2" xfId="15445"/>
    <cellStyle name="Normal 57 5 8 7 2 2" xfId="40319"/>
    <cellStyle name="Normal 57 5 8 7 3" xfId="27878"/>
    <cellStyle name="Normal 57 5 8 8" xfId="14667"/>
    <cellStyle name="Normal 57 5 8 8 2" xfId="39541"/>
    <cellStyle name="Normal 57 5 8 9" xfId="27100"/>
    <cellStyle name="Normal 57 5 9" xfId="2104"/>
    <cellStyle name="Normal 57 5 9 2" xfId="6143"/>
    <cellStyle name="Normal 57 5 9 2 2" xfId="11158"/>
    <cellStyle name="Normal 57 5 9 2 2 2" xfId="23601"/>
    <cellStyle name="Normal 57 5 9 2 2 2 2" xfId="48475"/>
    <cellStyle name="Normal 57 5 9 2 2 3" xfId="36042"/>
    <cellStyle name="Normal 57 5 9 2 3" xfId="18594"/>
    <cellStyle name="Normal 57 5 9 2 3 2" xfId="43468"/>
    <cellStyle name="Normal 57 5 9 2 4" xfId="31035"/>
    <cellStyle name="Normal 57 5 9 3" xfId="12612"/>
    <cellStyle name="Normal 57 5 9 3 2" xfId="25046"/>
    <cellStyle name="Normal 57 5 9 3 2 2" xfId="49920"/>
    <cellStyle name="Normal 57 5 9 3 3" xfId="37487"/>
    <cellStyle name="Normal 57 5 9 4" xfId="8892"/>
    <cellStyle name="Normal 57 5 9 4 2" xfId="21335"/>
    <cellStyle name="Normal 57 5 9 4 2 2" xfId="46209"/>
    <cellStyle name="Normal 57 5 9 4 3" xfId="33776"/>
    <cellStyle name="Normal 57 5 9 5" xfId="3874"/>
    <cellStyle name="Normal 57 5 9 5 2" xfId="16328"/>
    <cellStyle name="Normal 57 5 9 5 2 2" xfId="41202"/>
    <cellStyle name="Normal 57 5 9 5 3" xfId="28769"/>
    <cellStyle name="Normal 57 5 9 6" xfId="14797"/>
    <cellStyle name="Normal 57 5 9 6 2" xfId="39671"/>
    <cellStyle name="Normal 57 5 9 7" xfId="27230"/>
    <cellStyle name="Normal 57 5_Degree data" xfId="2484"/>
    <cellStyle name="Normal 57 6" xfId="132"/>
    <cellStyle name="Normal 57 6 10" xfId="7695"/>
    <cellStyle name="Normal 57 6 10 2" xfId="20141"/>
    <cellStyle name="Normal 57 6 10 2 2" xfId="45015"/>
    <cellStyle name="Normal 57 6 10 3" xfId="32582"/>
    <cellStyle name="Normal 57 6 11" xfId="11515"/>
    <cellStyle name="Normal 57 6 11 2" xfId="23949"/>
    <cellStyle name="Normal 57 6 11 2 2" xfId="48823"/>
    <cellStyle name="Normal 57 6 11 3" xfId="36390"/>
    <cellStyle name="Normal 57 6 12" xfId="6504"/>
    <cellStyle name="Normal 57 6 12 2" xfId="18953"/>
    <cellStyle name="Normal 57 6 12 2 2" xfId="43827"/>
    <cellStyle name="Normal 57 6 12 3" xfId="31394"/>
    <cellStyle name="Normal 57 6 13" xfId="2615"/>
    <cellStyle name="Normal 57 6 13 2" xfId="15134"/>
    <cellStyle name="Normal 57 6 13 2 2" xfId="40008"/>
    <cellStyle name="Normal 57 6 13 3" xfId="27567"/>
    <cellStyle name="Normal 57 6 14" xfId="12962"/>
    <cellStyle name="Normal 57 6 14 2" xfId="37836"/>
    <cellStyle name="Normal 57 6 15" xfId="25395"/>
    <cellStyle name="Normal 57 6 2" xfId="320"/>
    <cellStyle name="Normal 57 6 2 10" xfId="6550"/>
    <cellStyle name="Normal 57 6 2 10 2" xfId="18999"/>
    <cellStyle name="Normal 57 6 2 10 2 2" xfId="43873"/>
    <cellStyle name="Normal 57 6 2 10 3" xfId="31440"/>
    <cellStyle name="Normal 57 6 2 11" xfId="2718"/>
    <cellStyle name="Normal 57 6 2 11 2" xfId="15236"/>
    <cellStyle name="Normal 57 6 2 11 2 2" xfId="40110"/>
    <cellStyle name="Normal 57 6 2 11 3" xfId="27669"/>
    <cellStyle name="Normal 57 6 2 12" xfId="13137"/>
    <cellStyle name="Normal 57 6 2 12 2" xfId="38011"/>
    <cellStyle name="Normal 57 6 2 13" xfId="25570"/>
    <cellStyle name="Normal 57 6 2 2" xfId="422"/>
    <cellStyle name="Normal 57 6 2 2 10" xfId="13237"/>
    <cellStyle name="Normal 57 6 2 2 10 2" xfId="38111"/>
    <cellStyle name="Normal 57 6 2 2 11" xfId="25670"/>
    <cellStyle name="Normal 57 6 2 2 2" xfId="782"/>
    <cellStyle name="Normal 57 6 2 2 2 2" xfId="1531"/>
    <cellStyle name="Normal 57 6 2 2 2 2 2" xfId="9635"/>
    <cellStyle name="Normal 57 6 2 2 2 2 2 2" xfId="22078"/>
    <cellStyle name="Normal 57 6 2 2 2 2 2 2 2" xfId="46952"/>
    <cellStyle name="Normal 57 6 2 2 2 2 2 3" xfId="34519"/>
    <cellStyle name="Normal 57 6 2 2 2 2 3" xfId="4617"/>
    <cellStyle name="Normal 57 6 2 2 2 2 3 2" xfId="17071"/>
    <cellStyle name="Normal 57 6 2 2 2 2 3 2 2" xfId="41945"/>
    <cellStyle name="Normal 57 6 2 2 2 2 3 3" xfId="29512"/>
    <cellStyle name="Normal 57 6 2 2 2 2 4" xfId="14331"/>
    <cellStyle name="Normal 57 6 2 2 2 2 4 2" xfId="39205"/>
    <cellStyle name="Normal 57 6 2 2 2 2 5" xfId="26764"/>
    <cellStyle name="Normal 57 6 2 2 2 3" xfId="5676"/>
    <cellStyle name="Normal 57 6 2 2 2 3 2" xfId="10692"/>
    <cellStyle name="Normal 57 6 2 2 2 3 2 2" xfId="23135"/>
    <cellStyle name="Normal 57 6 2 2 2 3 2 2 2" xfId="48009"/>
    <cellStyle name="Normal 57 6 2 2 2 3 2 3" xfId="35576"/>
    <cellStyle name="Normal 57 6 2 2 2 3 3" xfId="18128"/>
    <cellStyle name="Normal 57 6 2 2 2 3 3 2" xfId="43002"/>
    <cellStyle name="Normal 57 6 2 2 2 3 4" xfId="30569"/>
    <cellStyle name="Normal 57 6 2 2 2 4" xfId="8751"/>
    <cellStyle name="Normal 57 6 2 2 2 4 2" xfId="21195"/>
    <cellStyle name="Normal 57 6 2 2 2 4 2 2" xfId="46069"/>
    <cellStyle name="Normal 57 6 2 2 2 4 3" xfId="33636"/>
    <cellStyle name="Normal 57 6 2 2 2 5" xfId="12146"/>
    <cellStyle name="Normal 57 6 2 2 2 5 2" xfId="24580"/>
    <cellStyle name="Normal 57 6 2 2 2 5 2 2" xfId="49454"/>
    <cellStyle name="Normal 57 6 2 2 2 5 3" xfId="37021"/>
    <cellStyle name="Normal 57 6 2 2 2 6" xfId="7228"/>
    <cellStyle name="Normal 57 6 2 2 2 6 2" xfId="19677"/>
    <cellStyle name="Normal 57 6 2 2 2 6 2 2" xfId="44551"/>
    <cellStyle name="Normal 57 6 2 2 2 6 3" xfId="32118"/>
    <cellStyle name="Normal 57 6 2 2 2 7" xfId="3682"/>
    <cellStyle name="Normal 57 6 2 2 2 7 2" xfId="16188"/>
    <cellStyle name="Normal 57 6 2 2 2 7 2 2" xfId="41062"/>
    <cellStyle name="Normal 57 6 2 2 2 7 3" xfId="28621"/>
    <cellStyle name="Normal 57 6 2 2 2 8" xfId="13584"/>
    <cellStyle name="Normal 57 6 2 2 2 8 2" xfId="38458"/>
    <cellStyle name="Normal 57 6 2 2 2 9" xfId="26017"/>
    <cellStyle name="Normal 57 6 2 2 3" xfId="1879"/>
    <cellStyle name="Normal 57 6 2 2 3 2" xfId="4966"/>
    <cellStyle name="Normal 57 6 2 2 3 2 2" xfId="9983"/>
    <cellStyle name="Normal 57 6 2 2 3 2 2 2" xfId="22426"/>
    <cellStyle name="Normal 57 6 2 2 3 2 2 2 2" xfId="47300"/>
    <cellStyle name="Normal 57 6 2 2 3 2 2 3" xfId="34867"/>
    <cellStyle name="Normal 57 6 2 2 3 2 3" xfId="17419"/>
    <cellStyle name="Normal 57 6 2 2 3 2 3 2" xfId="42293"/>
    <cellStyle name="Normal 57 6 2 2 3 2 4" xfId="29860"/>
    <cellStyle name="Normal 57 6 2 2 3 3" xfId="6025"/>
    <cellStyle name="Normal 57 6 2 2 3 3 2" xfId="11040"/>
    <cellStyle name="Normal 57 6 2 2 3 3 2 2" xfId="23483"/>
    <cellStyle name="Normal 57 6 2 2 3 3 2 2 2" xfId="48357"/>
    <cellStyle name="Normal 57 6 2 2 3 3 2 3" xfId="35924"/>
    <cellStyle name="Normal 57 6 2 2 3 3 3" xfId="18476"/>
    <cellStyle name="Normal 57 6 2 2 3 3 3 2" xfId="43350"/>
    <cellStyle name="Normal 57 6 2 2 3 3 4" xfId="30917"/>
    <cellStyle name="Normal 57 6 2 2 3 4" xfId="8390"/>
    <cellStyle name="Normal 57 6 2 2 3 4 2" xfId="20834"/>
    <cellStyle name="Normal 57 6 2 2 3 4 2 2" xfId="45708"/>
    <cellStyle name="Normal 57 6 2 2 3 4 3" xfId="33275"/>
    <cellStyle name="Normal 57 6 2 2 3 5" xfId="12494"/>
    <cellStyle name="Normal 57 6 2 2 3 5 2" xfId="24928"/>
    <cellStyle name="Normal 57 6 2 2 3 5 2 2" xfId="49802"/>
    <cellStyle name="Normal 57 6 2 2 3 5 3" xfId="37369"/>
    <cellStyle name="Normal 57 6 2 2 3 6" xfId="7577"/>
    <cellStyle name="Normal 57 6 2 2 3 6 2" xfId="20025"/>
    <cellStyle name="Normal 57 6 2 2 3 6 2 2" xfId="44899"/>
    <cellStyle name="Normal 57 6 2 2 3 6 3" xfId="32466"/>
    <cellStyle name="Normal 57 6 2 2 3 7" xfId="3321"/>
    <cellStyle name="Normal 57 6 2 2 3 7 2" xfId="15827"/>
    <cellStyle name="Normal 57 6 2 2 3 7 2 2" xfId="40701"/>
    <cellStyle name="Normal 57 6 2 2 3 7 3" xfId="28260"/>
    <cellStyle name="Normal 57 6 2 2 3 8" xfId="14679"/>
    <cellStyle name="Normal 57 6 2 2 3 8 2" xfId="39553"/>
    <cellStyle name="Normal 57 6 2 2 3 9" xfId="27112"/>
    <cellStyle name="Normal 57 6 2 2 4" xfId="2340"/>
    <cellStyle name="Normal 57 6 2 2 4 2" xfId="6364"/>
    <cellStyle name="Normal 57 6 2 2 4 2 2" xfId="11379"/>
    <cellStyle name="Normal 57 6 2 2 4 2 2 2" xfId="23822"/>
    <cellStyle name="Normal 57 6 2 2 4 2 2 2 2" xfId="48696"/>
    <cellStyle name="Normal 57 6 2 2 4 2 2 3" xfId="36263"/>
    <cellStyle name="Normal 57 6 2 2 4 2 3" xfId="18815"/>
    <cellStyle name="Normal 57 6 2 2 4 2 3 2" xfId="43689"/>
    <cellStyle name="Normal 57 6 2 2 4 2 4" xfId="31256"/>
    <cellStyle name="Normal 57 6 2 2 4 3" xfId="12833"/>
    <cellStyle name="Normal 57 6 2 2 4 3 2" xfId="25267"/>
    <cellStyle name="Normal 57 6 2 2 4 3 2 2" xfId="50141"/>
    <cellStyle name="Normal 57 6 2 2 4 3 3" xfId="37708"/>
    <cellStyle name="Normal 57 6 2 2 4 4" xfId="9274"/>
    <cellStyle name="Normal 57 6 2 2 4 4 2" xfId="21717"/>
    <cellStyle name="Normal 57 6 2 2 4 4 2 2" xfId="46591"/>
    <cellStyle name="Normal 57 6 2 2 4 4 3" xfId="34158"/>
    <cellStyle name="Normal 57 6 2 2 4 5" xfId="4256"/>
    <cellStyle name="Normal 57 6 2 2 4 5 2" xfId="16710"/>
    <cellStyle name="Normal 57 6 2 2 4 5 2 2" xfId="41584"/>
    <cellStyle name="Normal 57 6 2 2 4 5 3" xfId="29151"/>
    <cellStyle name="Normal 57 6 2 2 4 6" xfId="15018"/>
    <cellStyle name="Normal 57 6 2 2 4 6 2" xfId="39892"/>
    <cellStyle name="Normal 57 6 2 2 4 7" xfId="27451"/>
    <cellStyle name="Normal 57 6 2 2 5" xfId="1175"/>
    <cellStyle name="Normal 57 6 2 2 5 2" xfId="10336"/>
    <cellStyle name="Normal 57 6 2 2 5 2 2" xfId="22779"/>
    <cellStyle name="Normal 57 6 2 2 5 2 2 2" xfId="47653"/>
    <cellStyle name="Normal 57 6 2 2 5 2 3" xfId="35220"/>
    <cellStyle name="Normal 57 6 2 2 5 3" xfId="5320"/>
    <cellStyle name="Normal 57 6 2 2 5 3 2" xfId="17772"/>
    <cellStyle name="Normal 57 6 2 2 5 3 2 2" xfId="42646"/>
    <cellStyle name="Normal 57 6 2 2 5 3 3" xfId="30213"/>
    <cellStyle name="Normal 57 6 2 2 5 4" xfId="13975"/>
    <cellStyle name="Normal 57 6 2 2 5 4 2" xfId="38849"/>
    <cellStyle name="Normal 57 6 2 2 5 5" xfId="26408"/>
    <cellStyle name="Normal 57 6 2 2 6" xfId="7897"/>
    <cellStyle name="Normal 57 6 2 2 6 2" xfId="20343"/>
    <cellStyle name="Normal 57 6 2 2 6 2 2" xfId="45217"/>
    <cellStyle name="Normal 57 6 2 2 6 3" xfId="32784"/>
    <cellStyle name="Normal 57 6 2 2 7" xfId="11790"/>
    <cellStyle name="Normal 57 6 2 2 7 2" xfId="24224"/>
    <cellStyle name="Normal 57 6 2 2 7 2 2" xfId="49098"/>
    <cellStyle name="Normal 57 6 2 2 7 3" xfId="36665"/>
    <cellStyle name="Normal 57 6 2 2 8" xfId="6867"/>
    <cellStyle name="Normal 57 6 2 2 8 2" xfId="19316"/>
    <cellStyle name="Normal 57 6 2 2 8 2 2" xfId="44190"/>
    <cellStyle name="Normal 57 6 2 2 8 3" xfId="31757"/>
    <cellStyle name="Normal 57 6 2 2 9" xfId="2818"/>
    <cellStyle name="Normal 57 6 2 2 9 2" xfId="15336"/>
    <cellStyle name="Normal 57 6 2 2 9 2 2" xfId="40210"/>
    <cellStyle name="Normal 57 6 2 2 9 3" xfId="27769"/>
    <cellStyle name="Normal 57 6 2 2_Degree data" xfId="2496"/>
    <cellStyle name="Normal 57 6 2 3" xfId="681"/>
    <cellStyle name="Normal 57 6 2 3 2" xfId="1530"/>
    <cellStyle name="Normal 57 6 2 3 2 2" xfId="9174"/>
    <cellStyle name="Normal 57 6 2 3 2 2 2" xfId="21617"/>
    <cellStyle name="Normal 57 6 2 3 2 2 2 2" xfId="46491"/>
    <cellStyle name="Normal 57 6 2 3 2 2 3" xfId="34058"/>
    <cellStyle name="Normal 57 6 2 3 2 3" xfId="4156"/>
    <cellStyle name="Normal 57 6 2 3 2 3 2" xfId="16610"/>
    <cellStyle name="Normal 57 6 2 3 2 3 2 2" xfId="41484"/>
    <cellStyle name="Normal 57 6 2 3 2 3 3" xfId="29051"/>
    <cellStyle name="Normal 57 6 2 3 2 4" xfId="14330"/>
    <cellStyle name="Normal 57 6 2 3 2 4 2" xfId="39204"/>
    <cellStyle name="Normal 57 6 2 3 2 5" xfId="26763"/>
    <cellStyle name="Normal 57 6 2 3 3" xfId="5675"/>
    <cellStyle name="Normal 57 6 2 3 3 2" xfId="10691"/>
    <cellStyle name="Normal 57 6 2 3 3 2 2" xfId="23134"/>
    <cellStyle name="Normal 57 6 2 3 3 2 2 2" xfId="48008"/>
    <cellStyle name="Normal 57 6 2 3 3 2 3" xfId="35575"/>
    <cellStyle name="Normal 57 6 2 3 3 3" xfId="18127"/>
    <cellStyle name="Normal 57 6 2 3 3 3 2" xfId="43001"/>
    <cellStyle name="Normal 57 6 2 3 3 4" xfId="30568"/>
    <cellStyle name="Normal 57 6 2 3 4" xfId="8290"/>
    <cellStyle name="Normal 57 6 2 3 4 2" xfId="20734"/>
    <cellStyle name="Normal 57 6 2 3 4 2 2" xfId="45608"/>
    <cellStyle name="Normal 57 6 2 3 4 3" xfId="33175"/>
    <cellStyle name="Normal 57 6 2 3 5" xfId="12145"/>
    <cellStyle name="Normal 57 6 2 3 5 2" xfId="24579"/>
    <cellStyle name="Normal 57 6 2 3 5 2 2" xfId="49453"/>
    <cellStyle name="Normal 57 6 2 3 5 3" xfId="37020"/>
    <cellStyle name="Normal 57 6 2 3 6" xfId="6767"/>
    <cellStyle name="Normal 57 6 2 3 6 2" xfId="19216"/>
    <cellStyle name="Normal 57 6 2 3 6 2 2" xfId="44090"/>
    <cellStyle name="Normal 57 6 2 3 6 3" xfId="31657"/>
    <cellStyle name="Normal 57 6 2 3 7" xfId="3221"/>
    <cellStyle name="Normal 57 6 2 3 7 2" xfId="15727"/>
    <cellStyle name="Normal 57 6 2 3 7 2 2" xfId="40601"/>
    <cellStyle name="Normal 57 6 2 3 7 3" xfId="28160"/>
    <cellStyle name="Normal 57 6 2 3 8" xfId="13484"/>
    <cellStyle name="Normal 57 6 2 3 8 2" xfId="38358"/>
    <cellStyle name="Normal 57 6 2 3 9" xfId="25917"/>
    <cellStyle name="Normal 57 6 2 4" xfId="1878"/>
    <cellStyle name="Normal 57 6 2 4 2" xfId="4616"/>
    <cellStyle name="Normal 57 6 2 4 2 2" xfId="9634"/>
    <cellStyle name="Normal 57 6 2 4 2 2 2" xfId="22077"/>
    <cellStyle name="Normal 57 6 2 4 2 2 2 2" xfId="46951"/>
    <cellStyle name="Normal 57 6 2 4 2 2 3" xfId="34518"/>
    <cellStyle name="Normal 57 6 2 4 2 3" xfId="17070"/>
    <cellStyle name="Normal 57 6 2 4 2 3 2" xfId="41944"/>
    <cellStyle name="Normal 57 6 2 4 2 4" xfId="29511"/>
    <cellStyle name="Normal 57 6 2 4 3" xfId="6024"/>
    <cellStyle name="Normal 57 6 2 4 3 2" xfId="11039"/>
    <cellStyle name="Normal 57 6 2 4 3 2 2" xfId="23482"/>
    <cellStyle name="Normal 57 6 2 4 3 2 2 2" xfId="48356"/>
    <cellStyle name="Normal 57 6 2 4 3 2 3" xfId="35923"/>
    <cellStyle name="Normal 57 6 2 4 3 3" xfId="18475"/>
    <cellStyle name="Normal 57 6 2 4 3 3 2" xfId="43349"/>
    <cellStyle name="Normal 57 6 2 4 3 4" xfId="30916"/>
    <cellStyle name="Normal 57 6 2 4 4" xfId="8750"/>
    <cellStyle name="Normal 57 6 2 4 4 2" xfId="21194"/>
    <cellStyle name="Normal 57 6 2 4 4 2 2" xfId="46068"/>
    <cellStyle name="Normal 57 6 2 4 4 3" xfId="33635"/>
    <cellStyle name="Normal 57 6 2 4 5" xfId="12493"/>
    <cellStyle name="Normal 57 6 2 4 5 2" xfId="24927"/>
    <cellStyle name="Normal 57 6 2 4 5 2 2" xfId="49801"/>
    <cellStyle name="Normal 57 6 2 4 5 3" xfId="37368"/>
    <cellStyle name="Normal 57 6 2 4 6" xfId="7227"/>
    <cellStyle name="Normal 57 6 2 4 6 2" xfId="19676"/>
    <cellStyle name="Normal 57 6 2 4 6 2 2" xfId="44550"/>
    <cellStyle name="Normal 57 6 2 4 6 3" xfId="32117"/>
    <cellStyle name="Normal 57 6 2 4 7" xfId="3681"/>
    <cellStyle name="Normal 57 6 2 4 7 2" xfId="16187"/>
    <cellStyle name="Normal 57 6 2 4 7 2 2" xfId="41061"/>
    <cellStyle name="Normal 57 6 2 4 7 3" xfId="28620"/>
    <cellStyle name="Normal 57 6 2 4 8" xfId="14678"/>
    <cellStyle name="Normal 57 6 2 4 8 2" xfId="39552"/>
    <cellStyle name="Normal 57 6 2 4 9" xfId="27111"/>
    <cellStyle name="Normal 57 6 2 5" xfId="2238"/>
    <cellStyle name="Normal 57 6 2 5 2" xfId="4866"/>
    <cellStyle name="Normal 57 6 2 5 2 2" xfId="9883"/>
    <cellStyle name="Normal 57 6 2 5 2 2 2" xfId="22326"/>
    <cellStyle name="Normal 57 6 2 5 2 2 2 2" xfId="47200"/>
    <cellStyle name="Normal 57 6 2 5 2 2 3" xfId="34767"/>
    <cellStyle name="Normal 57 6 2 5 2 3" xfId="17319"/>
    <cellStyle name="Normal 57 6 2 5 2 3 2" xfId="42193"/>
    <cellStyle name="Normal 57 6 2 5 2 4" xfId="29760"/>
    <cellStyle name="Normal 57 6 2 5 3" xfId="6264"/>
    <cellStyle name="Normal 57 6 2 5 3 2" xfId="11279"/>
    <cellStyle name="Normal 57 6 2 5 3 2 2" xfId="23722"/>
    <cellStyle name="Normal 57 6 2 5 3 2 2 2" xfId="48596"/>
    <cellStyle name="Normal 57 6 2 5 3 2 3" xfId="36163"/>
    <cellStyle name="Normal 57 6 2 5 3 3" xfId="18715"/>
    <cellStyle name="Normal 57 6 2 5 3 3 2" xfId="43589"/>
    <cellStyle name="Normal 57 6 2 5 3 4" xfId="31156"/>
    <cellStyle name="Normal 57 6 2 5 4" xfId="8071"/>
    <cellStyle name="Normal 57 6 2 5 4 2" xfId="20517"/>
    <cellStyle name="Normal 57 6 2 5 4 2 2" xfId="45391"/>
    <cellStyle name="Normal 57 6 2 5 4 3" xfId="32958"/>
    <cellStyle name="Normal 57 6 2 5 5" xfId="12733"/>
    <cellStyle name="Normal 57 6 2 5 5 2" xfId="25167"/>
    <cellStyle name="Normal 57 6 2 5 5 2 2" xfId="50041"/>
    <cellStyle name="Normal 57 6 2 5 5 3" xfId="37608"/>
    <cellStyle name="Normal 57 6 2 5 6" xfId="7477"/>
    <cellStyle name="Normal 57 6 2 5 6 2" xfId="19925"/>
    <cellStyle name="Normal 57 6 2 5 6 2 2" xfId="44799"/>
    <cellStyle name="Normal 57 6 2 5 6 3" xfId="32366"/>
    <cellStyle name="Normal 57 6 2 5 7" xfId="3000"/>
    <cellStyle name="Normal 57 6 2 5 7 2" xfId="15510"/>
    <cellStyle name="Normal 57 6 2 5 7 2 2" xfId="40384"/>
    <cellStyle name="Normal 57 6 2 5 7 3" xfId="27943"/>
    <cellStyle name="Normal 57 6 2 5 8" xfId="14918"/>
    <cellStyle name="Normal 57 6 2 5 8 2" xfId="39792"/>
    <cellStyle name="Normal 57 6 2 5 9" xfId="27351"/>
    <cellStyle name="Normal 57 6 2 6" xfId="1075"/>
    <cellStyle name="Normal 57 6 2 6 2" xfId="8957"/>
    <cellStyle name="Normal 57 6 2 6 2 2" xfId="21400"/>
    <cellStyle name="Normal 57 6 2 6 2 2 2" xfId="46274"/>
    <cellStyle name="Normal 57 6 2 6 2 3" xfId="33841"/>
    <cellStyle name="Normal 57 6 2 6 3" xfId="3939"/>
    <cellStyle name="Normal 57 6 2 6 3 2" xfId="16393"/>
    <cellStyle name="Normal 57 6 2 6 3 2 2" xfId="41267"/>
    <cellStyle name="Normal 57 6 2 6 3 3" xfId="28834"/>
    <cellStyle name="Normal 57 6 2 6 4" xfId="13875"/>
    <cellStyle name="Normal 57 6 2 6 4 2" xfId="38749"/>
    <cellStyle name="Normal 57 6 2 6 5" xfId="26308"/>
    <cellStyle name="Normal 57 6 2 7" xfId="5220"/>
    <cellStyle name="Normal 57 6 2 7 2" xfId="10236"/>
    <cellStyle name="Normal 57 6 2 7 2 2" xfId="22679"/>
    <cellStyle name="Normal 57 6 2 7 2 2 2" xfId="47553"/>
    <cellStyle name="Normal 57 6 2 7 2 3" xfId="35120"/>
    <cellStyle name="Normal 57 6 2 7 3" xfId="17672"/>
    <cellStyle name="Normal 57 6 2 7 3 2" xfId="42546"/>
    <cellStyle name="Normal 57 6 2 7 4" xfId="30113"/>
    <cellStyle name="Normal 57 6 2 8" xfId="7797"/>
    <cellStyle name="Normal 57 6 2 8 2" xfId="20243"/>
    <cellStyle name="Normal 57 6 2 8 2 2" xfId="45117"/>
    <cellStyle name="Normal 57 6 2 8 3" xfId="32684"/>
    <cellStyle name="Normal 57 6 2 9" xfId="11690"/>
    <cellStyle name="Normal 57 6 2 9 2" xfId="24124"/>
    <cellStyle name="Normal 57 6 2 9 2 2" xfId="48998"/>
    <cellStyle name="Normal 57 6 2 9 3" xfId="36565"/>
    <cellStyle name="Normal 57 6 2_Degree data" xfId="2495"/>
    <cellStyle name="Normal 57 6 3" xfId="269"/>
    <cellStyle name="Normal 57 6 3 10" xfId="6609"/>
    <cellStyle name="Normal 57 6 3 10 2" xfId="19058"/>
    <cellStyle name="Normal 57 6 3 10 2 2" xfId="43932"/>
    <cellStyle name="Normal 57 6 3 10 3" xfId="31499"/>
    <cellStyle name="Normal 57 6 3 11" xfId="2672"/>
    <cellStyle name="Normal 57 6 3 11 2" xfId="15190"/>
    <cellStyle name="Normal 57 6 3 11 2 2" xfId="40064"/>
    <cellStyle name="Normal 57 6 3 11 3" xfId="27623"/>
    <cellStyle name="Normal 57 6 3 12" xfId="13091"/>
    <cellStyle name="Normal 57 6 3 12 2" xfId="37965"/>
    <cellStyle name="Normal 57 6 3 13" xfId="25524"/>
    <cellStyle name="Normal 57 6 3 2" xfId="483"/>
    <cellStyle name="Normal 57 6 3 2 10" xfId="13296"/>
    <cellStyle name="Normal 57 6 3 2 10 2" xfId="38170"/>
    <cellStyle name="Normal 57 6 3 2 11" xfId="25729"/>
    <cellStyle name="Normal 57 6 3 2 2" xfId="842"/>
    <cellStyle name="Normal 57 6 3 2 2 2" xfId="1533"/>
    <cellStyle name="Normal 57 6 3 2 2 2 2" xfId="9637"/>
    <cellStyle name="Normal 57 6 3 2 2 2 2 2" xfId="22080"/>
    <cellStyle name="Normal 57 6 3 2 2 2 2 2 2" xfId="46954"/>
    <cellStyle name="Normal 57 6 3 2 2 2 2 3" xfId="34521"/>
    <cellStyle name="Normal 57 6 3 2 2 2 3" xfId="4619"/>
    <cellStyle name="Normal 57 6 3 2 2 2 3 2" xfId="17073"/>
    <cellStyle name="Normal 57 6 3 2 2 2 3 2 2" xfId="41947"/>
    <cellStyle name="Normal 57 6 3 2 2 2 3 3" xfId="29514"/>
    <cellStyle name="Normal 57 6 3 2 2 2 4" xfId="14333"/>
    <cellStyle name="Normal 57 6 3 2 2 2 4 2" xfId="39207"/>
    <cellStyle name="Normal 57 6 3 2 2 2 5" xfId="26766"/>
    <cellStyle name="Normal 57 6 3 2 2 3" xfId="5678"/>
    <cellStyle name="Normal 57 6 3 2 2 3 2" xfId="10694"/>
    <cellStyle name="Normal 57 6 3 2 2 3 2 2" xfId="23137"/>
    <cellStyle name="Normal 57 6 3 2 2 3 2 2 2" xfId="48011"/>
    <cellStyle name="Normal 57 6 3 2 2 3 2 3" xfId="35578"/>
    <cellStyle name="Normal 57 6 3 2 2 3 3" xfId="18130"/>
    <cellStyle name="Normal 57 6 3 2 2 3 3 2" xfId="43004"/>
    <cellStyle name="Normal 57 6 3 2 2 3 4" xfId="30571"/>
    <cellStyle name="Normal 57 6 3 2 2 4" xfId="8753"/>
    <cellStyle name="Normal 57 6 3 2 2 4 2" xfId="21197"/>
    <cellStyle name="Normal 57 6 3 2 2 4 2 2" xfId="46071"/>
    <cellStyle name="Normal 57 6 3 2 2 4 3" xfId="33638"/>
    <cellStyle name="Normal 57 6 3 2 2 5" xfId="12148"/>
    <cellStyle name="Normal 57 6 3 2 2 5 2" xfId="24582"/>
    <cellStyle name="Normal 57 6 3 2 2 5 2 2" xfId="49456"/>
    <cellStyle name="Normal 57 6 3 2 2 5 3" xfId="37023"/>
    <cellStyle name="Normal 57 6 3 2 2 6" xfId="7230"/>
    <cellStyle name="Normal 57 6 3 2 2 6 2" xfId="19679"/>
    <cellStyle name="Normal 57 6 3 2 2 6 2 2" xfId="44553"/>
    <cellStyle name="Normal 57 6 3 2 2 6 3" xfId="32120"/>
    <cellStyle name="Normal 57 6 3 2 2 7" xfId="3684"/>
    <cellStyle name="Normal 57 6 3 2 2 7 2" xfId="16190"/>
    <cellStyle name="Normal 57 6 3 2 2 7 2 2" xfId="41064"/>
    <cellStyle name="Normal 57 6 3 2 2 7 3" xfId="28623"/>
    <cellStyle name="Normal 57 6 3 2 2 8" xfId="13643"/>
    <cellStyle name="Normal 57 6 3 2 2 8 2" xfId="38517"/>
    <cellStyle name="Normal 57 6 3 2 2 9" xfId="26076"/>
    <cellStyle name="Normal 57 6 3 2 3" xfId="1881"/>
    <cellStyle name="Normal 57 6 3 2 3 2" xfId="5025"/>
    <cellStyle name="Normal 57 6 3 2 3 2 2" xfId="10042"/>
    <cellStyle name="Normal 57 6 3 2 3 2 2 2" xfId="22485"/>
    <cellStyle name="Normal 57 6 3 2 3 2 2 2 2" xfId="47359"/>
    <cellStyle name="Normal 57 6 3 2 3 2 2 3" xfId="34926"/>
    <cellStyle name="Normal 57 6 3 2 3 2 3" xfId="17478"/>
    <cellStyle name="Normal 57 6 3 2 3 2 3 2" xfId="42352"/>
    <cellStyle name="Normal 57 6 3 2 3 2 4" xfId="29919"/>
    <cellStyle name="Normal 57 6 3 2 3 3" xfId="6027"/>
    <cellStyle name="Normal 57 6 3 2 3 3 2" xfId="11042"/>
    <cellStyle name="Normal 57 6 3 2 3 3 2 2" xfId="23485"/>
    <cellStyle name="Normal 57 6 3 2 3 3 2 2 2" xfId="48359"/>
    <cellStyle name="Normal 57 6 3 2 3 3 2 3" xfId="35926"/>
    <cellStyle name="Normal 57 6 3 2 3 3 3" xfId="18478"/>
    <cellStyle name="Normal 57 6 3 2 3 3 3 2" xfId="43352"/>
    <cellStyle name="Normal 57 6 3 2 3 3 4" xfId="30919"/>
    <cellStyle name="Normal 57 6 3 2 3 4" xfId="8449"/>
    <cellStyle name="Normal 57 6 3 2 3 4 2" xfId="20893"/>
    <cellStyle name="Normal 57 6 3 2 3 4 2 2" xfId="45767"/>
    <cellStyle name="Normal 57 6 3 2 3 4 3" xfId="33334"/>
    <cellStyle name="Normal 57 6 3 2 3 5" xfId="12496"/>
    <cellStyle name="Normal 57 6 3 2 3 5 2" xfId="24930"/>
    <cellStyle name="Normal 57 6 3 2 3 5 2 2" xfId="49804"/>
    <cellStyle name="Normal 57 6 3 2 3 5 3" xfId="37371"/>
    <cellStyle name="Normal 57 6 3 2 3 6" xfId="7636"/>
    <cellStyle name="Normal 57 6 3 2 3 6 2" xfId="20084"/>
    <cellStyle name="Normal 57 6 3 2 3 6 2 2" xfId="44958"/>
    <cellStyle name="Normal 57 6 3 2 3 6 3" xfId="32525"/>
    <cellStyle name="Normal 57 6 3 2 3 7" xfId="3380"/>
    <cellStyle name="Normal 57 6 3 2 3 7 2" xfId="15886"/>
    <cellStyle name="Normal 57 6 3 2 3 7 2 2" xfId="40760"/>
    <cellStyle name="Normal 57 6 3 2 3 7 3" xfId="28319"/>
    <cellStyle name="Normal 57 6 3 2 3 8" xfId="14681"/>
    <cellStyle name="Normal 57 6 3 2 3 8 2" xfId="39555"/>
    <cellStyle name="Normal 57 6 3 2 3 9" xfId="27114"/>
    <cellStyle name="Normal 57 6 3 2 4" xfId="2401"/>
    <cellStyle name="Normal 57 6 3 2 4 2" xfId="6423"/>
    <cellStyle name="Normal 57 6 3 2 4 2 2" xfId="11438"/>
    <cellStyle name="Normal 57 6 3 2 4 2 2 2" xfId="23881"/>
    <cellStyle name="Normal 57 6 3 2 4 2 2 2 2" xfId="48755"/>
    <cellStyle name="Normal 57 6 3 2 4 2 2 3" xfId="36322"/>
    <cellStyle name="Normal 57 6 3 2 4 2 3" xfId="18874"/>
    <cellStyle name="Normal 57 6 3 2 4 2 3 2" xfId="43748"/>
    <cellStyle name="Normal 57 6 3 2 4 2 4" xfId="31315"/>
    <cellStyle name="Normal 57 6 3 2 4 3" xfId="12892"/>
    <cellStyle name="Normal 57 6 3 2 4 3 2" xfId="25326"/>
    <cellStyle name="Normal 57 6 3 2 4 3 2 2" xfId="50200"/>
    <cellStyle name="Normal 57 6 3 2 4 3 3" xfId="37767"/>
    <cellStyle name="Normal 57 6 3 2 4 4" xfId="9333"/>
    <cellStyle name="Normal 57 6 3 2 4 4 2" xfId="21776"/>
    <cellStyle name="Normal 57 6 3 2 4 4 2 2" xfId="46650"/>
    <cellStyle name="Normal 57 6 3 2 4 4 3" xfId="34217"/>
    <cellStyle name="Normal 57 6 3 2 4 5" xfId="4315"/>
    <cellStyle name="Normal 57 6 3 2 4 5 2" xfId="16769"/>
    <cellStyle name="Normal 57 6 3 2 4 5 2 2" xfId="41643"/>
    <cellStyle name="Normal 57 6 3 2 4 5 3" xfId="29210"/>
    <cellStyle name="Normal 57 6 3 2 4 6" xfId="15077"/>
    <cellStyle name="Normal 57 6 3 2 4 6 2" xfId="39951"/>
    <cellStyle name="Normal 57 6 3 2 4 7" xfId="27510"/>
    <cellStyle name="Normal 57 6 3 2 5" xfId="1234"/>
    <cellStyle name="Normal 57 6 3 2 5 2" xfId="10395"/>
    <cellStyle name="Normal 57 6 3 2 5 2 2" xfId="22838"/>
    <cellStyle name="Normal 57 6 3 2 5 2 2 2" xfId="47712"/>
    <cellStyle name="Normal 57 6 3 2 5 2 3" xfId="35279"/>
    <cellStyle name="Normal 57 6 3 2 5 3" xfId="5379"/>
    <cellStyle name="Normal 57 6 3 2 5 3 2" xfId="17831"/>
    <cellStyle name="Normal 57 6 3 2 5 3 2 2" xfId="42705"/>
    <cellStyle name="Normal 57 6 3 2 5 3 3" xfId="30272"/>
    <cellStyle name="Normal 57 6 3 2 5 4" xfId="14034"/>
    <cellStyle name="Normal 57 6 3 2 5 4 2" xfId="38908"/>
    <cellStyle name="Normal 57 6 3 2 5 5" xfId="26467"/>
    <cellStyle name="Normal 57 6 3 2 6" xfId="7956"/>
    <cellStyle name="Normal 57 6 3 2 6 2" xfId="20402"/>
    <cellStyle name="Normal 57 6 3 2 6 2 2" xfId="45276"/>
    <cellStyle name="Normal 57 6 3 2 6 3" xfId="32843"/>
    <cellStyle name="Normal 57 6 3 2 7" xfId="11849"/>
    <cellStyle name="Normal 57 6 3 2 7 2" xfId="24283"/>
    <cellStyle name="Normal 57 6 3 2 7 2 2" xfId="49157"/>
    <cellStyle name="Normal 57 6 3 2 7 3" xfId="36724"/>
    <cellStyle name="Normal 57 6 3 2 8" xfId="6926"/>
    <cellStyle name="Normal 57 6 3 2 8 2" xfId="19375"/>
    <cellStyle name="Normal 57 6 3 2 8 2 2" xfId="44249"/>
    <cellStyle name="Normal 57 6 3 2 8 3" xfId="31816"/>
    <cellStyle name="Normal 57 6 3 2 9" xfId="2877"/>
    <cellStyle name="Normal 57 6 3 2 9 2" xfId="15395"/>
    <cellStyle name="Normal 57 6 3 2 9 2 2" xfId="40269"/>
    <cellStyle name="Normal 57 6 3 2 9 3" xfId="27828"/>
    <cellStyle name="Normal 57 6 3 2_Degree data" xfId="2498"/>
    <cellStyle name="Normal 57 6 3 3" xfId="631"/>
    <cellStyle name="Normal 57 6 3 3 2" xfId="1532"/>
    <cellStyle name="Normal 57 6 3 3 2 2" xfId="9128"/>
    <cellStyle name="Normal 57 6 3 3 2 2 2" xfId="21571"/>
    <cellStyle name="Normal 57 6 3 3 2 2 2 2" xfId="46445"/>
    <cellStyle name="Normal 57 6 3 3 2 2 3" xfId="34012"/>
    <cellStyle name="Normal 57 6 3 3 2 3" xfId="4110"/>
    <cellStyle name="Normal 57 6 3 3 2 3 2" xfId="16564"/>
    <cellStyle name="Normal 57 6 3 3 2 3 2 2" xfId="41438"/>
    <cellStyle name="Normal 57 6 3 3 2 3 3" xfId="29005"/>
    <cellStyle name="Normal 57 6 3 3 2 4" xfId="14332"/>
    <cellStyle name="Normal 57 6 3 3 2 4 2" xfId="39206"/>
    <cellStyle name="Normal 57 6 3 3 2 5" xfId="26765"/>
    <cellStyle name="Normal 57 6 3 3 3" xfId="5677"/>
    <cellStyle name="Normal 57 6 3 3 3 2" xfId="10693"/>
    <cellStyle name="Normal 57 6 3 3 3 2 2" xfId="23136"/>
    <cellStyle name="Normal 57 6 3 3 3 2 2 2" xfId="48010"/>
    <cellStyle name="Normal 57 6 3 3 3 2 3" xfId="35577"/>
    <cellStyle name="Normal 57 6 3 3 3 3" xfId="18129"/>
    <cellStyle name="Normal 57 6 3 3 3 3 2" xfId="43003"/>
    <cellStyle name="Normal 57 6 3 3 3 4" xfId="30570"/>
    <cellStyle name="Normal 57 6 3 3 4" xfId="8244"/>
    <cellStyle name="Normal 57 6 3 3 4 2" xfId="20688"/>
    <cellStyle name="Normal 57 6 3 3 4 2 2" xfId="45562"/>
    <cellStyle name="Normal 57 6 3 3 4 3" xfId="33129"/>
    <cellStyle name="Normal 57 6 3 3 5" xfId="12147"/>
    <cellStyle name="Normal 57 6 3 3 5 2" xfId="24581"/>
    <cellStyle name="Normal 57 6 3 3 5 2 2" xfId="49455"/>
    <cellStyle name="Normal 57 6 3 3 5 3" xfId="37022"/>
    <cellStyle name="Normal 57 6 3 3 6" xfId="6721"/>
    <cellStyle name="Normal 57 6 3 3 6 2" xfId="19170"/>
    <cellStyle name="Normal 57 6 3 3 6 2 2" xfId="44044"/>
    <cellStyle name="Normal 57 6 3 3 6 3" xfId="31611"/>
    <cellStyle name="Normal 57 6 3 3 7" xfId="3175"/>
    <cellStyle name="Normal 57 6 3 3 7 2" xfId="15681"/>
    <cellStyle name="Normal 57 6 3 3 7 2 2" xfId="40555"/>
    <cellStyle name="Normal 57 6 3 3 7 3" xfId="28114"/>
    <cellStyle name="Normal 57 6 3 3 8" xfId="13438"/>
    <cellStyle name="Normal 57 6 3 3 8 2" xfId="38312"/>
    <cellStyle name="Normal 57 6 3 3 9" xfId="25871"/>
    <cellStyle name="Normal 57 6 3 4" xfId="1880"/>
    <cellStyle name="Normal 57 6 3 4 2" xfId="4618"/>
    <cellStyle name="Normal 57 6 3 4 2 2" xfId="9636"/>
    <cellStyle name="Normal 57 6 3 4 2 2 2" xfId="22079"/>
    <cellStyle name="Normal 57 6 3 4 2 2 2 2" xfId="46953"/>
    <cellStyle name="Normal 57 6 3 4 2 2 3" xfId="34520"/>
    <cellStyle name="Normal 57 6 3 4 2 3" xfId="17072"/>
    <cellStyle name="Normal 57 6 3 4 2 3 2" xfId="41946"/>
    <cellStyle name="Normal 57 6 3 4 2 4" xfId="29513"/>
    <cellStyle name="Normal 57 6 3 4 3" xfId="6026"/>
    <cellStyle name="Normal 57 6 3 4 3 2" xfId="11041"/>
    <cellStyle name="Normal 57 6 3 4 3 2 2" xfId="23484"/>
    <cellStyle name="Normal 57 6 3 4 3 2 2 2" xfId="48358"/>
    <cellStyle name="Normal 57 6 3 4 3 2 3" xfId="35925"/>
    <cellStyle name="Normal 57 6 3 4 3 3" xfId="18477"/>
    <cellStyle name="Normal 57 6 3 4 3 3 2" xfId="43351"/>
    <cellStyle name="Normal 57 6 3 4 3 4" xfId="30918"/>
    <cellStyle name="Normal 57 6 3 4 4" xfId="8752"/>
    <cellStyle name="Normal 57 6 3 4 4 2" xfId="21196"/>
    <cellStyle name="Normal 57 6 3 4 4 2 2" xfId="46070"/>
    <cellStyle name="Normal 57 6 3 4 4 3" xfId="33637"/>
    <cellStyle name="Normal 57 6 3 4 5" xfId="12495"/>
    <cellStyle name="Normal 57 6 3 4 5 2" xfId="24929"/>
    <cellStyle name="Normal 57 6 3 4 5 2 2" xfId="49803"/>
    <cellStyle name="Normal 57 6 3 4 5 3" xfId="37370"/>
    <cellStyle name="Normal 57 6 3 4 6" xfId="7229"/>
    <cellStyle name="Normal 57 6 3 4 6 2" xfId="19678"/>
    <cellStyle name="Normal 57 6 3 4 6 2 2" xfId="44552"/>
    <cellStyle name="Normal 57 6 3 4 6 3" xfId="32119"/>
    <cellStyle name="Normal 57 6 3 4 7" xfId="3683"/>
    <cellStyle name="Normal 57 6 3 4 7 2" xfId="16189"/>
    <cellStyle name="Normal 57 6 3 4 7 2 2" xfId="41063"/>
    <cellStyle name="Normal 57 6 3 4 7 3" xfId="28622"/>
    <cellStyle name="Normal 57 6 3 4 8" xfId="14680"/>
    <cellStyle name="Normal 57 6 3 4 8 2" xfId="39554"/>
    <cellStyle name="Normal 57 6 3 4 9" xfId="27113"/>
    <cellStyle name="Normal 57 6 3 5" xfId="2187"/>
    <cellStyle name="Normal 57 6 3 5 2" xfId="4820"/>
    <cellStyle name="Normal 57 6 3 5 2 2" xfId="9837"/>
    <cellStyle name="Normal 57 6 3 5 2 2 2" xfId="22280"/>
    <cellStyle name="Normal 57 6 3 5 2 2 2 2" xfId="47154"/>
    <cellStyle name="Normal 57 6 3 5 2 2 3" xfId="34721"/>
    <cellStyle name="Normal 57 6 3 5 2 3" xfId="17273"/>
    <cellStyle name="Normal 57 6 3 5 2 3 2" xfId="42147"/>
    <cellStyle name="Normal 57 6 3 5 2 4" xfId="29714"/>
    <cellStyle name="Normal 57 6 3 5 3" xfId="6218"/>
    <cellStyle name="Normal 57 6 3 5 3 2" xfId="11233"/>
    <cellStyle name="Normal 57 6 3 5 3 2 2" xfId="23676"/>
    <cellStyle name="Normal 57 6 3 5 3 2 2 2" xfId="48550"/>
    <cellStyle name="Normal 57 6 3 5 3 2 3" xfId="36117"/>
    <cellStyle name="Normal 57 6 3 5 3 3" xfId="18669"/>
    <cellStyle name="Normal 57 6 3 5 3 3 2" xfId="43543"/>
    <cellStyle name="Normal 57 6 3 5 3 4" xfId="31110"/>
    <cellStyle name="Normal 57 6 3 5 4" xfId="8130"/>
    <cellStyle name="Normal 57 6 3 5 4 2" xfId="20576"/>
    <cellStyle name="Normal 57 6 3 5 4 2 2" xfId="45450"/>
    <cellStyle name="Normal 57 6 3 5 4 3" xfId="33017"/>
    <cellStyle name="Normal 57 6 3 5 5" xfId="12687"/>
    <cellStyle name="Normal 57 6 3 5 5 2" xfId="25121"/>
    <cellStyle name="Normal 57 6 3 5 5 2 2" xfId="49995"/>
    <cellStyle name="Normal 57 6 3 5 5 3" xfId="37562"/>
    <cellStyle name="Normal 57 6 3 5 6" xfId="7431"/>
    <cellStyle name="Normal 57 6 3 5 6 2" xfId="19879"/>
    <cellStyle name="Normal 57 6 3 5 6 2 2" xfId="44753"/>
    <cellStyle name="Normal 57 6 3 5 6 3" xfId="32320"/>
    <cellStyle name="Normal 57 6 3 5 7" xfId="3060"/>
    <cellStyle name="Normal 57 6 3 5 7 2" xfId="15569"/>
    <cellStyle name="Normal 57 6 3 5 7 2 2" xfId="40443"/>
    <cellStyle name="Normal 57 6 3 5 7 3" xfId="28002"/>
    <cellStyle name="Normal 57 6 3 5 8" xfId="14872"/>
    <cellStyle name="Normal 57 6 3 5 8 2" xfId="39746"/>
    <cellStyle name="Normal 57 6 3 5 9" xfId="27305"/>
    <cellStyle name="Normal 57 6 3 6" xfId="1029"/>
    <cellStyle name="Normal 57 6 3 6 2" xfId="9016"/>
    <cellStyle name="Normal 57 6 3 6 2 2" xfId="21459"/>
    <cellStyle name="Normal 57 6 3 6 2 2 2" xfId="46333"/>
    <cellStyle name="Normal 57 6 3 6 2 3" xfId="33900"/>
    <cellStyle name="Normal 57 6 3 6 3" xfId="3998"/>
    <cellStyle name="Normal 57 6 3 6 3 2" xfId="16452"/>
    <cellStyle name="Normal 57 6 3 6 3 2 2" xfId="41326"/>
    <cellStyle name="Normal 57 6 3 6 3 3" xfId="28893"/>
    <cellStyle name="Normal 57 6 3 6 4" xfId="13829"/>
    <cellStyle name="Normal 57 6 3 6 4 2" xfId="38703"/>
    <cellStyle name="Normal 57 6 3 6 5" xfId="26262"/>
    <cellStyle name="Normal 57 6 3 7" xfId="5174"/>
    <cellStyle name="Normal 57 6 3 7 2" xfId="10190"/>
    <cellStyle name="Normal 57 6 3 7 2 2" xfId="22633"/>
    <cellStyle name="Normal 57 6 3 7 2 2 2" xfId="47507"/>
    <cellStyle name="Normal 57 6 3 7 2 3" xfId="35074"/>
    <cellStyle name="Normal 57 6 3 7 3" xfId="17626"/>
    <cellStyle name="Normal 57 6 3 7 3 2" xfId="42500"/>
    <cellStyle name="Normal 57 6 3 7 4" xfId="30067"/>
    <cellStyle name="Normal 57 6 3 8" xfId="7751"/>
    <cellStyle name="Normal 57 6 3 8 2" xfId="20197"/>
    <cellStyle name="Normal 57 6 3 8 2 2" xfId="45071"/>
    <cellStyle name="Normal 57 6 3 8 3" xfId="32638"/>
    <cellStyle name="Normal 57 6 3 9" xfId="11644"/>
    <cellStyle name="Normal 57 6 3 9 2" xfId="24078"/>
    <cellStyle name="Normal 57 6 3 9 2 2" xfId="48952"/>
    <cellStyle name="Normal 57 6 3 9 3" xfId="36519"/>
    <cellStyle name="Normal 57 6 3_Degree data" xfId="2497"/>
    <cellStyle name="Normal 57 6 4" xfId="375"/>
    <cellStyle name="Normal 57 6 4 10" xfId="13191"/>
    <cellStyle name="Normal 57 6 4 10 2" xfId="38065"/>
    <cellStyle name="Normal 57 6 4 11" xfId="25624"/>
    <cellStyle name="Normal 57 6 4 2" xfId="735"/>
    <cellStyle name="Normal 57 6 4 2 2" xfId="1534"/>
    <cellStyle name="Normal 57 6 4 2 2 2" xfId="9638"/>
    <cellStyle name="Normal 57 6 4 2 2 2 2" xfId="22081"/>
    <cellStyle name="Normal 57 6 4 2 2 2 2 2" xfId="46955"/>
    <cellStyle name="Normal 57 6 4 2 2 2 3" xfId="34522"/>
    <cellStyle name="Normal 57 6 4 2 2 3" xfId="4620"/>
    <cellStyle name="Normal 57 6 4 2 2 3 2" xfId="17074"/>
    <cellStyle name="Normal 57 6 4 2 2 3 2 2" xfId="41948"/>
    <cellStyle name="Normal 57 6 4 2 2 3 3" xfId="29515"/>
    <cellStyle name="Normal 57 6 4 2 2 4" xfId="14334"/>
    <cellStyle name="Normal 57 6 4 2 2 4 2" xfId="39208"/>
    <cellStyle name="Normal 57 6 4 2 2 5" xfId="26767"/>
    <cellStyle name="Normal 57 6 4 2 3" xfId="5679"/>
    <cellStyle name="Normal 57 6 4 2 3 2" xfId="10695"/>
    <cellStyle name="Normal 57 6 4 2 3 2 2" xfId="23138"/>
    <cellStyle name="Normal 57 6 4 2 3 2 2 2" xfId="48012"/>
    <cellStyle name="Normal 57 6 4 2 3 2 3" xfId="35579"/>
    <cellStyle name="Normal 57 6 4 2 3 3" xfId="18131"/>
    <cellStyle name="Normal 57 6 4 2 3 3 2" xfId="43005"/>
    <cellStyle name="Normal 57 6 4 2 3 4" xfId="30572"/>
    <cellStyle name="Normal 57 6 4 2 4" xfId="8754"/>
    <cellStyle name="Normal 57 6 4 2 4 2" xfId="21198"/>
    <cellStyle name="Normal 57 6 4 2 4 2 2" xfId="46072"/>
    <cellStyle name="Normal 57 6 4 2 4 3" xfId="33639"/>
    <cellStyle name="Normal 57 6 4 2 5" xfId="12149"/>
    <cellStyle name="Normal 57 6 4 2 5 2" xfId="24583"/>
    <cellStyle name="Normal 57 6 4 2 5 2 2" xfId="49457"/>
    <cellStyle name="Normal 57 6 4 2 5 3" xfId="37024"/>
    <cellStyle name="Normal 57 6 4 2 6" xfId="7231"/>
    <cellStyle name="Normal 57 6 4 2 6 2" xfId="19680"/>
    <cellStyle name="Normal 57 6 4 2 6 2 2" xfId="44554"/>
    <cellStyle name="Normal 57 6 4 2 6 3" xfId="32121"/>
    <cellStyle name="Normal 57 6 4 2 7" xfId="3685"/>
    <cellStyle name="Normal 57 6 4 2 7 2" xfId="16191"/>
    <cellStyle name="Normal 57 6 4 2 7 2 2" xfId="41065"/>
    <cellStyle name="Normal 57 6 4 2 7 3" xfId="28624"/>
    <cellStyle name="Normal 57 6 4 2 8" xfId="13538"/>
    <cellStyle name="Normal 57 6 4 2 8 2" xfId="38412"/>
    <cellStyle name="Normal 57 6 4 2 9" xfId="25971"/>
    <cellStyle name="Normal 57 6 4 3" xfId="1882"/>
    <cellStyle name="Normal 57 6 4 3 2" xfId="4920"/>
    <cellStyle name="Normal 57 6 4 3 2 2" xfId="9937"/>
    <cellStyle name="Normal 57 6 4 3 2 2 2" xfId="22380"/>
    <cellStyle name="Normal 57 6 4 3 2 2 2 2" xfId="47254"/>
    <cellStyle name="Normal 57 6 4 3 2 2 3" xfId="34821"/>
    <cellStyle name="Normal 57 6 4 3 2 3" xfId="17373"/>
    <cellStyle name="Normal 57 6 4 3 2 3 2" xfId="42247"/>
    <cellStyle name="Normal 57 6 4 3 2 4" xfId="29814"/>
    <cellStyle name="Normal 57 6 4 3 3" xfId="6028"/>
    <cellStyle name="Normal 57 6 4 3 3 2" xfId="11043"/>
    <cellStyle name="Normal 57 6 4 3 3 2 2" xfId="23486"/>
    <cellStyle name="Normal 57 6 4 3 3 2 2 2" xfId="48360"/>
    <cellStyle name="Normal 57 6 4 3 3 2 3" xfId="35927"/>
    <cellStyle name="Normal 57 6 4 3 3 3" xfId="18479"/>
    <cellStyle name="Normal 57 6 4 3 3 3 2" xfId="43353"/>
    <cellStyle name="Normal 57 6 4 3 3 4" xfId="30920"/>
    <cellStyle name="Normal 57 6 4 3 4" xfId="8344"/>
    <cellStyle name="Normal 57 6 4 3 4 2" xfId="20788"/>
    <cellStyle name="Normal 57 6 4 3 4 2 2" xfId="45662"/>
    <cellStyle name="Normal 57 6 4 3 4 3" xfId="33229"/>
    <cellStyle name="Normal 57 6 4 3 5" xfId="12497"/>
    <cellStyle name="Normal 57 6 4 3 5 2" xfId="24931"/>
    <cellStyle name="Normal 57 6 4 3 5 2 2" xfId="49805"/>
    <cellStyle name="Normal 57 6 4 3 5 3" xfId="37372"/>
    <cellStyle name="Normal 57 6 4 3 6" xfId="7531"/>
    <cellStyle name="Normal 57 6 4 3 6 2" xfId="19979"/>
    <cellStyle name="Normal 57 6 4 3 6 2 2" xfId="44853"/>
    <cellStyle name="Normal 57 6 4 3 6 3" xfId="32420"/>
    <cellStyle name="Normal 57 6 4 3 7" xfId="3275"/>
    <cellStyle name="Normal 57 6 4 3 7 2" xfId="15781"/>
    <cellStyle name="Normal 57 6 4 3 7 2 2" xfId="40655"/>
    <cellStyle name="Normal 57 6 4 3 7 3" xfId="28214"/>
    <cellStyle name="Normal 57 6 4 3 8" xfId="14682"/>
    <cellStyle name="Normal 57 6 4 3 8 2" xfId="39556"/>
    <cellStyle name="Normal 57 6 4 3 9" xfId="27115"/>
    <cellStyle name="Normal 57 6 4 4" xfId="2293"/>
    <cellStyle name="Normal 57 6 4 4 2" xfId="6318"/>
    <cellStyle name="Normal 57 6 4 4 2 2" xfId="11333"/>
    <cellStyle name="Normal 57 6 4 4 2 2 2" xfId="23776"/>
    <cellStyle name="Normal 57 6 4 4 2 2 2 2" xfId="48650"/>
    <cellStyle name="Normal 57 6 4 4 2 2 3" xfId="36217"/>
    <cellStyle name="Normal 57 6 4 4 2 3" xfId="18769"/>
    <cellStyle name="Normal 57 6 4 4 2 3 2" xfId="43643"/>
    <cellStyle name="Normal 57 6 4 4 2 4" xfId="31210"/>
    <cellStyle name="Normal 57 6 4 4 3" xfId="12787"/>
    <cellStyle name="Normal 57 6 4 4 3 2" xfId="25221"/>
    <cellStyle name="Normal 57 6 4 4 3 2 2" xfId="50095"/>
    <cellStyle name="Normal 57 6 4 4 3 3" xfId="37662"/>
    <cellStyle name="Normal 57 6 4 4 4" xfId="9228"/>
    <cellStyle name="Normal 57 6 4 4 4 2" xfId="21671"/>
    <cellStyle name="Normal 57 6 4 4 4 2 2" xfId="46545"/>
    <cellStyle name="Normal 57 6 4 4 4 3" xfId="34112"/>
    <cellStyle name="Normal 57 6 4 4 5" xfId="4210"/>
    <cellStyle name="Normal 57 6 4 4 5 2" xfId="16664"/>
    <cellStyle name="Normal 57 6 4 4 5 2 2" xfId="41538"/>
    <cellStyle name="Normal 57 6 4 4 5 3" xfId="29105"/>
    <cellStyle name="Normal 57 6 4 4 6" xfId="14972"/>
    <cellStyle name="Normal 57 6 4 4 6 2" xfId="39846"/>
    <cellStyle name="Normal 57 6 4 4 7" xfId="27405"/>
    <cellStyle name="Normal 57 6 4 5" xfId="1129"/>
    <cellStyle name="Normal 57 6 4 5 2" xfId="10290"/>
    <cellStyle name="Normal 57 6 4 5 2 2" xfId="22733"/>
    <cellStyle name="Normal 57 6 4 5 2 2 2" xfId="47607"/>
    <cellStyle name="Normal 57 6 4 5 2 3" xfId="35174"/>
    <cellStyle name="Normal 57 6 4 5 3" xfId="5274"/>
    <cellStyle name="Normal 57 6 4 5 3 2" xfId="17726"/>
    <cellStyle name="Normal 57 6 4 5 3 2 2" xfId="42600"/>
    <cellStyle name="Normal 57 6 4 5 3 3" xfId="30167"/>
    <cellStyle name="Normal 57 6 4 5 4" xfId="13929"/>
    <cellStyle name="Normal 57 6 4 5 4 2" xfId="38803"/>
    <cellStyle name="Normal 57 6 4 5 5" xfId="26362"/>
    <cellStyle name="Normal 57 6 4 6" xfId="7851"/>
    <cellStyle name="Normal 57 6 4 6 2" xfId="20297"/>
    <cellStyle name="Normal 57 6 4 6 2 2" xfId="45171"/>
    <cellStyle name="Normal 57 6 4 6 3" xfId="32738"/>
    <cellStyle name="Normal 57 6 4 7" xfId="11744"/>
    <cellStyle name="Normal 57 6 4 7 2" xfId="24178"/>
    <cellStyle name="Normal 57 6 4 7 2 2" xfId="49052"/>
    <cellStyle name="Normal 57 6 4 7 3" xfId="36619"/>
    <cellStyle name="Normal 57 6 4 8" xfId="6821"/>
    <cellStyle name="Normal 57 6 4 8 2" xfId="19270"/>
    <cellStyle name="Normal 57 6 4 8 2 2" xfId="44144"/>
    <cellStyle name="Normal 57 6 4 8 3" xfId="31711"/>
    <cellStyle name="Normal 57 6 4 9" xfId="2772"/>
    <cellStyle name="Normal 57 6 4 9 2" xfId="15290"/>
    <cellStyle name="Normal 57 6 4 9 2 2" xfId="40164"/>
    <cellStyle name="Normal 57 6 4 9 3" xfId="27723"/>
    <cellStyle name="Normal 57 6 4_Degree data" xfId="2499"/>
    <cellStyle name="Normal 57 6 5" xfId="207"/>
    <cellStyle name="Normal 57 6 5 2" xfId="1529"/>
    <cellStyle name="Normal 57 6 5 2 2" xfId="9072"/>
    <cellStyle name="Normal 57 6 5 2 2 2" xfId="21515"/>
    <cellStyle name="Normal 57 6 5 2 2 2 2" xfId="46389"/>
    <cellStyle name="Normal 57 6 5 2 2 3" xfId="33956"/>
    <cellStyle name="Normal 57 6 5 2 3" xfId="4054"/>
    <cellStyle name="Normal 57 6 5 2 3 2" xfId="16508"/>
    <cellStyle name="Normal 57 6 5 2 3 2 2" xfId="41382"/>
    <cellStyle name="Normal 57 6 5 2 3 3" xfId="28949"/>
    <cellStyle name="Normal 57 6 5 2 4" xfId="14329"/>
    <cellStyle name="Normal 57 6 5 2 4 2" xfId="39203"/>
    <cellStyle name="Normal 57 6 5 2 5" xfId="26762"/>
    <cellStyle name="Normal 57 6 5 3" xfId="5674"/>
    <cellStyle name="Normal 57 6 5 3 2" xfId="10690"/>
    <cellStyle name="Normal 57 6 5 3 2 2" xfId="23133"/>
    <cellStyle name="Normal 57 6 5 3 2 2 2" xfId="48007"/>
    <cellStyle name="Normal 57 6 5 3 2 3" xfId="35574"/>
    <cellStyle name="Normal 57 6 5 3 3" xfId="18126"/>
    <cellStyle name="Normal 57 6 5 3 3 2" xfId="43000"/>
    <cellStyle name="Normal 57 6 5 3 4" xfId="30567"/>
    <cellStyle name="Normal 57 6 5 4" xfId="8188"/>
    <cellStyle name="Normal 57 6 5 4 2" xfId="20632"/>
    <cellStyle name="Normal 57 6 5 4 2 2" xfId="45506"/>
    <cellStyle name="Normal 57 6 5 4 3" xfId="33073"/>
    <cellStyle name="Normal 57 6 5 5" xfId="12144"/>
    <cellStyle name="Normal 57 6 5 5 2" xfId="24578"/>
    <cellStyle name="Normal 57 6 5 5 2 2" xfId="49452"/>
    <cellStyle name="Normal 57 6 5 5 3" xfId="37019"/>
    <cellStyle name="Normal 57 6 5 6" xfId="6665"/>
    <cellStyle name="Normal 57 6 5 6 2" xfId="19114"/>
    <cellStyle name="Normal 57 6 5 6 2 2" xfId="43988"/>
    <cellStyle name="Normal 57 6 5 6 3" xfId="31555"/>
    <cellStyle name="Normal 57 6 5 7" xfId="3119"/>
    <cellStyle name="Normal 57 6 5 7 2" xfId="15625"/>
    <cellStyle name="Normal 57 6 5 7 2 2" xfId="40499"/>
    <cellStyle name="Normal 57 6 5 7 3" xfId="28058"/>
    <cellStyle name="Normal 57 6 5 8" xfId="13035"/>
    <cellStyle name="Normal 57 6 5 8 2" xfId="37909"/>
    <cellStyle name="Normal 57 6 5 9" xfId="25468"/>
    <cellStyle name="Normal 57 6 6" xfId="573"/>
    <cellStyle name="Normal 57 6 6 2" xfId="1877"/>
    <cellStyle name="Normal 57 6 6 2 2" xfId="9633"/>
    <cellStyle name="Normal 57 6 6 2 2 2" xfId="22076"/>
    <cellStyle name="Normal 57 6 6 2 2 2 2" xfId="46950"/>
    <cellStyle name="Normal 57 6 6 2 2 3" xfId="34517"/>
    <cellStyle name="Normal 57 6 6 2 3" xfId="4615"/>
    <cellStyle name="Normal 57 6 6 2 3 2" xfId="17069"/>
    <cellStyle name="Normal 57 6 6 2 3 2 2" xfId="41943"/>
    <cellStyle name="Normal 57 6 6 2 3 3" xfId="29510"/>
    <cellStyle name="Normal 57 6 6 2 4" xfId="14677"/>
    <cellStyle name="Normal 57 6 6 2 4 2" xfId="39551"/>
    <cellStyle name="Normal 57 6 6 2 5" xfId="27110"/>
    <cellStyle name="Normal 57 6 6 3" xfId="6023"/>
    <cellStyle name="Normal 57 6 6 3 2" xfId="11038"/>
    <cellStyle name="Normal 57 6 6 3 2 2" xfId="23481"/>
    <cellStyle name="Normal 57 6 6 3 2 2 2" xfId="48355"/>
    <cellStyle name="Normal 57 6 6 3 2 3" xfId="35922"/>
    <cellStyle name="Normal 57 6 6 3 3" xfId="18474"/>
    <cellStyle name="Normal 57 6 6 3 3 2" xfId="43348"/>
    <cellStyle name="Normal 57 6 6 3 4" xfId="30915"/>
    <cellStyle name="Normal 57 6 6 4" xfId="8749"/>
    <cellStyle name="Normal 57 6 6 4 2" xfId="21193"/>
    <cellStyle name="Normal 57 6 6 4 2 2" xfId="46067"/>
    <cellStyle name="Normal 57 6 6 4 3" xfId="33634"/>
    <cellStyle name="Normal 57 6 6 5" xfId="12492"/>
    <cellStyle name="Normal 57 6 6 5 2" xfId="24926"/>
    <cellStyle name="Normal 57 6 6 5 2 2" xfId="49800"/>
    <cellStyle name="Normal 57 6 6 5 3" xfId="37367"/>
    <cellStyle name="Normal 57 6 6 6" xfId="7226"/>
    <cellStyle name="Normal 57 6 6 6 2" xfId="19675"/>
    <cellStyle name="Normal 57 6 6 6 2 2" xfId="44549"/>
    <cellStyle name="Normal 57 6 6 6 3" xfId="32116"/>
    <cellStyle name="Normal 57 6 6 7" xfId="3680"/>
    <cellStyle name="Normal 57 6 6 7 2" xfId="16186"/>
    <cellStyle name="Normal 57 6 6 7 2 2" xfId="41060"/>
    <cellStyle name="Normal 57 6 6 7 3" xfId="28619"/>
    <cellStyle name="Normal 57 6 6 8" xfId="13382"/>
    <cellStyle name="Normal 57 6 6 8 2" xfId="38256"/>
    <cellStyle name="Normal 57 6 6 9" xfId="25815"/>
    <cellStyle name="Normal 57 6 7" xfId="2125"/>
    <cellStyle name="Normal 57 6 7 2" xfId="4764"/>
    <cellStyle name="Normal 57 6 7 2 2" xfId="9781"/>
    <cellStyle name="Normal 57 6 7 2 2 2" xfId="22224"/>
    <cellStyle name="Normal 57 6 7 2 2 2 2" xfId="47098"/>
    <cellStyle name="Normal 57 6 7 2 2 3" xfId="34665"/>
    <cellStyle name="Normal 57 6 7 2 3" xfId="17217"/>
    <cellStyle name="Normal 57 6 7 2 3 2" xfId="42091"/>
    <cellStyle name="Normal 57 6 7 2 4" xfId="29658"/>
    <cellStyle name="Normal 57 6 7 3" xfId="6162"/>
    <cellStyle name="Normal 57 6 7 3 2" xfId="11177"/>
    <cellStyle name="Normal 57 6 7 3 2 2" xfId="23620"/>
    <cellStyle name="Normal 57 6 7 3 2 2 2" xfId="48494"/>
    <cellStyle name="Normal 57 6 7 3 2 3" xfId="36061"/>
    <cellStyle name="Normal 57 6 7 3 3" xfId="18613"/>
    <cellStyle name="Normal 57 6 7 3 3 2" xfId="43487"/>
    <cellStyle name="Normal 57 6 7 3 4" xfId="31054"/>
    <cellStyle name="Normal 57 6 7 4" xfId="8024"/>
    <cellStyle name="Normal 57 6 7 4 2" xfId="20470"/>
    <cellStyle name="Normal 57 6 7 4 2 2" xfId="45344"/>
    <cellStyle name="Normal 57 6 7 4 3" xfId="32911"/>
    <cellStyle name="Normal 57 6 7 5" xfId="12631"/>
    <cellStyle name="Normal 57 6 7 5 2" xfId="25065"/>
    <cellStyle name="Normal 57 6 7 5 2 2" xfId="49939"/>
    <cellStyle name="Normal 57 6 7 5 3" xfId="37506"/>
    <cellStyle name="Normal 57 6 7 6" xfId="7375"/>
    <cellStyle name="Normal 57 6 7 6 2" xfId="19823"/>
    <cellStyle name="Normal 57 6 7 6 2 2" xfId="44697"/>
    <cellStyle name="Normal 57 6 7 6 3" xfId="32264"/>
    <cellStyle name="Normal 57 6 7 7" xfId="2948"/>
    <cellStyle name="Normal 57 6 7 7 2" xfId="15463"/>
    <cellStyle name="Normal 57 6 7 7 2 2" xfId="40337"/>
    <cellStyle name="Normal 57 6 7 7 3" xfId="27896"/>
    <cellStyle name="Normal 57 6 7 8" xfId="14816"/>
    <cellStyle name="Normal 57 6 7 8 2" xfId="39690"/>
    <cellStyle name="Normal 57 6 7 9" xfId="27249"/>
    <cellStyle name="Normal 57 6 8" xfId="973"/>
    <cellStyle name="Normal 57 6 8 2" xfId="11588"/>
    <cellStyle name="Normal 57 6 8 2 2" xfId="24022"/>
    <cellStyle name="Normal 57 6 8 2 2 2" xfId="48896"/>
    <cellStyle name="Normal 57 6 8 2 3" xfId="36463"/>
    <cellStyle name="Normal 57 6 8 3" xfId="8911"/>
    <cellStyle name="Normal 57 6 8 3 2" xfId="21354"/>
    <cellStyle name="Normal 57 6 8 3 2 2" xfId="46228"/>
    <cellStyle name="Normal 57 6 8 3 3" xfId="33795"/>
    <cellStyle name="Normal 57 6 8 4" xfId="3893"/>
    <cellStyle name="Normal 57 6 8 4 2" xfId="16347"/>
    <cellStyle name="Normal 57 6 8 4 2 2" xfId="41221"/>
    <cellStyle name="Normal 57 6 8 4 3" xfId="28788"/>
    <cellStyle name="Normal 57 6 8 5" xfId="13773"/>
    <cellStyle name="Normal 57 6 8 5 2" xfId="38647"/>
    <cellStyle name="Normal 57 6 8 6" xfId="26206"/>
    <cellStyle name="Normal 57 6 9" xfId="900"/>
    <cellStyle name="Normal 57 6 9 2" xfId="10132"/>
    <cellStyle name="Normal 57 6 9 2 2" xfId="22575"/>
    <cellStyle name="Normal 57 6 9 2 2 2" xfId="47449"/>
    <cellStyle name="Normal 57 6 9 2 3" xfId="35016"/>
    <cellStyle name="Normal 57 6 9 3" xfId="5116"/>
    <cellStyle name="Normal 57 6 9 3 2" xfId="17568"/>
    <cellStyle name="Normal 57 6 9 3 2 2" xfId="42442"/>
    <cellStyle name="Normal 57 6 9 3 3" xfId="30009"/>
    <cellStyle name="Normal 57 6 9 4" xfId="13700"/>
    <cellStyle name="Normal 57 6 9 4 2" xfId="38574"/>
    <cellStyle name="Normal 57 6 9 5" xfId="26133"/>
    <cellStyle name="Normal 57 6_Degree data" xfId="2494"/>
    <cellStyle name="Normal 57 7" xfId="162"/>
    <cellStyle name="Normal 57 7 10" xfId="11647"/>
    <cellStyle name="Normal 57 7 10 2" xfId="24081"/>
    <cellStyle name="Normal 57 7 10 2 2" xfId="48955"/>
    <cellStyle name="Normal 57 7 10 3" xfId="36522"/>
    <cellStyle name="Normal 57 7 11" xfId="6507"/>
    <cellStyle name="Normal 57 7 11 2" xfId="18956"/>
    <cellStyle name="Normal 57 7 11 2 2" xfId="43830"/>
    <cellStyle name="Normal 57 7 11 3" xfId="31397"/>
    <cellStyle name="Normal 57 7 12" xfId="2675"/>
    <cellStyle name="Normal 57 7 12 2" xfId="15193"/>
    <cellStyle name="Normal 57 7 12 2 2" xfId="40067"/>
    <cellStyle name="Normal 57 7 12 3" xfId="27626"/>
    <cellStyle name="Normal 57 7 13" xfId="12992"/>
    <cellStyle name="Normal 57 7 13 2" xfId="37866"/>
    <cellStyle name="Normal 57 7 14" xfId="25425"/>
    <cellStyle name="Normal 57 7 2" xfId="486"/>
    <cellStyle name="Normal 57 7 2 10" xfId="2880"/>
    <cellStyle name="Normal 57 7 2 10 2" xfId="15398"/>
    <cellStyle name="Normal 57 7 2 10 2 2" xfId="40272"/>
    <cellStyle name="Normal 57 7 2 10 3" xfId="27831"/>
    <cellStyle name="Normal 57 7 2 11" xfId="13299"/>
    <cellStyle name="Normal 57 7 2 11 2" xfId="38173"/>
    <cellStyle name="Normal 57 7 2 12" xfId="25732"/>
    <cellStyle name="Normal 57 7 2 2" xfId="845"/>
    <cellStyle name="Normal 57 7 2 2 2" xfId="1536"/>
    <cellStyle name="Normal 57 7 2 2 2 2" xfId="9336"/>
    <cellStyle name="Normal 57 7 2 2 2 2 2" xfId="21779"/>
    <cellStyle name="Normal 57 7 2 2 2 2 2 2" xfId="46653"/>
    <cellStyle name="Normal 57 7 2 2 2 2 3" xfId="34220"/>
    <cellStyle name="Normal 57 7 2 2 2 3" xfId="4318"/>
    <cellStyle name="Normal 57 7 2 2 2 3 2" xfId="16772"/>
    <cellStyle name="Normal 57 7 2 2 2 3 2 2" xfId="41646"/>
    <cellStyle name="Normal 57 7 2 2 2 3 3" xfId="29213"/>
    <cellStyle name="Normal 57 7 2 2 2 4" xfId="14336"/>
    <cellStyle name="Normal 57 7 2 2 2 4 2" xfId="39210"/>
    <cellStyle name="Normal 57 7 2 2 2 5" xfId="26769"/>
    <cellStyle name="Normal 57 7 2 2 3" xfId="5681"/>
    <cellStyle name="Normal 57 7 2 2 3 2" xfId="10697"/>
    <cellStyle name="Normal 57 7 2 2 3 2 2" xfId="23140"/>
    <cellStyle name="Normal 57 7 2 2 3 2 2 2" xfId="48014"/>
    <cellStyle name="Normal 57 7 2 2 3 2 3" xfId="35581"/>
    <cellStyle name="Normal 57 7 2 2 3 3" xfId="18133"/>
    <cellStyle name="Normal 57 7 2 2 3 3 2" xfId="43007"/>
    <cellStyle name="Normal 57 7 2 2 3 4" xfId="30574"/>
    <cellStyle name="Normal 57 7 2 2 4" xfId="8452"/>
    <cellStyle name="Normal 57 7 2 2 4 2" xfId="20896"/>
    <cellStyle name="Normal 57 7 2 2 4 2 2" xfId="45770"/>
    <cellStyle name="Normal 57 7 2 2 4 3" xfId="33337"/>
    <cellStyle name="Normal 57 7 2 2 5" xfId="12151"/>
    <cellStyle name="Normal 57 7 2 2 5 2" xfId="24585"/>
    <cellStyle name="Normal 57 7 2 2 5 2 2" xfId="49459"/>
    <cellStyle name="Normal 57 7 2 2 5 3" xfId="37026"/>
    <cellStyle name="Normal 57 7 2 2 6" xfId="6929"/>
    <cellStyle name="Normal 57 7 2 2 6 2" xfId="19378"/>
    <cellStyle name="Normal 57 7 2 2 6 2 2" xfId="44252"/>
    <cellStyle name="Normal 57 7 2 2 6 3" xfId="31819"/>
    <cellStyle name="Normal 57 7 2 2 7" xfId="3383"/>
    <cellStyle name="Normal 57 7 2 2 7 2" xfId="15889"/>
    <cellStyle name="Normal 57 7 2 2 7 2 2" xfId="40763"/>
    <cellStyle name="Normal 57 7 2 2 7 3" xfId="28322"/>
    <cellStyle name="Normal 57 7 2 2 8" xfId="13646"/>
    <cellStyle name="Normal 57 7 2 2 8 2" xfId="38520"/>
    <cellStyle name="Normal 57 7 2 2 9" xfId="26079"/>
    <cellStyle name="Normal 57 7 2 3" xfId="1884"/>
    <cellStyle name="Normal 57 7 2 3 2" xfId="4622"/>
    <cellStyle name="Normal 57 7 2 3 2 2" xfId="9640"/>
    <cellStyle name="Normal 57 7 2 3 2 2 2" xfId="22083"/>
    <cellStyle name="Normal 57 7 2 3 2 2 2 2" xfId="46957"/>
    <cellStyle name="Normal 57 7 2 3 2 2 3" xfId="34524"/>
    <cellStyle name="Normal 57 7 2 3 2 3" xfId="17076"/>
    <cellStyle name="Normal 57 7 2 3 2 3 2" xfId="41950"/>
    <cellStyle name="Normal 57 7 2 3 2 4" xfId="29517"/>
    <cellStyle name="Normal 57 7 2 3 3" xfId="6030"/>
    <cellStyle name="Normal 57 7 2 3 3 2" xfId="11045"/>
    <cellStyle name="Normal 57 7 2 3 3 2 2" xfId="23488"/>
    <cellStyle name="Normal 57 7 2 3 3 2 2 2" xfId="48362"/>
    <cellStyle name="Normal 57 7 2 3 3 2 3" xfId="35929"/>
    <cellStyle name="Normal 57 7 2 3 3 3" xfId="18481"/>
    <cellStyle name="Normal 57 7 2 3 3 3 2" xfId="43355"/>
    <cellStyle name="Normal 57 7 2 3 3 4" xfId="30922"/>
    <cellStyle name="Normal 57 7 2 3 4" xfId="8756"/>
    <cellStyle name="Normal 57 7 2 3 4 2" xfId="21200"/>
    <cellStyle name="Normal 57 7 2 3 4 2 2" xfId="46074"/>
    <cellStyle name="Normal 57 7 2 3 4 3" xfId="33641"/>
    <cellStyle name="Normal 57 7 2 3 5" xfId="12499"/>
    <cellStyle name="Normal 57 7 2 3 5 2" xfId="24933"/>
    <cellStyle name="Normal 57 7 2 3 5 2 2" xfId="49807"/>
    <cellStyle name="Normal 57 7 2 3 5 3" xfId="37374"/>
    <cellStyle name="Normal 57 7 2 3 6" xfId="7233"/>
    <cellStyle name="Normal 57 7 2 3 6 2" xfId="19682"/>
    <cellStyle name="Normal 57 7 2 3 6 2 2" xfId="44556"/>
    <cellStyle name="Normal 57 7 2 3 6 3" xfId="32123"/>
    <cellStyle name="Normal 57 7 2 3 7" xfId="3687"/>
    <cellStyle name="Normal 57 7 2 3 7 2" xfId="16193"/>
    <cellStyle name="Normal 57 7 2 3 7 2 2" xfId="41067"/>
    <cellStyle name="Normal 57 7 2 3 7 3" xfId="28626"/>
    <cellStyle name="Normal 57 7 2 3 8" xfId="14684"/>
    <cellStyle name="Normal 57 7 2 3 8 2" xfId="39558"/>
    <cellStyle name="Normal 57 7 2 3 9" xfId="27117"/>
    <cellStyle name="Normal 57 7 2 4" xfId="2404"/>
    <cellStyle name="Normal 57 7 2 4 2" xfId="5028"/>
    <cellStyle name="Normal 57 7 2 4 2 2" xfId="10045"/>
    <cellStyle name="Normal 57 7 2 4 2 2 2" xfId="22488"/>
    <cellStyle name="Normal 57 7 2 4 2 2 2 2" xfId="47362"/>
    <cellStyle name="Normal 57 7 2 4 2 2 3" xfId="34929"/>
    <cellStyle name="Normal 57 7 2 4 2 3" xfId="17481"/>
    <cellStyle name="Normal 57 7 2 4 2 3 2" xfId="42355"/>
    <cellStyle name="Normal 57 7 2 4 2 4" xfId="29922"/>
    <cellStyle name="Normal 57 7 2 4 3" xfId="6426"/>
    <cellStyle name="Normal 57 7 2 4 3 2" xfId="11441"/>
    <cellStyle name="Normal 57 7 2 4 3 2 2" xfId="23884"/>
    <cellStyle name="Normal 57 7 2 4 3 2 2 2" xfId="48758"/>
    <cellStyle name="Normal 57 7 2 4 3 2 3" xfId="36325"/>
    <cellStyle name="Normal 57 7 2 4 3 3" xfId="18877"/>
    <cellStyle name="Normal 57 7 2 4 3 3 2" xfId="43751"/>
    <cellStyle name="Normal 57 7 2 4 3 4" xfId="31318"/>
    <cellStyle name="Normal 57 7 2 4 4" xfId="8133"/>
    <cellStyle name="Normal 57 7 2 4 4 2" xfId="20579"/>
    <cellStyle name="Normal 57 7 2 4 4 2 2" xfId="45453"/>
    <cellStyle name="Normal 57 7 2 4 4 3" xfId="33020"/>
    <cellStyle name="Normal 57 7 2 4 5" xfId="12895"/>
    <cellStyle name="Normal 57 7 2 4 5 2" xfId="25329"/>
    <cellStyle name="Normal 57 7 2 4 5 2 2" xfId="50203"/>
    <cellStyle name="Normal 57 7 2 4 5 3" xfId="37770"/>
    <cellStyle name="Normal 57 7 2 4 6" xfId="7639"/>
    <cellStyle name="Normal 57 7 2 4 6 2" xfId="20087"/>
    <cellStyle name="Normal 57 7 2 4 6 2 2" xfId="44961"/>
    <cellStyle name="Normal 57 7 2 4 6 3" xfId="32528"/>
    <cellStyle name="Normal 57 7 2 4 7" xfId="3063"/>
    <cellStyle name="Normal 57 7 2 4 7 2" xfId="15572"/>
    <cellStyle name="Normal 57 7 2 4 7 2 2" xfId="40446"/>
    <cellStyle name="Normal 57 7 2 4 7 3" xfId="28005"/>
    <cellStyle name="Normal 57 7 2 4 8" xfId="15080"/>
    <cellStyle name="Normal 57 7 2 4 8 2" xfId="39954"/>
    <cellStyle name="Normal 57 7 2 4 9" xfId="27513"/>
    <cellStyle name="Normal 57 7 2 5" xfId="1237"/>
    <cellStyle name="Normal 57 7 2 5 2" xfId="9019"/>
    <cellStyle name="Normal 57 7 2 5 2 2" xfId="21462"/>
    <cellStyle name="Normal 57 7 2 5 2 2 2" xfId="46336"/>
    <cellStyle name="Normal 57 7 2 5 2 3" xfId="33903"/>
    <cellStyle name="Normal 57 7 2 5 3" xfId="4001"/>
    <cellStyle name="Normal 57 7 2 5 3 2" xfId="16455"/>
    <cellStyle name="Normal 57 7 2 5 3 2 2" xfId="41329"/>
    <cellStyle name="Normal 57 7 2 5 3 3" xfId="28896"/>
    <cellStyle name="Normal 57 7 2 5 4" xfId="14037"/>
    <cellStyle name="Normal 57 7 2 5 4 2" xfId="38911"/>
    <cellStyle name="Normal 57 7 2 5 5" xfId="26470"/>
    <cellStyle name="Normal 57 7 2 6" xfId="5382"/>
    <cellStyle name="Normal 57 7 2 6 2" xfId="10398"/>
    <cellStyle name="Normal 57 7 2 6 2 2" xfId="22841"/>
    <cellStyle name="Normal 57 7 2 6 2 2 2" xfId="47715"/>
    <cellStyle name="Normal 57 7 2 6 2 3" xfId="35282"/>
    <cellStyle name="Normal 57 7 2 6 3" xfId="17834"/>
    <cellStyle name="Normal 57 7 2 6 3 2" xfId="42708"/>
    <cellStyle name="Normal 57 7 2 6 4" xfId="30275"/>
    <cellStyle name="Normal 57 7 2 7" xfId="7959"/>
    <cellStyle name="Normal 57 7 2 7 2" xfId="20405"/>
    <cellStyle name="Normal 57 7 2 7 2 2" xfId="45279"/>
    <cellStyle name="Normal 57 7 2 7 3" xfId="32846"/>
    <cellStyle name="Normal 57 7 2 8" xfId="11852"/>
    <cellStyle name="Normal 57 7 2 8 2" xfId="24286"/>
    <cellStyle name="Normal 57 7 2 8 2 2" xfId="49160"/>
    <cellStyle name="Normal 57 7 2 8 3" xfId="36727"/>
    <cellStyle name="Normal 57 7 2 9" xfId="6612"/>
    <cellStyle name="Normal 57 7 2 9 2" xfId="19061"/>
    <cellStyle name="Normal 57 7 2 9 2 2" xfId="43935"/>
    <cellStyle name="Normal 57 7 2 9 3" xfId="31502"/>
    <cellStyle name="Normal 57 7 2_Degree data" xfId="2501"/>
    <cellStyle name="Normal 57 7 3" xfId="378"/>
    <cellStyle name="Normal 57 7 3 10" xfId="13194"/>
    <cellStyle name="Normal 57 7 3 10 2" xfId="38068"/>
    <cellStyle name="Normal 57 7 3 11" xfId="25627"/>
    <cellStyle name="Normal 57 7 3 2" xfId="738"/>
    <cellStyle name="Normal 57 7 3 2 2" xfId="1537"/>
    <cellStyle name="Normal 57 7 3 2 2 2" xfId="9641"/>
    <cellStyle name="Normal 57 7 3 2 2 2 2" xfId="22084"/>
    <cellStyle name="Normal 57 7 3 2 2 2 2 2" xfId="46958"/>
    <cellStyle name="Normal 57 7 3 2 2 2 3" xfId="34525"/>
    <cellStyle name="Normal 57 7 3 2 2 3" xfId="4623"/>
    <cellStyle name="Normal 57 7 3 2 2 3 2" xfId="17077"/>
    <cellStyle name="Normal 57 7 3 2 2 3 2 2" xfId="41951"/>
    <cellStyle name="Normal 57 7 3 2 2 3 3" xfId="29518"/>
    <cellStyle name="Normal 57 7 3 2 2 4" xfId="14337"/>
    <cellStyle name="Normal 57 7 3 2 2 4 2" xfId="39211"/>
    <cellStyle name="Normal 57 7 3 2 2 5" xfId="26770"/>
    <cellStyle name="Normal 57 7 3 2 3" xfId="5682"/>
    <cellStyle name="Normal 57 7 3 2 3 2" xfId="10698"/>
    <cellStyle name="Normal 57 7 3 2 3 2 2" xfId="23141"/>
    <cellStyle name="Normal 57 7 3 2 3 2 2 2" xfId="48015"/>
    <cellStyle name="Normal 57 7 3 2 3 2 3" xfId="35582"/>
    <cellStyle name="Normal 57 7 3 2 3 3" xfId="18134"/>
    <cellStyle name="Normal 57 7 3 2 3 3 2" xfId="43008"/>
    <cellStyle name="Normal 57 7 3 2 3 4" xfId="30575"/>
    <cellStyle name="Normal 57 7 3 2 4" xfId="8757"/>
    <cellStyle name="Normal 57 7 3 2 4 2" xfId="21201"/>
    <cellStyle name="Normal 57 7 3 2 4 2 2" xfId="46075"/>
    <cellStyle name="Normal 57 7 3 2 4 3" xfId="33642"/>
    <cellStyle name="Normal 57 7 3 2 5" xfId="12152"/>
    <cellStyle name="Normal 57 7 3 2 5 2" xfId="24586"/>
    <cellStyle name="Normal 57 7 3 2 5 2 2" xfId="49460"/>
    <cellStyle name="Normal 57 7 3 2 5 3" xfId="37027"/>
    <cellStyle name="Normal 57 7 3 2 6" xfId="7234"/>
    <cellStyle name="Normal 57 7 3 2 6 2" xfId="19683"/>
    <cellStyle name="Normal 57 7 3 2 6 2 2" xfId="44557"/>
    <cellStyle name="Normal 57 7 3 2 6 3" xfId="32124"/>
    <cellStyle name="Normal 57 7 3 2 7" xfId="3688"/>
    <cellStyle name="Normal 57 7 3 2 7 2" xfId="16194"/>
    <cellStyle name="Normal 57 7 3 2 7 2 2" xfId="41068"/>
    <cellStyle name="Normal 57 7 3 2 7 3" xfId="28627"/>
    <cellStyle name="Normal 57 7 3 2 8" xfId="13541"/>
    <cellStyle name="Normal 57 7 3 2 8 2" xfId="38415"/>
    <cellStyle name="Normal 57 7 3 2 9" xfId="25974"/>
    <cellStyle name="Normal 57 7 3 3" xfId="1885"/>
    <cellStyle name="Normal 57 7 3 3 2" xfId="4923"/>
    <cellStyle name="Normal 57 7 3 3 2 2" xfId="9940"/>
    <cellStyle name="Normal 57 7 3 3 2 2 2" xfId="22383"/>
    <cellStyle name="Normal 57 7 3 3 2 2 2 2" xfId="47257"/>
    <cellStyle name="Normal 57 7 3 3 2 2 3" xfId="34824"/>
    <cellStyle name="Normal 57 7 3 3 2 3" xfId="17376"/>
    <cellStyle name="Normal 57 7 3 3 2 3 2" xfId="42250"/>
    <cellStyle name="Normal 57 7 3 3 2 4" xfId="29817"/>
    <cellStyle name="Normal 57 7 3 3 3" xfId="6031"/>
    <cellStyle name="Normal 57 7 3 3 3 2" xfId="11046"/>
    <cellStyle name="Normal 57 7 3 3 3 2 2" xfId="23489"/>
    <cellStyle name="Normal 57 7 3 3 3 2 2 2" xfId="48363"/>
    <cellStyle name="Normal 57 7 3 3 3 2 3" xfId="35930"/>
    <cellStyle name="Normal 57 7 3 3 3 3" xfId="18482"/>
    <cellStyle name="Normal 57 7 3 3 3 3 2" xfId="43356"/>
    <cellStyle name="Normal 57 7 3 3 3 4" xfId="30923"/>
    <cellStyle name="Normal 57 7 3 3 4" xfId="8347"/>
    <cellStyle name="Normal 57 7 3 3 4 2" xfId="20791"/>
    <cellStyle name="Normal 57 7 3 3 4 2 2" xfId="45665"/>
    <cellStyle name="Normal 57 7 3 3 4 3" xfId="33232"/>
    <cellStyle name="Normal 57 7 3 3 5" xfId="12500"/>
    <cellStyle name="Normal 57 7 3 3 5 2" xfId="24934"/>
    <cellStyle name="Normal 57 7 3 3 5 2 2" xfId="49808"/>
    <cellStyle name="Normal 57 7 3 3 5 3" xfId="37375"/>
    <cellStyle name="Normal 57 7 3 3 6" xfId="7534"/>
    <cellStyle name="Normal 57 7 3 3 6 2" xfId="19982"/>
    <cellStyle name="Normal 57 7 3 3 6 2 2" xfId="44856"/>
    <cellStyle name="Normal 57 7 3 3 6 3" xfId="32423"/>
    <cellStyle name="Normal 57 7 3 3 7" xfId="3278"/>
    <cellStyle name="Normal 57 7 3 3 7 2" xfId="15784"/>
    <cellStyle name="Normal 57 7 3 3 7 2 2" xfId="40658"/>
    <cellStyle name="Normal 57 7 3 3 7 3" xfId="28217"/>
    <cellStyle name="Normal 57 7 3 3 8" xfId="14685"/>
    <cellStyle name="Normal 57 7 3 3 8 2" xfId="39559"/>
    <cellStyle name="Normal 57 7 3 3 9" xfId="27118"/>
    <cellStyle name="Normal 57 7 3 4" xfId="2296"/>
    <cellStyle name="Normal 57 7 3 4 2" xfId="6321"/>
    <cellStyle name="Normal 57 7 3 4 2 2" xfId="11336"/>
    <cellStyle name="Normal 57 7 3 4 2 2 2" xfId="23779"/>
    <cellStyle name="Normal 57 7 3 4 2 2 2 2" xfId="48653"/>
    <cellStyle name="Normal 57 7 3 4 2 2 3" xfId="36220"/>
    <cellStyle name="Normal 57 7 3 4 2 3" xfId="18772"/>
    <cellStyle name="Normal 57 7 3 4 2 3 2" xfId="43646"/>
    <cellStyle name="Normal 57 7 3 4 2 4" xfId="31213"/>
    <cellStyle name="Normal 57 7 3 4 3" xfId="12790"/>
    <cellStyle name="Normal 57 7 3 4 3 2" xfId="25224"/>
    <cellStyle name="Normal 57 7 3 4 3 2 2" xfId="50098"/>
    <cellStyle name="Normal 57 7 3 4 3 3" xfId="37665"/>
    <cellStyle name="Normal 57 7 3 4 4" xfId="9231"/>
    <cellStyle name="Normal 57 7 3 4 4 2" xfId="21674"/>
    <cellStyle name="Normal 57 7 3 4 4 2 2" xfId="46548"/>
    <cellStyle name="Normal 57 7 3 4 4 3" xfId="34115"/>
    <cellStyle name="Normal 57 7 3 4 5" xfId="4213"/>
    <cellStyle name="Normal 57 7 3 4 5 2" xfId="16667"/>
    <cellStyle name="Normal 57 7 3 4 5 2 2" xfId="41541"/>
    <cellStyle name="Normal 57 7 3 4 5 3" xfId="29108"/>
    <cellStyle name="Normal 57 7 3 4 6" xfId="14975"/>
    <cellStyle name="Normal 57 7 3 4 6 2" xfId="39849"/>
    <cellStyle name="Normal 57 7 3 4 7" xfId="27408"/>
    <cellStyle name="Normal 57 7 3 5" xfId="1132"/>
    <cellStyle name="Normal 57 7 3 5 2" xfId="10293"/>
    <cellStyle name="Normal 57 7 3 5 2 2" xfId="22736"/>
    <cellStyle name="Normal 57 7 3 5 2 2 2" xfId="47610"/>
    <cellStyle name="Normal 57 7 3 5 2 3" xfId="35177"/>
    <cellStyle name="Normal 57 7 3 5 3" xfId="5277"/>
    <cellStyle name="Normal 57 7 3 5 3 2" xfId="17729"/>
    <cellStyle name="Normal 57 7 3 5 3 2 2" xfId="42603"/>
    <cellStyle name="Normal 57 7 3 5 3 3" xfId="30170"/>
    <cellStyle name="Normal 57 7 3 5 4" xfId="13932"/>
    <cellStyle name="Normal 57 7 3 5 4 2" xfId="38806"/>
    <cellStyle name="Normal 57 7 3 5 5" xfId="26365"/>
    <cellStyle name="Normal 57 7 3 6" xfId="7854"/>
    <cellStyle name="Normal 57 7 3 6 2" xfId="20300"/>
    <cellStyle name="Normal 57 7 3 6 2 2" xfId="45174"/>
    <cellStyle name="Normal 57 7 3 6 3" xfId="32741"/>
    <cellStyle name="Normal 57 7 3 7" xfId="11747"/>
    <cellStyle name="Normal 57 7 3 7 2" xfId="24181"/>
    <cellStyle name="Normal 57 7 3 7 2 2" xfId="49055"/>
    <cellStyle name="Normal 57 7 3 7 3" xfId="36622"/>
    <cellStyle name="Normal 57 7 3 8" xfId="6824"/>
    <cellStyle name="Normal 57 7 3 8 2" xfId="19273"/>
    <cellStyle name="Normal 57 7 3 8 2 2" xfId="44147"/>
    <cellStyle name="Normal 57 7 3 8 3" xfId="31714"/>
    <cellStyle name="Normal 57 7 3 9" xfId="2775"/>
    <cellStyle name="Normal 57 7 3 9 2" xfId="15293"/>
    <cellStyle name="Normal 57 7 3 9 2 2" xfId="40167"/>
    <cellStyle name="Normal 57 7 3 9 3" xfId="27726"/>
    <cellStyle name="Normal 57 7 3_Degree data" xfId="2502"/>
    <cellStyle name="Normal 57 7 4" xfId="275"/>
    <cellStyle name="Normal 57 7 4 2" xfId="1535"/>
    <cellStyle name="Normal 57 7 4 2 2" xfId="9131"/>
    <cellStyle name="Normal 57 7 4 2 2 2" xfId="21574"/>
    <cellStyle name="Normal 57 7 4 2 2 2 2" xfId="46448"/>
    <cellStyle name="Normal 57 7 4 2 2 3" xfId="34015"/>
    <cellStyle name="Normal 57 7 4 2 3" xfId="4113"/>
    <cellStyle name="Normal 57 7 4 2 3 2" xfId="16567"/>
    <cellStyle name="Normal 57 7 4 2 3 2 2" xfId="41441"/>
    <cellStyle name="Normal 57 7 4 2 3 3" xfId="29008"/>
    <cellStyle name="Normal 57 7 4 2 4" xfId="14335"/>
    <cellStyle name="Normal 57 7 4 2 4 2" xfId="39209"/>
    <cellStyle name="Normal 57 7 4 2 5" xfId="26768"/>
    <cellStyle name="Normal 57 7 4 3" xfId="5680"/>
    <cellStyle name="Normal 57 7 4 3 2" xfId="10696"/>
    <cellStyle name="Normal 57 7 4 3 2 2" xfId="23139"/>
    <cellStyle name="Normal 57 7 4 3 2 2 2" xfId="48013"/>
    <cellStyle name="Normal 57 7 4 3 2 3" xfId="35580"/>
    <cellStyle name="Normal 57 7 4 3 3" xfId="18132"/>
    <cellStyle name="Normal 57 7 4 3 3 2" xfId="43006"/>
    <cellStyle name="Normal 57 7 4 3 4" xfId="30573"/>
    <cellStyle name="Normal 57 7 4 4" xfId="8247"/>
    <cellStyle name="Normal 57 7 4 4 2" xfId="20691"/>
    <cellStyle name="Normal 57 7 4 4 2 2" xfId="45565"/>
    <cellStyle name="Normal 57 7 4 4 3" xfId="33132"/>
    <cellStyle name="Normal 57 7 4 5" xfId="12150"/>
    <cellStyle name="Normal 57 7 4 5 2" xfId="24584"/>
    <cellStyle name="Normal 57 7 4 5 2 2" xfId="49458"/>
    <cellStyle name="Normal 57 7 4 5 3" xfId="37025"/>
    <cellStyle name="Normal 57 7 4 6" xfId="6724"/>
    <cellStyle name="Normal 57 7 4 6 2" xfId="19173"/>
    <cellStyle name="Normal 57 7 4 6 2 2" xfId="44047"/>
    <cellStyle name="Normal 57 7 4 6 3" xfId="31614"/>
    <cellStyle name="Normal 57 7 4 7" xfId="3178"/>
    <cellStyle name="Normal 57 7 4 7 2" xfId="15684"/>
    <cellStyle name="Normal 57 7 4 7 2 2" xfId="40558"/>
    <cellStyle name="Normal 57 7 4 7 3" xfId="28117"/>
    <cellStyle name="Normal 57 7 4 8" xfId="13094"/>
    <cellStyle name="Normal 57 7 4 8 2" xfId="37968"/>
    <cellStyle name="Normal 57 7 4 9" xfId="25527"/>
    <cellStyle name="Normal 57 7 5" xfId="637"/>
    <cellStyle name="Normal 57 7 5 2" xfId="1883"/>
    <cellStyle name="Normal 57 7 5 2 2" xfId="9639"/>
    <cellStyle name="Normal 57 7 5 2 2 2" xfId="22082"/>
    <cellStyle name="Normal 57 7 5 2 2 2 2" xfId="46956"/>
    <cellStyle name="Normal 57 7 5 2 2 3" xfId="34523"/>
    <cellStyle name="Normal 57 7 5 2 3" xfId="4621"/>
    <cellStyle name="Normal 57 7 5 2 3 2" xfId="17075"/>
    <cellStyle name="Normal 57 7 5 2 3 2 2" xfId="41949"/>
    <cellStyle name="Normal 57 7 5 2 3 3" xfId="29516"/>
    <cellStyle name="Normal 57 7 5 2 4" xfId="14683"/>
    <cellStyle name="Normal 57 7 5 2 4 2" xfId="39557"/>
    <cellStyle name="Normal 57 7 5 2 5" xfId="27116"/>
    <cellStyle name="Normal 57 7 5 3" xfId="6029"/>
    <cellStyle name="Normal 57 7 5 3 2" xfId="11044"/>
    <cellStyle name="Normal 57 7 5 3 2 2" xfId="23487"/>
    <cellStyle name="Normal 57 7 5 3 2 2 2" xfId="48361"/>
    <cellStyle name="Normal 57 7 5 3 2 3" xfId="35928"/>
    <cellStyle name="Normal 57 7 5 3 3" xfId="18480"/>
    <cellStyle name="Normal 57 7 5 3 3 2" xfId="43354"/>
    <cellStyle name="Normal 57 7 5 3 4" xfId="30921"/>
    <cellStyle name="Normal 57 7 5 4" xfId="8755"/>
    <cellStyle name="Normal 57 7 5 4 2" xfId="21199"/>
    <cellStyle name="Normal 57 7 5 4 2 2" xfId="46073"/>
    <cellStyle name="Normal 57 7 5 4 3" xfId="33640"/>
    <cellStyle name="Normal 57 7 5 5" xfId="12498"/>
    <cellStyle name="Normal 57 7 5 5 2" xfId="24932"/>
    <cellStyle name="Normal 57 7 5 5 2 2" xfId="49806"/>
    <cellStyle name="Normal 57 7 5 5 3" xfId="37373"/>
    <cellStyle name="Normal 57 7 5 6" xfId="7232"/>
    <cellStyle name="Normal 57 7 5 6 2" xfId="19681"/>
    <cellStyle name="Normal 57 7 5 6 2 2" xfId="44555"/>
    <cellStyle name="Normal 57 7 5 6 3" xfId="32122"/>
    <cellStyle name="Normal 57 7 5 7" xfId="3686"/>
    <cellStyle name="Normal 57 7 5 7 2" xfId="16192"/>
    <cellStyle name="Normal 57 7 5 7 2 2" xfId="41066"/>
    <cellStyle name="Normal 57 7 5 7 3" xfId="28625"/>
    <cellStyle name="Normal 57 7 5 8" xfId="13441"/>
    <cellStyle name="Normal 57 7 5 8 2" xfId="38315"/>
    <cellStyle name="Normal 57 7 5 9" xfId="25874"/>
    <cellStyle name="Normal 57 7 6" xfId="2193"/>
    <cellStyle name="Normal 57 7 6 2" xfId="4823"/>
    <cellStyle name="Normal 57 7 6 2 2" xfId="9840"/>
    <cellStyle name="Normal 57 7 6 2 2 2" xfId="22283"/>
    <cellStyle name="Normal 57 7 6 2 2 2 2" xfId="47157"/>
    <cellStyle name="Normal 57 7 6 2 2 3" xfId="34724"/>
    <cellStyle name="Normal 57 7 6 2 3" xfId="17276"/>
    <cellStyle name="Normal 57 7 6 2 3 2" xfId="42150"/>
    <cellStyle name="Normal 57 7 6 2 4" xfId="29717"/>
    <cellStyle name="Normal 57 7 6 3" xfId="6221"/>
    <cellStyle name="Normal 57 7 6 3 2" xfId="11236"/>
    <cellStyle name="Normal 57 7 6 3 2 2" xfId="23679"/>
    <cellStyle name="Normal 57 7 6 3 2 2 2" xfId="48553"/>
    <cellStyle name="Normal 57 7 6 3 2 3" xfId="36120"/>
    <cellStyle name="Normal 57 7 6 3 3" xfId="18672"/>
    <cellStyle name="Normal 57 7 6 3 3 2" xfId="43546"/>
    <cellStyle name="Normal 57 7 6 3 4" xfId="31113"/>
    <cellStyle name="Normal 57 7 6 4" xfId="8027"/>
    <cellStyle name="Normal 57 7 6 4 2" xfId="20473"/>
    <cellStyle name="Normal 57 7 6 4 2 2" xfId="45347"/>
    <cellStyle name="Normal 57 7 6 4 3" xfId="32914"/>
    <cellStyle name="Normal 57 7 6 5" xfId="12690"/>
    <cellStyle name="Normal 57 7 6 5 2" xfId="25124"/>
    <cellStyle name="Normal 57 7 6 5 2 2" xfId="49998"/>
    <cellStyle name="Normal 57 7 6 5 3" xfId="37565"/>
    <cellStyle name="Normal 57 7 6 6" xfId="7434"/>
    <cellStyle name="Normal 57 7 6 6 2" xfId="19882"/>
    <cellStyle name="Normal 57 7 6 6 2 2" xfId="44756"/>
    <cellStyle name="Normal 57 7 6 6 3" xfId="32323"/>
    <cellStyle name="Normal 57 7 6 7" xfId="2954"/>
    <cellStyle name="Normal 57 7 6 7 2" xfId="15466"/>
    <cellStyle name="Normal 57 7 6 7 2 2" xfId="40340"/>
    <cellStyle name="Normal 57 7 6 7 3" xfId="27899"/>
    <cellStyle name="Normal 57 7 6 8" xfId="14875"/>
    <cellStyle name="Normal 57 7 6 8 2" xfId="39749"/>
    <cellStyle name="Normal 57 7 6 9" xfId="27308"/>
    <cellStyle name="Normal 57 7 7" xfId="1032"/>
    <cellStyle name="Normal 57 7 7 2" xfId="8914"/>
    <cellStyle name="Normal 57 7 7 2 2" xfId="21357"/>
    <cellStyle name="Normal 57 7 7 2 2 2" xfId="46231"/>
    <cellStyle name="Normal 57 7 7 2 3" xfId="33798"/>
    <cellStyle name="Normal 57 7 7 3" xfId="3896"/>
    <cellStyle name="Normal 57 7 7 3 2" xfId="16350"/>
    <cellStyle name="Normal 57 7 7 3 2 2" xfId="41224"/>
    <cellStyle name="Normal 57 7 7 3 3" xfId="28791"/>
    <cellStyle name="Normal 57 7 7 4" xfId="13832"/>
    <cellStyle name="Normal 57 7 7 4 2" xfId="38706"/>
    <cellStyle name="Normal 57 7 7 5" xfId="26265"/>
    <cellStyle name="Normal 57 7 8" xfId="5177"/>
    <cellStyle name="Normal 57 7 8 2" xfId="10193"/>
    <cellStyle name="Normal 57 7 8 2 2" xfId="22636"/>
    <cellStyle name="Normal 57 7 8 2 2 2" xfId="47510"/>
    <cellStyle name="Normal 57 7 8 2 3" xfId="35077"/>
    <cellStyle name="Normal 57 7 8 3" xfId="17629"/>
    <cellStyle name="Normal 57 7 8 3 2" xfId="42503"/>
    <cellStyle name="Normal 57 7 8 4" xfId="30070"/>
    <cellStyle name="Normal 57 7 9" xfId="7754"/>
    <cellStyle name="Normal 57 7 9 2" xfId="20200"/>
    <cellStyle name="Normal 57 7 9 2 2" xfId="45074"/>
    <cellStyle name="Normal 57 7 9 3" xfId="32641"/>
    <cellStyle name="Normal 57 7_Degree data" xfId="2500"/>
    <cellStyle name="Normal 57 8" xfId="307"/>
    <cellStyle name="Normal 57 8 10" xfId="6537"/>
    <cellStyle name="Normal 57 8 10 2" xfId="18986"/>
    <cellStyle name="Normal 57 8 10 2 2" xfId="43860"/>
    <cellStyle name="Normal 57 8 10 3" xfId="31427"/>
    <cellStyle name="Normal 57 8 11" xfId="2705"/>
    <cellStyle name="Normal 57 8 11 2" xfId="15223"/>
    <cellStyle name="Normal 57 8 11 2 2" xfId="40097"/>
    <cellStyle name="Normal 57 8 11 3" xfId="27656"/>
    <cellStyle name="Normal 57 8 12" xfId="13124"/>
    <cellStyle name="Normal 57 8 12 2" xfId="37998"/>
    <cellStyle name="Normal 57 8 13" xfId="25557"/>
    <cellStyle name="Normal 57 8 2" xfId="409"/>
    <cellStyle name="Normal 57 8 2 10" xfId="13224"/>
    <cellStyle name="Normal 57 8 2 10 2" xfId="38098"/>
    <cellStyle name="Normal 57 8 2 11" xfId="25657"/>
    <cellStyle name="Normal 57 8 2 2" xfId="769"/>
    <cellStyle name="Normal 57 8 2 2 2" xfId="1539"/>
    <cellStyle name="Normal 57 8 2 2 2 2" xfId="9643"/>
    <cellStyle name="Normal 57 8 2 2 2 2 2" xfId="22086"/>
    <cellStyle name="Normal 57 8 2 2 2 2 2 2" xfId="46960"/>
    <cellStyle name="Normal 57 8 2 2 2 2 3" xfId="34527"/>
    <cellStyle name="Normal 57 8 2 2 2 3" xfId="4625"/>
    <cellStyle name="Normal 57 8 2 2 2 3 2" xfId="17079"/>
    <cellStyle name="Normal 57 8 2 2 2 3 2 2" xfId="41953"/>
    <cellStyle name="Normal 57 8 2 2 2 3 3" xfId="29520"/>
    <cellStyle name="Normal 57 8 2 2 2 4" xfId="14339"/>
    <cellStyle name="Normal 57 8 2 2 2 4 2" xfId="39213"/>
    <cellStyle name="Normal 57 8 2 2 2 5" xfId="26772"/>
    <cellStyle name="Normal 57 8 2 2 3" xfId="5684"/>
    <cellStyle name="Normal 57 8 2 2 3 2" xfId="10700"/>
    <cellStyle name="Normal 57 8 2 2 3 2 2" xfId="23143"/>
    <cellStyle name="Normal 57 8 2 2 3 2 2 2" xfId="48017"/>
    <cellStyle name="Normal 57 8 2 2 3 2 3" xfId="35584"/>
    <cellStyle name="Normal 57 8 2 2 3 3" xfId="18136"/>
    <cellStyle name="Normal 57 8 2 2 3 3 2" xfId="43010"/>
    <cellStyle name="Normal 57 8 2 2 3 4" xfId="30577"/>
    <cellStyle name="Normal 57 8 2 2 4" xfId="8759"/>
    <cellStyle name="Normal 57 8 2 2 4 2" xfId="21203"/>
    <cellStyle name="Normal 57 8 2 2 4 2 2" xfId="46077"/>
    <cellStyle name="Normal 57 8 2 2 4 3" xfId="33644"/>
    <cellStyle name="Normal 57 8 2 2 5" xfId="12154"/>
    <cellStyle name="Normal 57 8 2 2 5 2" xfId="24588"/>
    <cellStyle name="Normal 57 8 2 2 5 2 2" xfId="49462"/>
    <cellStyle name="Normal 57 8 2 2 5 3" xfId="37029"/>
    <cellStyle name="Normal 57 8 2 2 6" xfId="7236"/>
    <cellStyle name="Normal 57 8 2 2 6 2" xfId="19685"/>
    <cellStyle name="Normal 57 8 2 2 6 2 2" xfId="44559"/>
    <cellStyle name="Normal 57 8 2 2 6 3" xfId="32126"/>
    <cellStyle name="Normal 57 8 2 2 7" xfId="3690"/>
    <cellStyle name="Normal 57 8 2 2 7 2" xfId="16196"/>
    <cellStyle name="Normal 57 8 2 2 7 2 2" xfId="41070"/>
    <cellStyle name="Normal 57 8 2 2 7 3" xfId="28629"/>
    <cellStyle name="Normal 57 8 2 2 8" xfId="13571"/>
    <cellStyle name="Normal 57 8 2 2 8 2" xfId="38445"/>
    <cellStyle name="Normal 57 8 2 2 9" xfId="26004"/>
    <cellStyle name="Normal 57 8 2 3" xfId="1887"/>
    <cellStyle name="Normal 57 8 2 3 2" xfId="4953"/>
    <cellStyle name="Normal 57 8 2 3 2 2" xfId="9970"/>
    <cellStyle name="Normal 57 8 2 3 2 2 2" xfId="22413"/>
    <cellStyle name="Normal 57 8 2 3 2 2 2 2" xfId="47287"/>
    <cellStyle name="Normal 57 8 2 3 2 2 3" xfId="34854"/>
    <cellStyle name="Normal 57 8 2 3 2 3" xfId="17406"/>
    <cellStyle name="Normal 57 8 2 3 2 3 2" xfId="42280"/>
    <cellStyle name="Normal 57 8 2 3 2 4" xfId="29847"/>
    <cellStyle name="Normal 57 8 2 3 3" xfId="6033"/>
    <cellStyle name="Normal 57 8 2 3 3 2" xfId="11048"/>
    <cellStyle name="Normal 57 8 2 3 3 2 2" xfId="23491"/>
    <cellStyle name="Normal 57 8 2 3 3 2 2 2" xfId="48365"/>
    <cellStyle name="Normal 57 8 2 3 3 2 3" xfId="35932"/>
    <cellStyle name="Normal 57 8 2 3 3 3" xfId="18484"/>
    <cellStyle name="Normal 57 8 2 3 3 3 2" xfId="43358"/>
    <cellStyle name="Normal 57 8 2 3 3 4" xfId="30925"/>
    <cellStyle name="Normal 57 8 2 3 4" xfId="8377"/>
    <cellStyle name="Normal 57 8 2 3 4 2" xfId="20821"/>
    <cellStyle name="Normal 57 8 2 3 4 2 2" xfId="45695"/>
    <cellStyle name="Normal 57 8 2 3 4 3" xfId="33262"/>
    <cellStyle name="Normal 57 8 2 3 5" xfId="12502"/>
    <cellStyle name="Normal 57 8 2 3 5 2" xfId="24936"/>
    <cellStyle name="Normal 57 8 2 3 5 2 2" xfId="49810"/>
    <cellStyle name="Normal 57 8 2 3 5 3" xfId="37377"/>
    <cellStyle name="Normal 57 8 2 3 6" xfId="7564"/>
    <cellStyle name="Normal 57 8 2 3 6 2" xfId="20012"/>
    <cellStyle name="Normal 57 8 2 3 6 2 2" xfId="44886"/>
    <cellStyle name="Normal 57 8 2 3 6 3" xfId="32453"/>
    <cellStyle name="Normal 57 8 2 3 7" xfId="3308"/>
    <cellStyle name="Normal 57 8 2 3 7 2" xfId="15814"/>
    <cellStyle name="Normal 57 8 2 3 7 2 2" xfId="40688"/>
    <cellStyle name="Normal 57 8 2 3 7 3" xfId="28247"/>
    <cellStyle name="Normal 57 8 2 3 8" xfId="14687"/>
    <cellStyle name="Normal 57 8 2 3 8 2" xfId="39561"/>
    <cellStyle name="Normal 57 8 2 3 9" xfId="27120"/>
    <cellStyle name="Normal 57 8 2 4" xfId="2327"/>
    <cellStyle name="Normal 57 8 2 4 2" xfId="6351"/>
    <cellStyle name="Normal 57 8 2 4 2 2" xfId="11366"/>
    <cellStyle name="Normal 57 8 2 4 2 2 2" xfId="23809"/>
    <cellStyle name="Normal 57 8 2 4 2 2 2 2" xfId="48683"/>
    <cellStyle name="Normal 57 8 2 4 2 2 3" xfId="36250"/>
    <cellStyle name="Normal 57 8 2 4 2 3" xfId="18802"/>
    <cellStyle name="Normal 57 8 2 4 2 3 2" xfId="43676"/>
    <cellStyle name="Normal 57 8 2 4 2 4" xfId="31243"/>
    <cellStyle name="Normal 57 8 2 4 3" xfId="12820"/>
    <cellStyle name="Normal 57 8 2 4 3 2" xfId="25254"/>
    <cellStyle name="Normal 57 8 2 4 3 2 2" xfId="50128"/>
    <cellStyle name="Normal 57 8 2 4 3 3" xfId="37695"/>
    <cellStyle name="Normal 57 8 2 4 4" xfId="9261"/>
    <cellStyle name="Normal 57 8 2 4 4 2" xfId="21704"/>
    <cellStyle name="Normal 57 8 2 4 4 2 2" xfId="46578"/>
    <cellStyle name="Normal 57 8 2 4 4 3" xfId="34145"/>
    <cellStyle name="Normal 57 8 2 4 5" xfId="4243"/>
    <cellStyle name="Normal 57 8 2 4 5 2" xfId="16697"/>
    <cellStyle name="Normal 57 8 2 4 5 2 2" xfId="41571"/>
    <cellStyle name="Normal 57 8 2 4 5 3" xfId="29138"/>
    <cellStyle name="Normal 57 8 2 4 6" xfId="15005"/>
    <cellStyle name="Normal 57 8 2 4 6 2" xfId="39879"/>
    <cellStyle name="Normal 57 8 2 4 7" xfId="27438"/>
    <cellStyle name="Normal 57 8 2 5" xfId="1162"/>
    <cellStyle name="Normal 57 8 2 5 2" xfId="10323"/>
    <cellStyle name="Normal 57 8 2 5 2 2" xfId="22766"/>
    <cellStyle name="Normal 57 8 2 5 2 2 2" xfId="47640"/>
    <cellStyle name="Normal 57 8 2 5 2 3" xfId="35207"/>
    <cellStyle name="Normal 57 8 2 5 3" xfId="5307"/>
    <cellStyle name="Normal 57 8 2 5 3 2" xfId="17759"/>
    <cellStyle name="Normal 57 8 2 5 3 2 2" xfId="42633"/>
    <cellStyle name="Normal 57 8 2 5 3 3" xfId="30200"/>
    <cellStyle name="Normal 57 8 2 5 4" xfId="13962"/>
    <cellStyle name="Normal 57 8 2 5 4 2" xfId="38836"/>
    <cellStyle name="Normal 57 8 2 5 5" xfId="26395"/>
    <cellStyle name="Normal 57 8 2 6" xfId="7884"/>
    <cellStyle name="Normal 57 8 2 6 2" xfId="20330"/>
    <cellStyle name="Normal 57 8 2 6 2 2" xfId="45204"/>
    <cellStyle name="Normal 57 8 2 6 3" xfId="32771"/>
    <cellStyle name="Normal 57 8 2 7" xfId="11777"/>
    <cellStyle name="Normal 57 8 2 7 2" xfId="24211"/>
    <cellStyle name="Normal 57 8 2 7 2 2" xfId="49085"/>
    <cellStyle name="Normal 57 8 2 7 3" xfId="36652"/>
    <cellStyle name="Normal 57 8 2 8" xfId="6854"/>
    <cellStyle name="Normal 57 8 2 8 2" xfId="19303"/>
    <cellStyle name="Normal 57 8 2 8 2 2" xfId="44177"/>
    <cellStyle name="Normal 57 8 2 8 3" xfId="31744"/>
    <cellStyle name="Normal 57 8 2 9" xfId="2805"/>
    <cellStyle name="Normal 57 8 2 9 2" xfId="15323"/>
    <cellStyle name="Normal 57 8 2 9 2 2" xfId="40197"/>
    <cellStyle name="Normal 57 8 2 9 3" xfId="27756"/>
    <cellStyle name="Normal 57 8 2_Degree data" xfId="2504"/>
    <cellStyle name="Normal 57 8 3" xfId="668"/>
    <cellStyle name="Normal 57 8 3 2" xfId="1538"/>
    <cellStyle name="Normal 57 8 3 2 2" xfId="9161"/>
    <cellStyle name="Normal 57 8 3 2 2 2" xfId="21604"/>
    <cellStyle name="Normal 57 8 3 2 2 2 2" xfId="46478"/>
    <cellStyle name="Normal 57 8 3 2 2 3" xfId="34045"/>
    <cellStyle name="Normal 57 8 3 2 3" xfId="4143"/>
    <cellStyle name="Normal 57 8 3 2 3 2" xfId="16597"/>
    <cellStyle name="Normal 57 8 3 2 3 2 2" xfId="41471"/>
    <cellStyle name="Normal 57 8 3 2 3 3" xfId="29038"/>
    <cellStyle name="Normal 57 8 3 2 4" xfId="14338"/>
    <cellStyle name="Normal 57 8 3 2 4 2" xfId="39212"/>
    <cellStyle name="Normal 57 8 3 2 5" xfId="26771"/>
    <cellStyle name="Normal 57 8 3 3" xfId="5683"/>
    <cellStyle name="Normal 57 8 3 3 2" xfId="10699"/>
    <cellStyle name="Normal 57 8 3 3 2 2" xfId="23142"/>
    <cellStyle name="Normal 57 8 3 3 2 2 2" xfId="48016"/>
    <cellStyle name="Normal 57 8 3 3 2 3" xfId="35583"/>
    <cellStyle name="Normal 57 8 3 3 3" xfId="18135"/>
    <cellStyle name="Normal 57 8 3 3 3 2" xfId="43009"/>
    <cellStyle name="Normal 57 8 3 3 4" xfId="30576"/>
    <cellStyle name="Normal 57 8 3 4" xfId="8277"/>
    <cellStyle name="Normal 57 8 3 4 2" xfId="20721"/>
    <cellStyle name="Normal 57 8 3 4 2 2" xfId="45595"/>
    <cellStyle name="Normal 57 8 3 4 3" xfId="33162"/>
    <cellStyle name="Normal 57 8 3 5" xfId="12153"/>
    <cellStyle name="Normal 57 8 3 5 2" xfId="24587"/>
    <cellStyle name="Normal 57 8 3 5 2 2" xfId="49461"/>
    <cellStyle name="Normal 57 8 3 5 3" xfId="37028"/>
    <cellStyle name="Normal 57 8 3 6" xfId="6754"/>
    <cellStyle name="Normal 57 8 3 6 2" xfId="19203"/>
    <cellStyle name="Normal 57 8 3 6 2 2" xfId="44077"/>
    <cellStyle name="Normal 57 8 3 6 3" xfId="31644"/>
    <cellStyle name="Normal 57 8 3 7" xfId="3208"/>
    <cellStyle name="Normal 57 8 3 7 2" xfId="15714"/>
    <cellStyle name="Normal 57 8 3 7 2 2" xfId="40588"/>
    <cellStyle name="Normal 57 8 3 7 3" xfId="28147"/>
    <cellStyle name="Normal 57 8 3 8" xfId="13471"/>
    <cellStyle name="Normal 57 8 3 8 2" xfId="38345"/>
    <cellStyle name="Normal 57 8 3 9" xfId="25904"/>
    <cellStyle name="Normal 57 8 4" xfId="1886"/>
    <cellStyle name="Normal 57 8 4 2" xfId="4624"/>
    <cellStyle name="Normal 57 8 4 2 2" xfId="9642"/>
    <cellStyle name="Normal 57 8 4 2 2 2" xfId="22085"/>
    <cellStyle name="Normal 57 8 4 2 2 2 2" xfId="46959"/>
    <cellStyle name="Normal 57 8 4 2 2 3" xfId="34526"/>
    <cellStyle name="Normal 57 8 4 2 3" xfId="17078"/>
    <cellStyle name="Normal 57 8 4 2 3 2" xfId="41952"/>
    <cellStyle name="Normal 57 8 4 2 4" xfId="29519"/>
    <cellStyle name="Normal 57 8 4 3" xfId="6032"/>
    <cellStyle name="Normal 57 8 4 3 2" xfId="11047"/>
    <cellStyle name="Normal 57 8 4 3 2 2" xfId="23490"/>
    <cellStyle name="Normal 57 8 4 3 2 2 2" xfId="48364"/>
    <cellStyle name="Normal 57 8 4 3 2 3" xfId="35931"/>
    <cellStyle name="Normal 57 8 4 3 3" xfId="18483"/>
    <cellStyle name="Normal 57 8 4 3 3 2" xfId="43357"/>
    <cellStyle name="Normal 57 8 4 3 4" xfId="30924"/>
    <cellStyle name="Normal 57 8 4 4" xfId="8758"/>
    <cellStyle name="Normal 57 8 4 4 2" xfId="21202"/>
    <cellStyle name="Normal 57 8 4 4 2 2" xfId="46076"/>
    <cellStyle name="Normal 57 8 4 4 3" xfId="33643"/>
    <cellStyle name="Normal 57 8 4 5" xfId="12501"/>
    <cellStyle name="Normal 57 8 4 5 2" xfId="24935"/>
    <cellStyle name="Normal 57 8 4 5 2 2" xfId="49809"/>
    <cellStyle name="Normal 57 8 4 5 3" xfId="37376"/>
    <cellStyle name="Normal 57 8 4 6" xfId="7235"/>
    <cellStyle name="Normal 57 8 4 6 2" xfId="19684"/>
    <cellStyle name="Normal 57 8 4 6 2 2" xfId="44558"/>
    <cellStyle name="Normal 57 8 4 6 3" xfId="32125"/>
    <cellStyle name="Normal 57 8 4 7" xfId="3689"/>
    <cellStyle name="Normal 57 8 4 7 2" xfId="16195"/>
    <cellStyle name="Normal 57 8 4 7 2 2" xfId="41069"/>
    <cellStyle name="Normal 57 8 4 7 3" xfId="28628"/>
    <cellStyle name="Normal 57 8 4 8" xfId="14686"/>
    <cellStyle name="Normal 57 8 4 8 2" xfId="39560"/>
    <cellStyle name="Normal 57 8 4 9" xfId="27119"/>
    <cellStyle name="Normal 57 8 5" xfId="2225"/>
    <cellStyle name="Normal 57 8 5 2" xfId="4853"/>
    <cellStyle name="Normal 57 8 5 2 2" xfId="9870"/>
    <cellStyle name="Normal 57 8 5 2 2 2" xfId="22313"/>
    <cellStyle name="Normal 57 8 5 2 2 2 2" xfId="47187"/>
    <cellStyle name="Normal 57 8 5 2 2 3" xfId="34754"/>
    <cellStyle name="Normal 57 8 5 2 3" xfId="17306"/>
    <cellStyle name="Normal 57 8 5 2 3 2" xfId="42180"/>
    <cellStyle name="Normal 57 8 5 2 4" xfId="29747"/>
    <cellStyle name="Normal 57 8 5 3" xfId="6251"/>
    <cellStyle name="Normal 57 8 5 3 2" xfId="11266"/>
    <cellStyle name="Normal 57 8 5 3 2 2" xfId="23709"/>
    <cellStyle name="Normal 57 8 5 3 2 2 2" xfId="48583"/>
    <cellStyle name="Normal 57 8 5 3 2 3" xfId="36150"/>
    <cellStyle name="Normal 57 8 5 3 3" xfId="18702"/>
    <cellStyle name="Normal 57 8 5 3 3 2" xfId="43576"/>
    <cellStyle name="Normal 57 8 5 3 4" xfId="31143"/>
    <cellStyle name="Normal 57 8 5 4" xfId="8058"/>
    <cellStyle name="Normal 57 8 5 4 2" xfId="20504"/>
    <cellStyle name="Normal 57 8 5 4 2 2" xfId="45378"/>
    <cellStyle name="Normal 57 8 5 4 3" xfId="32945"/>
    <cellStyle name="Normal 57 8 5 5" xfId="12720"/>
    <cellStyle name="Normal 57 8 5 5 2" xfId="25154"/>
    <cellStyle name="Normal 57 8 5 5 2 2" xfId="50028"/>
    <cellStyle name="Normal 57 8 5 5 3" xfId="37595"/>
    <cellStyle name="Normal 57 8 5 6" xfId="7464"/>
    <cellStyle name="Normal 57 8 5 6 2" xfId="19912"/>
    <cellStyle name="Normal 57 8 5 6 2 2" xfId="44786"/>
    <cellStyle name="Normal 57 8 5 6 3" xfId="32353"/>
    <cellStyle name="Normal 57 8 5 7" xfId="2987"/>
    <cellStyle name="Normal 57 8 5 7 2" xfId="15497"/>
    <cellStyle name="Normal 57 8 5 7 2 2" xfId="40371"/>
    <cellStyle name="Normal 57 8 5 7 3" xfId="27930"/>
    <cellStyle name="Normal 57 8 5 8" xfId="14905"/>
    <cellStyle name="Normal 57 8 5 8 2" xfId="39779"/>
    <cellStyle name="Normal 57 8 5 9" xfId="27338"/>
    <cellStyle name="Normal 57 8 6" xfId="1062"/>
    <cellStyle name="Normal 57 8 6 2" xfId="8944"/>
    <cellStyle name="Normal 57 8 6 2 2" xfId="21387"/>
    <cellStyle name="Normal 57 8 6 2 2 2" xfId="46261"/>
    <cellStyle name="Normal 57 8 6 2 3" xfId="33828"/>
    <cellStyle name="Normal 57 8 6 3" xfId="3926"/>
    <cellStyle name="Normal 57 8 6 3 2" xfId="16380"/>
    <cellStyle name="Normal 57 8 6 3 2 2" xfId="41254"/>
    <cellStyle name="Normal 57 8 6 3 3" xfId="28821"/>
    <cellStyle name="Normal 57 8 6 4" xfId="13862"/>
    <cellStyle name="Normal 57 8 6 4 2" xfId="38736"/>
    <cellStyle name="Normal 57 8 6 5" xfId="26295"/>
    <cellStyle name="Normal 57 8 7" xfId="5207"/>
    <cellStyle name="Normal 57 8 7 2" xfId="10223"/>
    <cellStyle name="Normal 57 8 7 2 2" xfId="22666"/>
    <cellStyle name="Normal 57 8 7 2 2 2" xfId="47540"/>
    <cellStyle name="Normal 57 8 7 2 3" xfId="35107"/>
    <cellStyle name="Normal 57 8 7 3" xfId="17659"/>
    <cellStyle name="Normal 57 8 7 3 2" xfId="42533"/>
    <cellStyle name="Normal 57 8 7 4" xfId="30100"/>
    <cellStyle name="Normal 57 8 8" xfId="7784"/>
    <cellStyle name="Normal 57 8 8 2" xfId="20230"/>
    <cellStyle name="Normal 57 8 8 2 2" xfId="45104"/>
    <cellStyle name="Normal 57 8 8 3" xfId="32671"/>
    <cellStyle name="Normal 57 8 9" xfId="11677"/>
    <cellStyle name="Normal 57 8 9 2" xfId="24111"/>
    <cellStyle name="Normal 57 8 9 2 2" xfId="48985"/>
    <cellStyle name="Normal 57 8 9 3" xfId="36552"/>
    <cellStyle name="Normal 57 8_Degree data" xfId="2503"/>
    <cellStyle name="Normal 57 9" xfId="245"/>
    <cellStyle name="Normal 57 9 10" xfId="6585"/>
    <cellStyle name="Normal 57 9 10 2" xfId="19034"/>
    <cellStyle name="Normal 57 9 10 2 2" xfId="43908"/>
    <cellStyle name="Normal 57 9 10 3" xfId="31475"/>
    <cellStyle name="Normal 57 9 11" xfId="2648"/>
    <cellStyle name="Normal 57 9 11 2" xfId="15166"/>
    <cellStyle name="Normal 57 9 11 2 2" xfId="40040"/>
    <cellStyle name="Normal 57 9 11 3" xfId="27599"/>
    <cellStyle name="Normal 57 9 12" xfId="13067"/>
    <cellStyle name="Normal 57 9 12 2" xfId="37941"/>
    <cellStyle name="Normal 57 9 13" xfId="25500"/>
    <cellStyle name="Normal 57 9 2" xfId="459"/>
    <cellStyle name="Normal 57 9 2 10" xfId="13272"/>
    <cellStyle name="Normal 57 9 2 10 2" xfId="38146"/>
    <cellStyle name="Normal 57 9 2 11" xfId="25705"/>
    <cellStyle name="Normal 57 9 2 2" xfId="818"/>
    <cellStyle name="Normal 57 9 2 2 2" xfId="1541"/>
    <cellStyle name="Normal 57 9 2 2 2 2" xfId="9645"/>
    <cellStyle name="Normal 57 9 2 2 2 2 2" xfId="22088"/>
    <cellStyle name="Normal 57 9 2 2 2 2 2 2" xfId="46962"/>
    <cellStyle name="Normal 57 9 2 2 2 2 3" xfId="34529"/>
    <cellStyle name="Normal 57 9 2 2 2 3" xfId="4627"/>
    <cellStyle name="Normal 57 9 2 2 2 3 2" xfId="17081"/>
    <cellStyle name="Normal 57 9 2 2 2 3 2 2" xfId="41955"/>
    <cellStyle name="Normal 57 9 2 2 2 3 3" xfId="29522"/>
    <cellStyle name="Normal 57 9 2 2 2 4" xfId="14341"/>
    <cellStyle name="Normal 57 9 2 2 2 4 2" xfId="39215"/>
    <cellStyle name="Normal 57 9 2 2 2 5" xfId="26774"/>
    <cellStyle name="Normal 57 9 2 2 3" xfId="5686"/>
    <cellStyle name="Normal 57 9 2 2 3 2" xfId="10702"/>
    <cellStyle name="Normal 57 9 2 2 3 2 2" xfId="23145"/>
    <cellStyle name="Normal 57 9 2 2 3 2 2 2" xfId="48019"/>
    <cellStyle name="Normal 57 9 2 2 3 2 3" xfId="35586"/>
    <cellStyle name="Normal 57 9 2 2 3 3" xfId="18138"/>
    <cellStyle name="Normal 57 9 2 2 3 3 2" xfId="43012"/>
    <cellStyle name="Normal 57 9 2 2 3 4" xfId="30579"/>
    <cellStyle name="Normal 57 9 2 2 4" xfId="8761"/>
    <cellStyle name="Normal 57 9 2 2 4 2" xfId="21205"/>
    <cellStyle name="Normal 57 9 2 2 4 2 2" xfId="46079"/>
    <cellStyle name="Normal 57 9 2 2 4 3" xfId="33646"/>
    <cellStyle name="Normal 57 9 2 2 5" xfId="12156"/>
    <cellStyle name="Normal 57 9 2 2 5 2" xfId="24590"/>
    <cellStyle name="Normal 57 9 2 2 5 2 2" xfId="49464"/>
    <cellStyle name="Normal 57 9 2 2 5 3" xfId="37031"/>
    <cellStyle name="Normal 57 9 2 2 6" xfId="7238"/>
    <cellStyle name="Normal 57 9 2 2 6 2" xfId="19687"/>
    <cellStyle name="Normal 57 9 2 2 6 2 2" xfId="44561"/>
    <cellStyle name="Normal 57 9 2 2 6 3" xfId="32128"/>
    <cellStyle name="Normal 57 9 2 2 7" xfId="3692"/>
    <cellStyle name="Normal 57 9 2 2 7 2" xfId="16198"/>
    <cellStyle name="Normal 57 9 2 2 7 2 2" xfId="41072"/>
    <cellStyle name="Normal 57 9 2 2 7 3" xfId="28631"/>
    <cellStyle name="Normal 57 9 2 2 8" xfId="13619"/>
    <cellStyle name="Normal 57 9 2 2 8 2" xfId="38493"/>
    <cellStyle name="Normal 57 9 2 2 9" xfId="26052"/>
    <cellStyle name="Normal 57 9 2 3" xfId="1889"/>
    <cellStyle name="Normal 57 9 2 3 2" xfId="5001"/>
    <cellStyle name="Normal 57 9 2 3 2 2" xfId="10018"/>
    <cellStyle name="Normal 57 9 2 3 2 2 2" xfId="22461"/>
    <cellStyle name="Normal 57 9 2 3 2 2 2 2" xfId="47335"/>
    <cellStyle name="Normal 57 9 2 3 2 2 3" xfId="34902"/>
    <cellStyle name="Normal 57 9 2 3 2 3" xfId="17454"/>
    <cellStyle name="Normal 57 9 2 3 2 3 2" xfId="42328"/>
    <cellStyle name="Normal 57 9 2 3 2 4" xfId="29895"/>
    <cellStyle name="Normal 57 9 2 3 3" xfId="6035"/>
    <cellStyle name="Normal 57 9 2 3 3 2" xfId="11050"/>
    <cellStyle name="Normal 57 9 2 3 3 2 2" xfId="23493"/>
    <cellStyle name="Normal 57 9 2 3 3 2 2 2" xfId="48367"/>
    <cellStyle name="Normal 57 9 2 3 3 2 3" xfId="35934"/>
    <cellStyle name="Normal 57 9 2 3 3 3" xfId="18486"/>
    <cellStyle name="Normal 57 9 2 3 3 3 2" xfId="43360"/>
    <cellStyle name="Normal 57 9 2 3 3 4" xfId="30927"/>
    <cellStyle name="Normal 57 9 2 3 4" xfId="8425"/>
    <cellStyle name="Normal 57 9 2 3 4 2" xfId="20869"/>
    <cellStyle name="Normal 57 9 2 3 4 2 2" xfId="45743"/>
    <cellStyle name="Normal 57 9 2 3 4 3" xfId="33310"/>
    <cellStyle name="Normal 57 9 2 3 5" xfId="12504"/>
    <cellStyle name="Normal 57 9 2 3 5 2" xfId="24938"/>
    <cellStyle name="Normal 57 9 2 3 5 2 2" xfId="49812"/>
    <cellStyle name="Normal 57 9 2 3 5 3" xfId="37379"/>
    <cellStyle name="Normal 57 9 2 3 6" xfId="7612"/>
    <cellStyle name="Normal 57 9 2 3 6 2" xfId="20060"/>
    <cellStyle name="Normal 57 9 2 3 6 2 2" xfId="44934"/>
    <cellStyle name="Normal 57 9 2 3 6 3" xfId="32501"/>
    <cellStyle name="Normal 57 9 2 3 7" xfId="3356"/>
    <cellStyle name="Normal 57 9 2 3 7 2" xfId="15862"/>
    <cellStyle name="Normal 57 9 2 3 7 2 2" xfId="40736"/>
    <cellStyle name="Normal 57 9 2 3 7 3" xfId="28295"/>
    <cellStyle name="Normal 57 9 2 3 8" xfId="14689"/>
    <cellStyle name="Normal 57 9 2 3 8 2" xfId="39563"/>
    <cellStyle name="Normal 57 9 2 3 9" xfId="27122"/>
    <cellStyle name="Normal 57 9 2 4" xfId="2377"/>
    <cellStyle name="Normal 57 9 2 4 2" xfId="6399"/>
    <cellStyle name="Normal 57 9 2 4 2 2" xfId="11414"/>
    <cellStyle name="Normal 57 9 2 4 2 2 2" xfId="23857"/>
    <cellStyle name="Normal 57 9 2 4 2 2 2 2" xfId="48731"/>
    <cellStyle name="Normal 57 9 2 4 2 2 3" xfId="36298"/>
    <cellStyle name="Normal 57 9 2 4 2 3" xfId="18850"/>
    <cellStyle name="Normal 57 9 2 4 2 3 2" xfId="43724"/>
    <cellStyle name="Normal 57 9 2 4 2 4" xfId="31291"/>
    <cellStyle name="Normal 57 9 2 4 3" xfId="12868"/>
    <cellStyle name="Normal 57 9 2 4 3 2" xfId="25302"/>
    <cellStyle name="Normal 57 9 2 4 3 2 2" xfId="50176"/>
    <cellStyle name="Normal 57 9 2 4 3 3" xfId="37743"/>
    <cellStyle name="Normal 57 9 2 4 4" xfId="9309"/>
    <cellStyle name="Normal 57 9 2 4 4 2" xfId="21752"/>
    <cellStyle name="Normal 57 9 2 4 4 2 2" xfId="46626"/>
    <cellStyle name="Normal 57 9 2 4 4 3" xfId="34193"/>
    <cellStyle name="Normal 57 9 2 4 5" xfId="4291"/>
    <cellStyle name="Normal 57 9 2 4 5 2" xfId="16745"/>
    <cellStyle name="Normal 57 9 2 4 5 2 2" xfId="41619"/>
    <cellStyle name="Normal 57 9 2 4 5 3" xfId="29186"/>
    <cellStyle name="Normal 57 9 2 4 6" xfId="15053"/>
    <cellStyle name="Normal 57 9 2 4 6 2" xfId="39927"/>
    <cellStyle name="Normal 57 9 2 4 7" xfId="27486"/>
    <cellStyle name="Normal 57 9 2 5" xfId="1210"/>
    <cellStyle name="Normal 57 9 2 5 2" xfId="10371"/>
    <cellStyle name="Normal 57 9 2 5 2 2" xfId="22814"/>
    <cellStyle name="Normal 57 9 2 5 2 2 2" xfId="47688"/>
    <cellStyle name="Normal 57 9 2 5 2 3" xfId="35255"/>
    <cellStyle name="Normal 57 9 2 5 3" xfId="5355"/>
    <cellStyle name="Normal 57 9 2 5 3 2" xfId="17807"/>
    <cellStyle name="Normal 57 9 2 5 3 2 2" xfId="42681"/>
    <cellStyle name="Normal 57 9 2 5 3 3" xfId="30248"/>
    <cellStyle name="Normal 57 9 2 5 4" xfId="14010"/>
    <cellStyle name="Normal 57 9 2 5 4 2" xfId="38884"/>
    <cellStyle name="Normal 57 9 2 5 5" xfId="26443"/>
    <cellStyle name="Normal 57 9 2 6" xfId="7932"/>
    <cellStyle name="Normal 57 9 2 6 2" xfId="20378"/>
    <cellStyle name="Normal 57 9 2 6 2 2" xfId="45252"/>
    <cellStyle name="Normal 57 9 2 6 3" xfId="32819"/>
    <cellStyle name="Normal 57 9 2 7" xfId="11825"/>
    <cellStyle name="Normal 57 9 2 7 2" xfId="24259"/>
    <cellStyle name="Normal 57 9 2 7 2 2" xfId="49133"/>
    <cellStyle name="Normal 57 9 2 7 3" xfId="36700"/>
    <cellStyle name="Normal 57 9 2 8" xfId="6902"/>
    <cellStyle name="Normal 57 9 2 8 2" xfId="19351"/>
    <cellStyle name="Normal 57 9 2 8 2 2" xfId="44225"/>
    <cellStyle name="Normal 57 9 2 8 3" xfId="31792"/>
    <cellStyle name="Normal 57 9 2 9" xfId="2853"/>
    <cellStyle name="Normal 57 9 2 9 2" xfId="15371"/>
    <cellStyle name="Normal 57 9 2 9 2 2" xfId="40245"/>
    <cellStyle name="Normal 57 9 2 9 3" xfId="27804"/>
    <cellStyle name="Normal 57 9 2_Degree data" xfId="2506"/>
    <cellStyle name="Normal 57 9 3" xfId="607"/>
    <cellStyle name="Normal 57 9 3 2" xfId="1540"/>
    <cellStyle name="Normal 57 9 3 2 2" xfId="9104"/>
    <cellStyle name="Normal 57 9 3 2 2 2" xfId="21547"/>
    <cellStyle name="Normal 57 9 3 2 2 2 2" xfId="46421"/>
    <cellStyle name="Normal 57 9 3 2 2 3" xfId="33988"/>
    <cellStyle name="Normal 57 9 3 2 3" xfId="4086"/>
    <cellStyle name="Normal 57 9 3 2 3 2" xfId="16540"/>
    <cellStyle name="Normal 57 9 3 2 3 2 2" xfId="41414"/>
    <cellStyle name="Normal 57 9 3 2 3 3" xfId="28981"/>
    <cellStyle name="Normal 57 9 3 2 4" xfId="14340"/>
    <cellStyle name="Normal 57 9 3 2 4 2" xfId="39214"/>
    <cellStyle name="Normal 57 9 3 2 5" xfId="26773"/>
    <cellStyle name="Normal 57 9 3 3" xfId="5685"/>
    <cellStyle name="Normal 57 9 3 3 2" xfId="10701"/>
    <cellStyle name="Normal 57 9 3 3 2 2" xfId="23144"/>
    <cellStyle name="Normal 57 9 3 3 2 2 2" xfId="48018"/>
    <cellStyle name="Normal 57 9 3 3 2 3" xfId="35585"/>
    <cellStyle name="Normal 57 9 3 3 3" xfId="18137"/>
    <cellStyle name="Normal 57 9 3 3 3 2" xfId="43011"/>
    <cellStyle name="Normal 57 9 3 3 4" xfId="30578"/>
    <cellStyle name="Normal 57 9 3 4" xfId="8220"/>
    <cellStyle name="Normal 57 9 3 4 2" xfId="20664"/>
    <cellStyle name="Normal 57 9 3 4 2 2" xfId="45538"/>
    <cellStyle name="Normal 57 9 3 4 3" xfId="33105"/>
    <cellStyle name="Normal 57 9 3 5" xfId="12155"/>
    <cellStyle name="Normal 57 9 3 5 2" xfId="24589"/>
    <cellStyle name="Normal 57 9 3 5 2 2" xfId="49463"/>
    <cellStyle name="Normal 57 9 3 5 3" xfId="37030"/>
    <cellStyle name="Normal 57 9 3 6" xfId="6697"/>
    <cellStyle name="Normal 57 9 3 6 2" xfId="19146"/>
    <cellStyle name="Normal 57 9 3 6 2 2" xfId="44020"/>
    <cellStyle name="Normal 57 9 3 6 3" xfId="31587"/>
    <cellStyle name="Normal 57 9 3 7" xfId="3151"/>
    <cellStyle name="Normal 57 9 3 7 2" xfId="15657"/>
    <cellStyle name="Normal 57 9 3 7 2 2" xfId="40531"/>
    <cellStyle name="Normal 57 9 3 7 3" xfId="28090"/>
    <cellStyle name="Normal 57 9 3 8" xfId="13414"/>
    <cellStyle name="Normal 57 9 3 8 2" xfId="38288"/>
    <cellStyle name="Normal 57 9 3 9" xfId="25847"/>
    <cellStyle name="Normal 57 9 4" xfId="1888"/>
    <cellStyle name="Normal 57 9 4 2" xfId="4626"/>
    <cellStyle name="Normal 57 9 4 2 2" xfId="9644"/>
    <cellStyle name="Normal 57 9 4 2 2 2" xfId="22087"/>
    <cellStyle name="Normal 57 9 4 2 2 2 2" xfId="46961"/>
    <cellStyle name="Normal 57 9 4 2 2 3" xfId="34528"/>
    <cellStyle name="Normal 57 9 4 2 3" xfId="17080"/>
    <cellStyle name="Normal 57 9 4 2 3 2" xfId="41954"/>
    <cellStyle name="Normal 57 9 4 2 4" xfId="29521"/>
    <cellStyle name="Normal 57 9 4 3" xfId="6034"/>
    <cellStyle name="Normal 57 9 4 3 2" xfId="11049"/>
    <cellStyle name="Normal 57 9 4 3 2 2" xfId="23492"/>
    <cellStyle name="Normal 57 9 4 3 2 2 2" xfId="48366"/>
    <cellStyle name="Normal 57 9 4 3 2 3" xfId="35933"/>
    <cellStyle name="Normal 57 9 4 3 3" xfId="18485"/>
    <cellStyle name="Normal 57 9 4 3 3 2" xfId="43359"/>
    <cellStyle name="Normal 57 9 4 3 4" xfId="30926"/>
    <cellStyle name="Normal 57 9 4 4" xfId="8760"/>
    <cellStyle name="Normal 57 9 4 4 2" xfId="21204"/>
    <cellStyle name="Normal 57 9 4 4 2 2" xfId="46078"/>
    <cellStyle name="Normal 57 9 4 4 3" xfId="33645"/>
    <cellStyle name="Normal 57 9 4 5" xfId="12503"/>
    <cellStyle name="Normal 57 9 4 5 2" xfId="24937"/>
    <cellStyle name="Normal 57 9 4 5 2 2" xfId="49811"/>
    <cellStyle name="Normal 57 9 4 5 3" xfId="37378"/>
    <cellStyle name="Normal 57 9 4 6" xfId="7237"/>
    <cellStyle name="Normal 57 9 4 6 2" xfId="19686"/>
    <cellStyle name="Normal 57 9 4 6 2 2" xfId="44560"/>
    <cellStyle name="Normal 57 9 4 6 3" xfId="32127"/>
    <cellStyle name="Normal 57 9 4 7" xfId="3691"/>
    <cellStyle name="Normal 57 9 4 7 2" xfId="16197"/>
    <cellStyle name="Normal 57 9 4 7 2 2" xfId="41071"/>
    <cellStyle name="Normal 57 9 4 7 3" xfId="28630"/>
    <cellStyle name="Normal 57 9 4 8" xfId="14688"/>
    <cellStyle name="Normal 57 9 4 8 2" xfId="39562"/>
    <cellStyle name="Normal 57 9 4 9" xfId="27121"/>
    <cellStyle name="Normal 57 9 5" xfId="2163"/>
    <cellStyle name="Normal 57 9 5 2" xfId="4796"/>
    <cellStyle name="Normal 57 9 5 2 2" xfId="9813"/>
    <cellStyle name="Normal 57 9 5 2 2 2" xfId="22256"/>
    <cellStyle name="Normal 57 9 5 2 2 2 2" xfId="47130"/>
    <cellStyle name="Normal 57 9 5 2 2 3" xfId="34697"/>
    <cellStyle name="Normal 57 9 5 2 3" xfId="17249"/>
    <cellStyle name="Normal 57 9 5 2 3 2" xfId="42123"/>
    <cellStyle name="Normal 57 9 5 2 4" xfId="29690"/>
    <cellStyle name="Normal 57 9 5 3" xfId="6194"/>
    <cellStyle name="Normal 57 9 5 3 2" xfId="11209"/>
    <cellStyle name="Normal 57 9 5 3 2 2" xfId="23652"/>
    <cellStyle name="Normal 57 9 5 3 2 2 2" xfId="48526"/>
    <cellStyle name="Normal 57 9 5 3 2 3" xfId="36093"/>
    <cellStyle name="Normal 57 9 5 3 3" xfId="18645"/>
    <cellStyle name="Normal 57 9 5 3 3 2" xfId="43519"/>
    <cellStyle name="Normal 57 9 5 3 4" xfId="31086"/>
    <cellStyle name="Normal 57 9 5 4" xfId="8106"/>
    <cellStyle name="Normal 57 9 5 4 2" xfId="20552"/>
    <cellStyle name="Normal 57 9 5 4 2 2" xfId="45426"/>
    <cellStyle name="Normal 57 9 5 4 3" xfId="32993"/>
    <cellStyle name="Normal 57 9 5 5" xfId="12663"/>
    <cellStyle name="Normal 57 9 5 5 2" xfId="25097"/>
    <cellStyle name="Normal 57 9 5 5 2 2" xfId="49971"/>
    <cellStyle name="Normal 57 9 5 5 3" xfId="37538"/>
    <cellStyle name="Normal 57 9 5 6" xfId="7407"/>
    <cellStyle name="Normal 57 9 5 6 2" xfId="19855"/>
    <cellStyle name="Normal 57 9 5 6 2 2" xfId="44729"/>
    <cellStyle name="Normal 57 9 5 6 3" xfId="32296"/>
    <cellStyle name="Normal 57 9 5 7" xfId="3036"/>
    <cellStyle name="Normal 57 9 5 7 2" xfId="15545"/>
    <cellStyle name="Normal 57 9 5 7 2 2" xfId="40419"/>
    <cellStyle name="Normal 57 9 5 7 3" xfId="27978"/>
    <cellStyle name="Normal 57 9 5 8" xfId="14848"/>
    <cellStyle name="Normal 57 9 5 8 2" xfId="39722"/>
    <cellStyle name="Normal 57 9 5 9" xfId="27281"/>
    <cellStyle name="Normal 57 9 6" xfId="1005"/>
    <cellStyle name="Normal 57 9 6 2" xfId="8992"/>
    <cellStyle name="Normal 57 9 6 2 2" xfId="21435"/>
    <cellStyle name="Normal 57 9 6 2 2 2" xfId="46309"/>
    <cellStyle name="Normal 57 9 6 2 3" xfId="33876"/>
    <cellStyle name="Normal 57 9 6 3" xfId="3974"/>
    <cellStyle name="Normal 57 9 6 3 2" xfId="16428"/>
    <cellStyle name="Normal 57 9 6 3 2 2" xfId="41302"/>
    <cellStyle name="Normal 57 9 6 3 3" xfId="28869"/>
    <cellStyle name="Normal 57 9 6 4" xfId="13805"/>
    <cellStyle name="Normal 57 9 6 4 2" xfId="38679"/>
    <cellStyle name="Normal 57 9 6 5" xfId="26238"/>
    <cellStyle name="Normal 57 9 7" xfId="5150"/>
    <cellStyle name="Normal 57 9 7 2" xfId="10166"/>
    <cellStyle name="Normal 57 9 7 2 2" xfId="22609"/>
    <cellStyle name="Normal 57 9 7 2 2 2" xfId="47483"/>
    <cellStyle name="Normal 57 9 7 2 3" xfId="35050"/>
    <cellStyle name="Normal 57 9 7 3" xfId="17602"/>
    <cellStyle name="Normal 57 9 7 3 2" xfId="42476"/>
    <cellStyle name="Normal 57 9 7 4" xfId="30043"/>
    <cellStyle name="Normal 57 9 8" xfId="7727"/>
    <cellStyle name="Normal 57 9 8 2" xfId="20173"/>
    <cellStyle name="Normal 57 9 8 2 2" xfId="45047"/>
    <cellStyle name="Normal 57 9 8 3" xfId="32614"/>
    <cellStyle name="Normal 57 9 9" xfId="11620"/>
    <cellStyle name="Normal 57 9 9 2" xfId="24054"/>
    <cellStyle name="Normal 57 9 9 2 2" xfId="48928"/>
    <cellStyle name="Normal 57 9 9 3" xfId="36495"/>
    <cellStyle name="Normal 57 9_Degree data" xfId="2505"/>
    <cellStyle name="Normal 57_Degree data" xfId="2449"/>
    <cellStyle name="Normal 58" xfId="74"/>
    <cellStyle name="Normal 58 10" xfId="352"/>
    <cellStyle name="Normal 58 10 10" xfId="13168"/>
    <cellStyle name="Normal 58 10 10 2" xfId="38042"/>
    <cellStyle name="Normal 58 10 11" xfId="25601"/>
    <cellStyle name="Normal 58 10 2" xfId="712"/>
    <cellStyle name="Normal 58 10 2 2" xfId="1543"/>
    <cellStyle name="Normal 58 10 2 2 2" xfId="9647"/>
    <cellStyle name="Normal 58 10 2 2 2 2" xfId="22090"/>
    <cellStyle name="Normal 58 10 2 2 2 2 2" xfId="46964"/>
    <cellStyle name="Normal 58 10 2 2 2 3" xfId="34531"/>
    <cellStyle name="Normal 58 10 2 2 3" xfId="4629"/>
    <cellStyle name="Normal 58 10 2 2 3 2" xfId="17083"/>
    <cellStyle name="Normal 58 10 2 2 3 2 2" xfId="41957"/>
    <cellStyle name="Normal 58 10 2 2 3 3" xfId="29524"/>
    <cellStyle name="Normal 58 10 2 2 4" xfId="14343"/>
    <cellStyle name="Normal 58 10 2 2 4 2" xfId="39217"/>
    <cellStyle name="Normal 58 10 2 2 5" xfId="26776"/>
    <cellStyle name="Normal 58 10 2 3" xfId="5688"/>
    <cellStyle name="Normal 58 10 2 3 2" xfId="10704"/>
    <cellStyle name="Normal 58 10 2 3 2 2" xfId="23147"/>
    <cellStyle name="Normal 58 10 2 3 2 2 2" xfId="48021"/>
    <cellStyle name="Normal 58 10 2 3 2 3" xfId="35588"/>
    <cellStyle name="Normal 58 10 2 3 3" xfId="18140"/>
    <cellStyle name="Normal 58 10 2 3 3 2" xfId="43014"/>
    <cellStyle name="Normal 58 10 2 3 4" xfId="30581"/>
    <cellStyle name="Normal 58 10 2 4" xfId="8763"/>
    <cellStyle name="Normal 58 10 2 4 2" xfId="21207"/>
    <cellStyle name="Normal 58 10 2 4 2 2" xfId="46081"/>
    <cellStyle name="Normal 58 10 2 4 3" xfId="33648"/>
    <cellStyle name="Normal 58 10 2 5" xfId="12158"/>
    <cellStyle name="Normal 58 10 2 5 2" xfId="24592"/>
    <cellStyle name="Normal 58 10 2 5 2 2" xfId="49466"/>
    <cellStyle name="Normal 58 10 2 5 3" xfId="37033"/>
    <cellStyle name="Normal 58 10 2 6" xfId="7240"/>
    <cellStyle name="Normal 58 10 2 6 2" xfId="19689"/>
    <cellStyle name="Normal 58 10 2 6 2 2" xfId="44563"/>
    <cellStyle name="Normal 58 10 2 6 3" xfId="32130"/>
    <cellStyle name="Normal 58 10 2 7" xfId="3694"/>
    <cellStyle name="Normal 58 10 2 7 2" xfId="16200"/>
    <cellStyle name="Normal 58 10 2 7 2 2" xfId="41074"/>
    <cellStyle name="Normal 58 10 2 7 3" xfId="28633"/>
    <cellStyle name="Normal 58 10 2 8" xfId="13515"/>
    <cellStyle name="Normal 58 10 2 8 2" xfId="38389"/>
    <cellStyle name="Normal 58 10 2 9" xfId="25948"/>
    <cellStyle name="Normal 58 10 3" xfId="1891"/>
    <cellStyle name="Normal 58 10 3 2" xfId="4897"/>
    <cellStyle name="Normal 58 10 3 2 2" xfId="9914"/>
    <cellStyle name="Normal 58 10 3 2 2 2" xfId="22357"/>
    <cellStyle name="Normal 58 10 3 2 2 2 2" xfId="47231"/>
    <cellStyle name="Normal 58 10 3 2 2 3" xfId="34798"/>
    <cellStyle name="Normal 58 10 3 2 3" xfId="17350"/>
    <cellStyle name="Normal 58 10 3 2 3 2" xfId="42224"/>
    <cellStyle name="Normal 58 10 3 2 4" xfId="29791"/>
    <cellStyle name="Normal 58 10 3 3" xfId="6037"/>
    <cellStyle name="Normal 58 10 3 3 2" xfId="11052"/>
    <cellStyle name="Normal 58 10 3 3 2 2" xfId="23495"/>
    <cellStyle name="Normal 58 10 3 3 2 2 2" xfId="48369"/>
    <cellStyle name="Normal 58 10 3 3 2 3" xfId="35936"/>
    <cellStyle name="Normal 58 10 3 3 3" xfId="18488"/>
    <cellStyle name="Normal 58 10 3 3 3 2" xfId="43362"/>
    <cellStyle name="Normal 58 10 3 3 4" xfId="30929"/>
    <cellStyle name="Normal 58 10 3 4" xfId="8321"/>
    <cellStyle name="Normal 58 10 3 4 2" xfId="20765"/>
    <cellStyle name="Normal 58 10 3 4 2 2" xfId="45639"/>
    <cellStyle name="Normal 58 10 3 4 3" xfId="33206"/>
    <cellStyle name="Normal 58 10 3 5" xfId="12506"/>
    <cellStyle name="Normal 58 10 3 5 2" xfId="24940"/>
    <cellStyle name="Normal 58 10 3 5 2 2" xfId="49814"/>
    <cellStyle name="Normal 58 10 3 5 3" xfId="37381"/>
    <cellStyle name="Normal 58 10 3 6" xfId="7508"/>
    <cellStyle name="Normal 58 10 3 6 2" xfId="19956"/>
    <cellStyle name="Normal 58 10 3 6 2 2" xfId="44830"/>
    <cellStyle name="Normal 58 10 3 6 3" xfId="32397"/>
    <cellStyle name="Normal 58 10 3 7" xfId="3252"/>
    <cellStyle name="Normal 58 10 3 7 2" xfId="15758"/>
    <cellStyle name="Normal 58 10 3 7 2 2" xfId="40632"/>
    <cellStyle name="Normal 58 10 3 7 3" xfId="28191"/>
    <cellStyle name="Normal 58 10 3 8" xfId="14691"/>
    <cellStyle name="Normal 58 10 3 8 2" xfId="39565"/>
    <cellStyle name="Normal 58 10 3 9" xfId="27124"/>
    <cellStyle name="Normal 58 10 4" xfId="2270"/>
    <cellStyle name="Normal 58 10 4 2" xfId="6295"/>
    <cellStyle name="Normal 58 10 4 2 2" xfId="11310"/>
    <cellStyle name="Normal 58 10 4 2 2 2" xfId="23753"/>
    <cellStyle name="Normal 58 10 4 2 2 2 2" xfId="48627"/>
    <cellStyle name="Normal 58 10 4 2 2 3" xfId="36194"/>
    <cellStyle name="Normal 58 10 4 2 3" xfId="18746"/>
    <cellStyle name="Normal 58 10 4 2 3 2" xfId="43620"/>
    <cellStyle name="Normal 58 10 4 2 4" xfId="31187"/>
    <cellStyle name="Normal 58 10 4 3" xfId="12764"/>
    <cellStyle name="Normal 58 10 4 3 2" xfId="25198"/>
    <cellStyle name="Normal 58 10 4 3 2 2" xfId="50072"/>
    <cellStyle name="Normal 58 10 4 3 3" xfId="37639"/>
    <cellStyle name="Normal 58 10 4 4" xfId="9205"/>
    <cellStyle name="Normal 58 10 4 4 2" xfId="21648"/>
    <cellStyle name="Normal 58 10 4 4 2 2" xfId="46522"/>
    <cellStyle name="Normal 58 10 4 4 3" xfId="34089"/>
    <cellStyle name="Normal 58 10 4 5" xfId="4187"/>
    <cellStyle name="Normal 58 10 4 5 2" xfId="16641"/>
    <cellStyle name="Normal 58 10 4 5 2 2" xfId="41515"/>
    <cellStyle name="Normal 58 10 4 5 3" xfId="29082"/>
    <cellStyle name="Normal 58 10 4 6" xfId="14949"/>
    <cellStyle name="Normal 58 10 4 6 2" xfId="39823"/>
    <cellStyle name="Normal 58 10 4 7" xfId="27382"/>
    <cellStyle name="Normal 58 10 5" xfId="1106"/>
    <cellStyle name="Normal 58 10 5 2" xfId="10267"/>
    <cellStyle name="Normal 58 10 5 2 2" xfId="22710"/>
    <cellStyle name="Normal 58 10 5 2 2 2" xfId="47584"/>
    <cellStyle name="Normal 58 10 5 2 3" xfId="35151"/>
    <cellStyle name="Normal 58 10 5 3" xfId="5251"/>
    <cellStyle name="Normal 58 10 5 3 2" xfId="17703"/>
    <cellStyle name="Normal 58 10 5 3 2 2" xfId="42577"/>
    <cellStyle name="Normal 58 10 5 3 3" xfId="30144"/>
    <cellStyle name="Normal 58 10 5 4" xfId="13906"/>
    <cellStyle name="Normal 58 10 5 4 2" xfId="38780"/>
    <cellStyle name="Normal 58 10 5 5" xfId="26339"/>
    <cellStyle name="Normal 58 10 6" xfId="7828"/>
    <cellStyle name="Normal 58 10 6 2" xfId="20274"/>
    <cellStyle name="Normal 58 10 6 2 2" xfId="45148"/>
    <cellStyle name="Normal 58 10 6 3" xfId="32715"/>
    <cellStyle name="Normal 58 10 7" xfId="11721"/>
    <cellStyle name="Normal 58 10 7 2" xfId="24155"/>
    <cellStyle name="Normal 58 10 7 2 2" xfId="49029"/>
    <cellStyle name="Normal 58 10 7 3" xfId="36596"/>
    <cellStyle name="Normal 58 10 8" xfId="6798"/>
    <cellStyle name="Normal 58 10 8 2" xfId="19247"/>
    <cellStyle name="Normal 58 10 8 2 2" xfId="44121"/>
    <cellStyle name="Normal 58 10 8 3" xfId="31688"/>
    <cellStyle name="Normal 58 10 9" xfId="2749"/>
    <cellStyle name="Normal 58 10 9 2" xfId="15267"/>
    <cellStyle name="Normal 58 10 9 2 2" xfId="40141"/>
    <cellStyle name="Normal 58 10 9 3" xfId="27700"/>
    <cellStyle name="Normal 58 10_Degree data" xfId="2508"/>
    <cellStyle name="Normal 58 11" xfId="194"/>
    <cellStyle name="Normal 58 11 10" xfId="13024"/>
    <cellStyle name="Normal 58 11 10 2" xfId="37898"/>
    <cellStyle name="Normal 58 11 11" xfId="25457"/>
    <cellStyle name="Normal 58 11 2" xfId="561"/>
    <cellStyle name="Normal 58 11 2 2" xfId="1544"/>
    <cellStyle name="Normal 58 11 2 2 2" xfId="9648"/>
    <cellStyle name="Normal 58 11 2 2 2 2" xfId="22091"/>
    <cellStyle name="Normal 58 11 2 2 2 2 2" xfId="46965"/>
    <cellStyle name="Normal 58 11 2 2 2 3" xfId="34532"/>
    <cellStyle name="Normal 58 11 2 2 3" xfId="4630"/>
    <cellStyle name="Normal 58 11 2 2 3 2" xfId="17084"/>
    <cellStyle name="Normal 58 11 2 2 3 2 2" xfId="41958"/>
    <cellStyle name="Normal 58 11 2 2 3 3" xfId="29525"/>
    <cellStyle name="Normal 58 11 2 2 4" xfId="14344"/>
    <cellStyle name="Normal 58 11 2 2 4 2" xfId="39218"/>
    <cellStyle name="Normal 58 11 2 2 5" xfId="26777"/>
    <cellStyle name="Normal 58 11 2 3" xfId="5689"/>
    <cellStyle name="Normal 58 11 2 3 2" xfId="10705"/>
    <cellStyle name="Normal 58 11 2 3 2 2" xfId="23148"/>
    <cellStyle name="Normal 58 11 2 3 2 2 2" xfId="48022"/>
    <cellStyle name="Normal 58 11 2 3 2 3" xfId="35589"/>
    <cellStyle name="Normal 58 11 2 3 3" xfId="18141"/>
    <cellStyle name="Normal 58 11 2 3 3 2" xfId="43015"/>
    <cellStyle name="Normal 58 11 2 3 4" xfId="30582"/>
    <cellStyle name="Normal 58 11 2 4" xfId="8764"/>
    <cellStyle name="Normal 58 11 2 4 2" xfId="21208"/>
    <cellStyle name="Normal 58 11 2 4 2 2" xfId="46082"/>
    <cellStyle name="Normal 58 11 2 4 3" xfId="33649"/>
    <cellStyle name="Normal 58 11 2 5" xfId="12159"/>
    <cellStyle name="Normal 58 11 2 5 2" xfId="24593"/>
    <cellStyle name="Normal 58 11 2 5 2 2" xfId="49467"/>
    <cellStyle name="Normal 58 11 2 5 3" xfId="37034"/>
    <cellStyle name="Normal 58 11 2 6" xfId="7241"/>
    <cellStyle name="Normal 58 11 2 6 2" xfId="19690"/>
    <cellStyle name="Normal 58 11 2 6 2 2" xfId="44564"/>
    <cellStyle name="Normal 58 11 2 6 3" xfId="32131"/>
    <cellStyle name="Normal 58 11 2 7" xfId="3695"/>
    <cellStyle name="Normal 58 11 2 7 2" xfId="16201"/>
    <cellStyle name="Normal 58 11 2 7 2 2" xfId="41075"/>
    <cellStyle name="Normal 58 11 2 7 3" xfId="28634"/>
    <cellStyle name="Normal 58 11 2 8" xfId="13371"/>
    <cellStyle name="Normal 58 11 2 8 2" xfId="38245"/>
    <cellStyle name="Normal 58 11 2 9" xfId="25804"/>
    <cellStyle name="Normal 58 11 3" xfId="1892"/>
    <cellStyle name="Normal 58 11 3 2" xfId="4753"/>
    <cellStyle name="Normal 58 11 3 2 2" xfId="9770"/>
    <cellStyle name="Normal 58 11 3 2 2 2" xfId="22213"/>
    <cellStyle name="Normal 58 11 3 2 2 2 2" xfId="47087"/>
    <cellStyle name="Normal 58 11 3 2 2 3" xfId="34654"/>
    <cellStyle name="Normal 58 11 3 2 3" xfId="17206"/>
    <cellStyle name="Normal 58 11 3 2 3 2" xfId="42080"/>
    <cellStyle name="Normal 58 11 3 2 4" xfId="29647"/>
    <cellStyle name="Normal 58 11 3 3" xfId="6038"/>
    <cellStyle name="Normal 58 11 3 3 2" xfId="11053"/>
    <cellStyle name="Normal 58 11 3 3 2 2" xfId="23496"/>
    <cellStyle name="Normal 58 11 3 3 2 2 2" xfId="48370"/>
    <cellStyle name="Normal 58 11 3 3 2 3" xfId="35937"/>
    <cellStyle name="Normal 58 11 3 3 3" xfId="18489"/>
    <cellStyle name="Normal 58 11 3 3 3 2" xfId="43363"/>
    <cellStyle name="Normal 58 11 3 3 4" xfId="30930"/>
    <cellStyle name="Normal 58 11 3 4" xfId="8879"/>
    <cellStyle name="Normal 58 11 3 4 2" xfId="21322"/>
    <cellStyle name="Normal 58 11 3 4 2 2" xfId="46196"/>
    <cellStyle name="Normal 58 11 3 4 3" xfId="33763"/>
    <cellStyle name="Normal 58 11 3 5" xfId="12507"/>
    <cellStyle name="Normal 58 11 3 5 2" xfId="24941"/>
    <cellStyle name="Normal 58 11 3 5 2 2" xfId="49815"/>
    <cellStyle name="Normal 58 11 3 5 3" xfId="37382"/>
    <cellStyle name="Normal 58 11 3 6" xfId="7364"/>
    <cellStyle name="Normal 58 11 3 6 2" xfId="19812"/>
    <cellStyle name="Normal 58 11 3 6 2 2" xfId="44686"/>
    <cellStyle name="Normal 58 11 3 6 3" xfId="32253"/>
    <cellStyle name="Normal 58 11 3 7" xfId="3861"/>
    <cellStyle name="Normal 58 11 3 7 2" xfId="16315"/>
    <cellStyle name="Normal 58 11 3 7 2 2" xfId="41189"/>
    <cellStyle name="Normal 58 11 3 7 3" xfId="28756"/>
    <cellStyle name="Normal 58 11 3 8" xfId="14692"/>
    <cellStyle name="Normal 58 11 3 8 2" xfId="39566"/>
    <cellStyle name="Normal 58 11 3 9" xfId="27125"/>
    <cellStyle name="Normal 58 11 4" xfId="2112"/>
    <cellStyle name="Normal 58 11 4 2" xfId="6151"/>
    <cellStyle name="Normal 58 11 4 2 2" xfId="11166"/>
    <cellStyle name="Normal 58 11 4 2 2 2" xfId="23609"/>
    <cellStyle name="Normal 58 11 4 2 2 2 2" xfId="48483"/>
    <cellStyle name="Normal 58 11 4 2 2 3" xfId="36050"/>
    <cellStyle name="Normal 58 11 4 2 3" xfId="18602"/>
    <cellStyle name="Normal 58 11 4 2 3 2" xfId="43476"/>
    <cellStyle name="Normal 58 11 4 2 4" xfId="31043"/>
    <cellStyle name="Normal 58 11 4 3" xfId="12620"/>
    <cellStyle name="Normal 58 11 4 3 2" xfId="25054"/>
    <cellStyle name="Normal 58 11 4 3 2 2" xfId="49928"/>
    <cellStyle name="Normal 58 11 4 3 3" xfId="37495"/>
    <cellStyle name="Normal 58 11 4 4" xfId="9061"/>
    <cellStyle name="Normal 58 11 4 4 2" xfId="21504"/>
    <cellStyle name="Normal 58 11 4 4 2 2" xfId="46378"/>
    <cellStyle name="Normal 58 11 4 4 3" xfId="33945"/>
    <cellStyle name="Normal 58 11 4 5" xfId="4043"/>
    <cellStyle name="Normal 58 11 4 5 2" xfId="16497"/>
    <cellStyle name="Normal 58 11 4 5 2 2" xfId="41371"/>
    <cellStyle name="Normal 58 11 4 5 3" xfId="28938"/>
    <cellStyle name="Normal 58 11 4 6" xfId="14805"/>
    <cellStyle name="Normal 58 11 4 6 2" xfId="39679"/>
    <cellStyle name="Normal 58 11 4 7" xfId="27238"/>
    <cellStyle name="Normal 58 11 5" xfId="962"/>
    <cellStyle name="Normal 58 11 5 2" xfId="10121"/>
    <cellStyle name="Normal 58 11 5 2 2" xfId="22564"/>
    <cellStyle name="Normal 58 11 5 2 2 2" xfId="47438"/>
    <cellStyle name="Normal 58 11 5 2 3" xfId="35005"/>
    <cellStyle name="Normal 58 11 5 3" xfId="5105"/>
    <cellStyle name="Normal 58 11 5 3 2" xfId="17557"/>
    <cellStyle name="Normal 58 11 5 3 2 2" xfId="42431"/>
    <cellStyle name="Normal 58 11 5 3 3" xfId="29998"/>
    <cellStyle name="Normal 58 11 5 4" xfId="13762"/>
    <cellStyle name="Normal 58 11 5 4 2" xfId="38636"/>
    <cellStyle name="Normal 58 11 5 5" xfId="26195"/>
    <cellStyle name="Normal 58 11 6" xfId="8177"/>
    <cellStyle name="Normal 58 11 6 2" xfId="20621"/>
    <cellStyle name="Normal 58 11 6 2 2" xfId="45495"/>
    <cellStyle name="Normal 58 11 6 3" xfId="33062"/>
    <cellStyle name="Normal 58 11 7" xfId="11577"/>
    <cellStyle name="Normal 58 11 7 2" xfId="24011"/>
    <cellStyle name="Normal 58 11 7 2 2" xfId="48885"/>
    <cellStyle name="Normal 58 11 7 3" xfId="36452"/>
    <cellStyle name="Normal 58 11 8" xfId="6654"/>
    <cellStyle name="Normal 58 11 8 2" xfId="19103"/>
    <cellStyle name="Normal 58 11 8 2 2" xfId="43977"/>
    <cellStyle name="Normal 58 11 8 3" xfId="31544"/>
    <cellStyle name="Normal 58 11 9" xfId="3108"/>
    <cellStyle name="Normal 58 11 9 2" xfId="15614"/>
    <cellStyle name="Normal 58 11 9 2 2" xfId="40488"/>
    <cellStyle name="Normal 58 11 9 3" xfId="28047"/>
    <cellStyle name="Normal 58 11_Degree data" xfId="2509"/>
    <cellStyle name="Normal 58 12" xfId="534"/>
    <cellStyle name="Normal 58 12 2" xfId="1542"/>
    <cellStyle name="Normal 58 12 2 2" xfId="9646"/>
    <cellStyle name="Normal 58 12 2 2 2" xfId="22089"/>
    <cellStyle name="Normal 58 12 2 2 2 2" xfId="46963"/>
    <cellStyle name="Normal 58 12 2 2 3" xfId="34530"/>
    <cellStyle name="Normal 58 12 2 3" xfId="4628"/>
    <cellStyle name="Normal 58 12 2 3 2" xfId="17082"/>
    <cellStyle name="Normal 58 12 2 3 2 2" xfId="41956"/>
    <cellStyle name="Normal 58 12 2 3 3" xfId="29523"/>
    <cellStyle name="Normal 58 12 2 4" xfId="14342"/>
    <cellStyle name="Normal 58 12 2 4 2" xfId="39216"/>
    <cellStyle name="Normal 58 12 2 5" xfId="26775"/>
    <cellStyle name="Normal 58 12 3" xfId="5687"/>
    <cellStyle name="Normal 58 12 3 2" xfId="10703"/>
    <cellStyle name="Normal 58 12 3 2 2" xfId="23146"/>
    <cellStyle name="Normal 58 12 3 2 2 2" xfId="48020"/>
    <cellStyle name="Normal 58 12 3 2 3" xfId="35587"/>
    <cellStyle name="Normal 58 12 3 3" xfId="18139"/>
    <cellStyle name="Normal 58 12 3 3 2" xfId="43013"/>
    <cellStyle name="Normal 58 12 3 4" xfId="30580"/>
    <cellStyle name="Normal 58 12 4" xfId="8762"/>
    <cellStyle name="Normal 58 12 4 2" xfId="21206"/>
    <cellStyle name="Normal 58 12 4 2 2" xfId="46080"/>
    <cellStyle name="Normal 58 12 4 3" xfId="33647"/>
    <cellStyle name="Normal 58 12 5" xfId="12157"/>
    <cellStyle name="Normal 58 12 5 2" xfId="24591"/>
    <cellStyle name="Normal 58 12 5 2 2" xfId="49465"/>
    <cellStyle name="Normal 58 12 5 3" xfId="37032"/>
    <cellStyle name="Normal 58 12 6" xfId="7239"/>
    <cellStyle name="Normal 58 12 6 2" xfId="19688"/>
    <cellStyle name="Normal 58 12 6 2 2" xfId="44562"/>
    <cellStyle name="Normal 58 12 6 3" xfId="32129"/>
    <cellStyle name="Normal 58 12 7" xfId="3693"/>
    <cellStyle name="Normal 58 12 7 2" xfId="16199"/>
    <cellStyle name="Normal 58 12 7 2 2" xfId="41073"/>
    <cellStyle name="Normal 58 12 7 3" xfId="28632"/>
    <cellStyle name="Normal 58 12 8" xfId="13344"/>
    <cellStyle name="Normal 58 12 8 2" xfId="38218"/>
    <cellStyle name="Normal 58 12 9" xfId="25777"/>
    <cellStyle name="Normal 58 13" xfId="1890"/>
    <cellStyle name="Normal 58 13 2" xfId="4726"/>
    <cellStyle name="Normal 58 13 2 2" xfId="9743"/>
    <cellStyle name="Normal 58 13 2 2 2" xfId="22186"/>
    <cellStyle name="Normal 58 13 2 2 2 2" xfId="47060"/>
    <cellStyle name="Normal 58 13 2 2 3" xfId="34627"/>
    <cellStyle name="Normal 58 13 2 3" xfId="17179"/>
    <cellStyle name="Normal 58 13 2 3 2" xfId="42053"/>
    <cellStyle name="Normal 58 13 2 4" xfId="29620"/>
    <cellStyle name="Normal 58 13 3" xfId="6036"/>
    <cellStyle name="Normal 58 13 3 2" xfId="11051"/>
    <cellStyle name="Normal 58 13 3 2 2" xfId="23494"/>
    <cellStyle name="Normal 58 13 3 2 2 2" xfId="48368"/>
    <cellStyle name="Normal 58 13 3 2 3" xfId="35935"/>
    <cellStyle name="Normal 58 13 3 3" xfId="18487"/>
    <cellStyle name="Normal 58 13 3 3 2" xfId="43361"/>
    <cellStyle name="Normal 58 13 3 4" xfId="30928"/>
    <cellStyle name="Normal 58 13 4" xfId="8001"/>
    <cellStyle name="Normal 58 13 4 2" xfId="20447"/>
    <cellStyle name="Normal 58 13 4 2 2" xfId="45321"/>
    <cellStyle name="Normal 58 13 4 3" xfId="32888"/>
    <cellStyle name="Normal 58 13 5" xfId="12505"/>
    <cellStyle name="Normal 58 13 5 2" xfId="24939"/>
    <cellStyle name="Normal 58 13 5 2 2" xfId="49813"/>
    <cellStyle name="Normal 58 13 5 3" xfId="37380"/>
    <cellStyle name="Normal 58 13 6" xfId="7337"/>
    <cellStyle name="Normal 58 13 6 2" xfId="19785"/>
    <cellStyle name="Normal 58 13 6 2 2" xfId="44659"/>
    <cellStyle name="Normal 58 13 6 3" xfId="32226"/>
    <cellStyle name="Normal 58 13 7" xfId="2922"/>
    <cellStyle name="Normal 58 13 7 2" xfId="15440"/>
    <cellStyle name="Normal 58 13 7 2 2" xfId="40314"/>
    <cellStyle name="Normal 58 13 7 3" xfId="27873"/>
    <cellStyle name="Normal 58 13 8" xfId="14690"/>
    <cellStyle name="Normal 58 13 8 2" xfId="39564"/>
    <cellStyle name="Normal 58 13 9" xfId="27123"/>
    <cellStyle name="Normal 58 14" xfId="2044"/>
    <cellStyle name="Normal 58 14 2" xfId="6124"/>
    <cellStyle name="Normal 58 14 2 2" xfId="11139"/>
    <cellStyle name="Normal 58 14 2 2 2" xfId="23582"/>
    <cellStyle name="Normal 58 14 2 2 2 2" xfId="48456"/>
    <cellStyle name="Normal 58 14 2 2 3" xfId="36023"/>
    <cellStyle name="Normal 58 14 2 3" xfId="18575"/>
    <cellStyle name="Normal 58 14 2 3 2" xfId="43449"/>
    <cellStyle name="Normal 58 14 2 4" xfId="31016"/>
    <cellStyle name="Normal 58 14 3" xfId="12593"/>
    <cellStyle name="Normal 58 14 3 2" xfId="25027"/>
    <cellStyle name="Normal 58 14 3 2 2" xfId="49901"/>
    <cellStyle name="Normal 58 14 3 3" xfId="37468"/>
    <cellStyle name="Normal 58 14 4" xfId="8887"/>
    <cellStyle name="Normal 58 14 4 2" xfId="21330"/>
    <cellStyle name="Normal 58 14 4 2 2" xfId="46204"/>
    <cellStyle name="Normal 58 14 4 3" xfId="33771"/>
    <cellStyle name="Normal 58 14 5" xfId="3869"/>
    <cellStyle name="Normal 58 14 5 2" xfId="16323"/>
    <cellStyle name="Normal 58 14 5 2 2" xfId="41197"/>
    <cellStyle name="Normal 58 14 5 3" xfId="28764"/>
    <cellStyle name="Normal 58 14 6" xfId="14778"/>
    <cellStyle name="Normal 58 14 6 2" xfId="39652"/>
    <cellStyle name="Normal 58 14 7" xfId="27211"/>
    <cellStyle name="Normal 58 15" xfId="935"/>
    <cellStyle name="Normal 58 15 2" xfId="11550"/>
    <cellStyle name="Normal 58 15 2 2" xfId="23984"/>
    <cellStyle name="Normal 58 15 2 2 2" xfId="48858"/>
    <cellStyle name="Normal 58 15 2 3" xfId="36425"/>
    <cellStyle name="Normal 58 15 3" xfId="10094"/>
    <cellStyle name="Normal 58 15 3 2" xfId="22537"/>
    <cellStyle name="Normal 58 15 3 2 2" xfId="47411"/>
    <cellStyle name="Normal 58 15 3 3" xfId="34978"/>
    <cellStyle name="Normal 58 15 4" xfId="5078"/>
    <cellStyle name="Normal 58 15 4 2" xfId="17530"/>
    <cellStyle name="Normal 58 15 4 2 2" xfId="42404"/>
    <cellStyle name="Normal 58 15 4 3" xfId="29971"/>
    <cellStyle name="Normal 58 15 5" xfId="13735"/>
    <cellStyle name="Normal 58 15 5 2" xfId="38609"/>
    <cellStyle name="Normal 58 15 6" xfId="26168"/>
    <cellStyle name="Normal 58 16" xfId="895"/>
    <cellStyle name="Normal 58 16 2" xfId="7684"/>
    <cellStyle name="Normal 58 16 2 2" xfId="20130"/>
    <cellStyle name="Normal 58 16 2 2 2" xfId="45004"/>
    <cellStyle name="Normal 58 16 2 3" xfId="32571"/>
    <cellStyle name="Normal 58 16 3" xfId="13695"/>
    <cellStyle name="Normal 58 16 3 2" xfId="38569"/>
    <cellStyle name="Normal 58 16 4" xfId="26128"/>
    <cellStyle name="Normal 58 17" xfId="11510"/>
    <cellStyle name="Normal 58 17 2" xfId="23944"/>
    <cellStyle name="Normal 58 17 2 2" xfId="48818"/>
    <cellStyle name="Normal 58 17 3" xfId="36385"/>
    <cellStyle name="Normal 58 18" xfId="6481"/>
    <cellStyle name="Normal 58 18 2" xfId="18930"/>
    <cellStyle name="Normal 58 18 2 2" xfId="43804"/>
    <cellStyle name="Normal 58 18 3" xfId="31371"/>
    <cellStyle name="Normal 58 19" xfId="2601"/>
    <cellStyle name="Normal 58 19 2" xfId="15123"/>
    <cellStyle name="Normal 58 19 2 2" xfId="39997"/>
    <cellStyle name="Normal 58 19 3" xfId="27556"/>
    <cellStyle name="Normal 58 2" xfId="73"/>
    <cellStyle name="Normal 58 2 2" xfId="14"/>
    <cellStyle name="Normal 58 20" xfId="12943"/>
    <cellStyle name="Normal 58 20 2" xfId="37817"/>
    <cellStyle name="Normal 58 21" xfId="25376"/>
    <cellStyle name="Normal 58 3" xfId="123"/>
    <cellStyle name="Normal 58 3 10" xfId="947"/>
    <cellStyle name="Normal 58 3 10 2" xfId="11562"/>
    <cellStyle name="Normal 58 3 10 2 2" xfId="23996"/>
    <cellStyle name="Normal 58 3 10 2 2 2" xfId="48870"/>
    <cellStyle name="Normal 58 3 10 2 3" xfId="36437"/>
    <cellStyle name="Normal 58 3 10 3" xfId="10106"/>
    <cellStyle name="Normal 58 3 10 3 2" xfId="22549"/>
    <cellStyle name="Normal 58 3 10 3 2 2" xfId="47423"/>
    <cellStyle name="Normal 58 3 10 3 3" xfId="34990"/>
    <cellStyle name="Normal 58 3 10 4" xfId="5090"/>
    <cellStyle name="Normal 58 3 10 4 2" xfId="17542"/>
    <cellStyle name="Normal 58 3 10 4 2 2" xfId="42416"/>
    <cellStyle name="Normal 58 3 10 4 3" xfId="29983"/>
    <cellStyle name="Normal 58 3 10 5" xfId="13747"/>
    <cellStyle name="Normal 58 3 10 5 2" xfId="38621"/>
    <cellStyle name="Normal 58 3 10 6" xfId="26180"/>
    <cellStyle name="Normal 58 3 11" xfId="917"/>
    <cellStyle name="Normal 58 3 11 2" xfId="7689"/>
    <cellStyle name="Normal 58 3 11 2 2" xfId="20135"/>
    <cellStyle name="Normal 58 3 11 2 2 2" xfId="45009"/>
    <cellStyle name="Normal 58 3 11 2 3" xfId="32576"/>
    <cellStyle name="Normal 58 3 11 3" xfId="13717"/>
    <cellStyle name="Normal 58 3 11 3 2" xfId="38591"/>
    <cellStyle name="Normal 58 3 11 4" xfId="26150"/>
    <cellStyle name="Normal 58 3 12" xfId="11532"/>
    <cellStyle name="Normal 58 3 12 2" xfId="23966"/>
    <cellStyle name="Normal 58 3 12 2 2" xfId="48840"/>
    <cellStyle name="Normal 58 3 12 3" xfId="36407"/>
    <cellStyle name="Normal 58 3 13" xfId="6494"/>
    <cellStyle name="Normal 58 3 13 2" xfId="18943"/>
    <cellStyle name="Normal 58 3 13 2 2" xfId="43817"/>
    <cellStyle name="Normal 58 3 13 3" xfId="31384"/>
    <cellStyle name="Normal 58 3 14" xfId="2608"/>
    <cellStyle name="Normal 58 3 14 2" xfId="15128"/>
    <cellStyle name="Normal 58 3 14 2 2" xfId="40002"/>
    <cellStyle name="Normal 58 3 14 3" xfId="27561"/>
    <cellStyle name="Normal 58 3 15" xfId="12955"/>
    <cellStyle name="Normal 58 3 15 2" xfId="37829"/>
    <cellStyle name="Normal 58 3 16" xfId="25388"/>
    <cellStyle name="Normal 58 3 2" xfId="149"/>
    <cellStyle name="Normal 58 3 2 10" xfId="7714"/>
    <cellStyle name="Normal 58 3 2 10 2" xfId="20160"/>
    <cellStyle name="Normal 58 3 2 10 2 2" xfId="45034"/>
    <cellStyle name="Normal 58 3 2 10 3" xfId="32601"/>
    <cellStyle name="Normal 58 3 2 11" xfId="11607"/>
    <cellStyle name="Normal 58 3 2 11 2" xfId="24041"/>
    <cellStyle name="Normal 58 3 2 11 2 2" xfId="48915"/>
    <cellStyle name="Normal 58 3 2 11 3" xfId="36482"/>
    <cellStyle name="Normal 58 3 2 12" xfId="6524"/>
    <cellStyle name="Normal 58 3 2 12 2" xfId="18973"/>
    <cellStyle name="Normal 58 3 2 12 2 2" xfId="43847"/>
    <cellStyle name="Normal 58 3 2 12 3" xfId="31414"/>
    <cellStyle name="Normal 58 3 2 13" xfId="2635"/>
    <cellStyle name="Normal 58 3 2 13 2" xfId="15153"/>
    <cellStyle name="Normal 58 3 2 13 2 2" xfId="40027"/>
    <cellStyle name="Normal 58 3 2 13 3" xfId="27586"/>
    <cellStyle name="Normal 58 3 2 14" xfId="12979"/>
    <cellStyle name="Normal 58 3 2 14 2" xfId="37853"/>
    <cellStyle name="Normal 58 3 2 15" xfId="25412"/>
    <cellStyle name="Normal 58 3 2 2" xfId="293"/>
    <cellStyle name="Normal 58 3 2 2 10" xfId="6628"/>
    <cellStyle name="Normal 58 3 2 2 10 2" xfId="19077"/>
    <cellStyle name="Normal 58 3 2 2 10 2 2" xfId="43951"/>
    <cellStyle name="Normal 58 3 2 2 10 3" xfId="31518"/>
    <cellStyle name="Normal 58 3 2 2 11" xfId="2692"/>
    <cellStyle name="Normal 58 3 2 2 11 2" xfId="15210"/>
    <cellStyle name="Normal 58 3 2 2 11 2 2" xfId="40084"/>
    <cellStyle name="Normal 58 3 2 2 11 3" xfId="27643"/>
    <cellStyle name="Normal 58 3 2 2 12" xfId="13111"/>
    <cellStyle name="Normal 58 3 2 2 12 2" xfId="37985"/>
    <cellStyle name="Normal 58 3 2 2 13" xfId="25544"/>
    <cellStyle name="Normal 58 3 2 2 2" xfId="502"/>
    <cellStyle name="Normal 58 3 2 2 2 10" xfId="13315"/>
    <cellStyle name="Normal 58 3 2 2 2 10 2" xfId="38189"/>
    <cellStyle name="Normal 58 3 2 2 2 11" xfId="25748"/>
    <cellStyle name="Normal 58 3 2 2 2 2" xfId="861"/>
    <cellStyle name="Normal 58 3 2 2 2 2 2" xfId="1548"/>
    <cellStyle name="Normal 58 3 2 2 2 2 2 2" xfId="9652"/>
    <cellStyle name="Normal 58 3 2 2 2 2 2 2 2" xfId="22095"/>
    <cellStyle name="Normal 58 3 2 2 2 2 2 2 2 2" xfId="46969"/>
    <cellStyle name="Normal 58 3 2 2 2 2 2 2 3" xfId="34536"/>
    <cellStyle name="Normal 58 3 2 2 2 2 2 3" xfId="4634"/>
    <cellStyle name="Normal 58 3 2 2 2 2 2 3 2" xfId="17088"/>
    <cellStyle name="Normal 58 3 2 2 2 2 2 3 2 2" xfId="41962"/>
    <cellStyle name="Normal 58 3 2 2 2 2 2 3 3" xfId="29529"/>
    <cellStyle name="Normal 58 3 2 2 2 2 2 4" xfId="14348"/>
    <cellStyle name="Normal 58 3 2 2 2 2 2 4 2" xfId="39222"/>
    <cellStyle name="Normal 58 3 2 2 2 2 2 5" xfId="26781"/>
    <cellStyle name="Normal 58 3 2 2 2 2 3" xfId="5693"/>
    <cellStyle name="Normal 58 3 2 2 2 2 3 2" xfId="10709"/>
    <cellStyle name="Normal 58 3 2 2 2 2 3 2 2" xfId="23152"/>
    <cellStyle name="Normal 58 3 2 2 2 2 3 2 2 2" xfId="48026"/>
    <cellStyle name="Normal 58 3 2 2 2 2 3 2 3" xfId="35593"/>
    <cellStyle name="Normal 58 3 2 2 2 2 3 3" xfId="18145"/>
    <cellStyle name="Normal 58 3 2 2 2 2 3 3 2" xfId="43019"/>
    <cellStyle name="Normal 58 3 2 2 2 2 3 4" xfId="30586"/>
    <cellStyle name="Normal 58 3 2 2 2 2 4" xfId="8768"/>
    <cellStyle name="Normal 58 3 2 2 2 2 4 2" xfId="21212"/>
    <cellStyle name="Normal 58 3 2 2 2 2 4 2 2" xfId="46086"/>
    <cellStyle name="Normal 58 3 2 2 2 2 4 3" xfId="33653"/>
    <cellStyle name="Normal 58 3 2 2 2 2 5" xfId="12163"/>
    <cellStyle name="Normal 58 3 2 2 2 2 5 2" xfId="24597"/>
    <cellStyle name="Normal 58 3 2 2 2 2 5 2 2" xfId="49471"/>
    <cellStyle name="Normal 58 3 2 2 2 2 5 3" xfId="37038"/>
    <cellStyle name="Normal 58 3 2 2 2 2 6" xfId="7245"/>
    <cellStyle name="Normal 58 3 2 2 2 2 6 2" xfId="19694"/>
    <cellStyle name="Normal 58 3 2 2 2 2 6 2 2" xfId="44568"/>
    <cellStyle name="Normal 58 3 2 2 2 2 6 3" xfId="32135"/>
    <cellStyle name="Normal 58 3 2 2 2 2 7" xfId="3699"/>
    <cellStyle name="Normal 58 3 2 2 2 2 7 2" xfId="16205"/>
    <cellStyle name="Normal 58 3 2 2 2 2 7 2 2" xfId="41079"/>
    <cellStyle name="Normal 58 3 2 2 2 2 7 3" xfId="28638"/>
    <cellStyle name="Normal 58 3 2 2 2 2 8" xfId="13662"/>
    <cellStyle name="Normal 58 3 2 2 2 2 8 2" xfId="38536"/>
    <cellStyle name="Normal 58 3 2 2 2 2 9" xfId="26095"/>
    <cellStyle name="Normal 58 3 2 2 2 3" xfId="1896"/>
    <cellStyle name="Normal 58 3 2 2 2 3 2" xfId="5044"/>
    <cellStyle name="Normal 58 3 2 2 2 3 2 2" xfId="10061"/>
    <cellStyle name="Normal 58 3 2 2 2 3 2 2 2" xfId="22504"/>
    <cellStyle name="Normal 58 3 2 2 2 3 2 2 2 2" xfId="47378"/>
    <cellStyle name="Normal 58 3 2 2 2 3 2 2 3" xfId="34945"/>
    <cellStyle name="Normal 58 3 2 2 2 3 2 3" xfId="17497"/>
    <cellStyle name="Normal 58 3 2 2 2 3 2 3 2" xfId="42371"/>
    <cellStyle name="Normal 58 3 2 2 2 3 2 4" xfId="29938"/>
    <cellStyle name="Normal 58 3 2 2 2 3 3" xfId="6042"/>
    <cellStyle name="Normal 58 3 2 2 2 3 3 2" xfId="11057"/>
    <cellStyle name="Normal 58 3 2 2 2 3 3 2 2" xfId="23500"/>
    <cellStyle name="Normal 58 3 2 2 2 3 3 2 2 2" xfId="48374"/>
    <cellStyle name="Normal 58 3 2 2 2 3 3 2 3" xfId="35941"/>
    <cellStyle name="Normal 58 3 2 2 2 3 3 3" xfId="18493"/>
    <cellStyle name="Normal 58 3 2 2 2 3 3 3 2" xfId="43367"/>
    <cellStyle name="Normal 58 3 2 2 2 3 3 4" xfId="30934"/>
    <cellStyle name="Normal 58 3 2 2 2 3 4" xfId="8468"/>
    <cellStyle name="Normal 58 3 2 2 2 3 4 2" xfId="20912"/>
    <cellStyle name="Normal 58 3 2 2 2 3 4 2 2" xfId="45786"/>
    <cellStyle name="Normal 58 3 2 2 2 3 4 3" xfId="33353"/>
    <cellStyle name="Normal 58 3 2 2 2 3 5" xfId="12511"/>
    <cellStyle name="Normal 58 3 2 2 2 3 5 2" xfId="24945"/>
    <cellStyle name="Normal 58 3 2 2 2 3 5 2 2" xfId="49819"/>
    <cellStyle name="Normal 58 3 2 2 2 3 5 3" xfId="37386"/>
    <cellStyle name="Normal 58 3 2 2 2 3 6" xfId="7655"/>
    <cellStyle name="Normal 58 3 2 2 2 3 6 2" xfId="20103"/>
    <cellStyle name="Normal 58 3 2 2 2 3 6 2 2" xfId="44977"/>
    <cellStyle name="Normal 58 3 2 2 2 3 6 3" xfId="32544"/>
    <cellStyle name="Normal 58 3 2 2 2 3 7" xfId="3399"/>
    <cellStyle name="Normal 58 3 2 2 2 3 7 2" xfId="15905"/>
    <cellStyle name="Normal 58 3 2 2 2 3 7 2 2" xfId="40779"/>
    <cellStyle name="Normal 58 3 2 2 2 3 7 3" xfId="28338"/>
    <cellStyle name="Normal 58 3 2 2 2 3 8" xfId="14696"/>
    <cellStyle name="Normal 58 3 2 2 2 3 8 2" xfId="39570"/>
    <cellStyle name="Normal 58 3 2 2 2 3 9" xfId="27129"/>
    <cellStyle name="Normal 58 3 2 2 2 4" xfId="2420"/>
    <cellStyle name="Normal 58 3 2 2 2 4 2" xfId="6442"/>
    <cellStyle name="Normal 58 3 2 2 2 4 2 2" xfId="11457"/>
    <cellStyle name="Normal 58 3 2 2 2 4 2 2 2" xfId="23900"/>
    <cellStyle name="Normal 58 3 2 2 2 4 2 2 2 2" xfId="48774"/>
    <cellStyle name="Normal 58 3 2 2 2 4 2 2 3" xfId="36341"/>
    <cellStyle name="Normal 58 3 2 2 2 4 2 3" xfId="18893"/>
    <cellStyle name="Normal 58 3 2 2 2 4 2 3 2" xfId="43767"/>
    <cellStyle name="Normal 58 3 2 2 2 4 2 4" xfId="31334"/>
    <cellStyle name="Normal 58 3 2 2 2 4 3" xfId="12911"/>
    <cellStyle name="Normal 58 3 2 2 2 4 3 2" xfId="25345"/>
    <cellStyle name="Normal 58 3 2 2 2 4 3 2 2" xfId="50219"/>
    <cellStyle name="Normal 58 3 2 2 2 4 3 3" xfId="37786"/>
    <cellStyle name="Normal 58 3 2 2 2 4 4" xfId="9352"/>
    <cellStyle name="Normal 58 3 2 2 2 4 4 2" xfId="21795"/>
    <cellStyle name="Normal 58 3 2 2 2 4 4 2 2" xfId="46669"/>
    <cellStyle name="Normal 58 3 2 2 2 4 4 3" xfId="34236"/>
    <cellStyle name="Normal 58 3 2 2 2 4 5" xfId="4334"/>
    <cellStyle name="Normal 58 3 2 2 2 4 5 2" xfId="16788"/>
    <cellStyle name="Normal 58 3 2 2 2 4 5 2 2" xfId="41662"/>
    <cellStyle name="Normal 58 3 2 2 2 4 5 3" xfId="29229"/>
    <cellStyle name="Normal 58 3 2 2 2 4 6" xfId="15096"/>
    <cellStyle name="Normal 58 3 2 2 2 4 6 2" xfId="39970"/>
    <cellStyle name="Normal 58 3 2 2 2 4 7" xfId="27529"/>
    <cellStyle name="Normal 58 3 2 2 2 5" xfId="1253"/>
    <cellStyle name="Normal 58 3 2 2 2 5 2" xfId="10414"/>
    <cellStyle name="Normal 58 3 2 2 2 5 2 2" xfId="22857"/>
    <cellStyle name="Normal 58 3 2 2 2 5 2 2 2" xfId="47731"/>
    <cellStyle name="Normal 58 3 2 2 2 5 2 3" xfId="35298"/>
    <cellStyle name="Normal 58 3 2 2 2 5 3" xfId="5398"/>
    <cellStyle name="Normal 58 3 2 2 2 5 3 2" xfId="17850"/>
    <cellStyle name="Normal 58 3 2 2 2 5 3 2 2" xfId="42724"/>
    <cellStyle name="Normal 58 3 2 2 2 5 3 3" xfId="30291"/>
    <cellStyle name="Normal 58 3 2 2 2 5 4" xfId="14053"/>
    <cellStyle name="Normal 58 3 2 2 2 5 4 2" xfId="38927"/>
    <cellStyle name="Normal 58 3 2 2 2 5 5" xfId="26486"/>
    <cellStyle name="Normal 58 3 2 2 2 6" xfId="7975"/>
    <cellStyle name="Normal 58 3 2 2 2 6 2" xfId="20421"/>
    <cellStyle name="Normal 58 3 2 2 2 6 2 2" xfId="45295"/>
    <cellStyle name="Normal 58 3 2 2 2 6 3" xfId="32862"/>
    <cellStyle name="Normal 58 3 2 2 2 7" xfId="11868"/>
    <cellStyle name="Normal 58 3 2 2 2 7 2" xfId="24302"/>
    <cellStyle name="Normal 58 3 2 2 2 7 2 2" xfId="49176"/>
    <cellStyle name="Normal 58 3 2 2 2 7 3" xfId="36743"/>
    <cellStyle name="Normal 58 3 2 2 2 8" xfId="6945"/>
    <cellStyle name="Normal 58 3 2 2 2 8 2" xfId="19394"/>
    <cellStyle name="Normal 58 3 2 2 2 8 2 2" xfId="44268"/>
    <cellStyle name="Normal 58 3 2 2 2 8 3" xfId="31835"/>
    <cellStyle name="Normal 58 3 2 2 2 9" xfId="2896"/>
    <cellStyle name="Normal 58 3 2 2 2 9 2" xfId="15414"/>
    <cellStyle name="Normal 58 3 2 2 2 9 2 2" xfId="40288"/>
    <cellStyle name="Normal 58 3 2 2 2 9 3" xfId="27847"/>
    <cellStyle name="Normal 58 3 2 2 2_Degree data" xfId="2513"/>
    <cellStyle name="Normal 58 3 2 2 3" xfId="654"/>
    <cellStyle name="Normal 58 3 2 2 3 2" xfId="1547"/>
    <cellStyle name="Normal 58 3 2 2 3 2 2" xfId="9148"/>
    <cellStyle name="Normal 58 3 2 2 3 2 2 2" xfId="21591"/>
    <cellStyle name="Normal 58 3 2 2 3 2 2 2 2" xfId="46465"/>
    <cellStyle name="Normal 58 3 2 2 3 2 2 3" xfId="34032"/>
    <cellStyle name="Normal 58 3 2 2 3 2 3" xfId="4130"/>
    <cellStyle name="Normal 58 3 2 2 3 2 3 2" xfId="16584"/>
    <cellStyle name="Normal 58 3 2 2 3 2 3 2 2" xfId="41458"/>
    <cellStyle name="Normal 58 3 2 2 3 2 3 3" xfId="29025"/>
    <cellStyle name="Normal 58 3 2 2 3 2 4" xfId="14347"/>
    <cellStyle name="Normal 58 3 2 2 3 2 4 2" xfId="39221"/>
    <cellStyle name="Normal 58 3 2 2 3 2 5" xfId="26780"/>
    <cellStyle name="Normal 58 3 2 2 3 3" xfId="5692"/>
    <cellStyle name="Normal 58 3 2 2 3 3 2" xfId="10708"/>
    <cellStyle name="Normal 58 3 2 2 3 3 2 2" xfId="23151"/>
    <cellStyle name="Normal 58 3 2 2 3 3 2 2 2" xfId="48025"/>
    <cellStyle name="Normal 58 3 2 2 3 3 2 3" xfId="35592"/>
    <cellStyle name="Normal 58 3 2 2 3 3 3" xfId="18144"/>
    <cellStyle name="Normal 58 3 2 2 3 3 3 2" xfId="43018"/>
    <cellStyle name="Normal 58 3 2 2 3 3 4" xfId="30585"/>
    <cellStyle name="Normal 58 3 2 2 3 4" xfId="8264"/>
    <cellStyle name="Normal 58 3 2 2 3 4 2" xfId="20708"/>
    <cellStyle name="Normal 58 3 2 2 3 4 2 2" xfId="45582"/>
    <cellStyle name="Normal 58 3 2 2 3 4 3" xfId="33149"/>
    <cellStyle name="Normal 58 3 2 2 3 5" xfId="12162"/>
    <cellStyle name="Normal 58 3 2 2 3 5 2" xfId="24596"/>
    <cellStyle name="Normal 58 3 2 2 3 5 2 2" xfId="49470"/>
    <cellStyle name="Normal 58 3 2 2 3 5 3" xfId="37037"/>
    <cellStyle name="Normal 58 3 2 2 3 6" xfId="6741"/>
    <cellStyle name="Normal 58 3 2 2 3 6 2" xfId="19190"/>
    <cellStyle name="Normal 58 3 2 2 3 6 2 2" xfId="44064"/>
    <cellStyle name="Normal 58 3 2 2 3 6 3" xfId="31631"/>
    <cellStyle name="Normal 58 3 2 2 3 7" xfId="3195"/>
    <cellStyle name="Normal 58 3 2 2 3 7 2" xfId="15701"/>
    <cellStyle name="Normal 58 3 2 2 3 7 2 2" xfId="40575"/>
    <cellStyle name="Normal 58 3 2 2 3 7 3" xfId="28134"/>
    <cellStyle name="Normal 58 3 2 2 3 8" xfId="13458"/>
    <cellStyle name="Normal 58 3 2 2 3 8 2" xfId="38332"/>
    <cellStyle name="Normal 58 3 2 2 3 9" xfId="25891"/>
    <cellStyle name="Normal 58 3 2 2 4" xfId="1895"/>
    <cellStyle name="Normal 58 3 2 2 4 2" xfId="4633"/>
    <cellStyle name="Normal 58 3 2 2 4 2 2" xfId="9651"/>
    <cellStyle name="Normal 58 3 2 2 4 2 2 2" xfId="22094"/>
    <cellStyle name="Normal 58 3 2 2 4 2 2 2 2" xfId="46968"/>
    <cellStyle name="Normal 58 3 2 2 4 2 2 3" xfId="34535"/>
    <cellStyle name="Normal 58 3 2 2 4 2 3" xfId="17087"/>
    <cellStyle name="Normal 58 3 2 2 4 2 3 2" xfId="41961"/>
    <cellStyle name="Normal 58 3 2 2 4 2 4" xfId="29528"/>
    <cellStyle name="Normal 58 3 2 2 4 3" xfId="6041"/>
    <cellStyle name="Normal 58 3 2 2 4 3 2" xfId="11056"/>
    <cellStyle name="Normal 58 3 2 2 4 3 2 2" xfId="23499"/>
    <cellStyle name="Normal 58 3 2 2 4 3 2 2 2" xfId="48373"/>
    <cellStyle name="Normal 58 3 2 2 4 3 2 3" xfId="35940"/>
    <cellStyle name="Normal 58 3 2 2 4 3 3" xfId="18492"/>
    <cellStyle name="Normal 58 3 2 2 4 3 3 2" xfId="43366"/>
    <cellStyle name="Normal 58 3 2 2 4 3 4" xfId="30933"/>
    <cellStyle name="Normal 58 3 2 2 4 4" xfId="8767"/>
    <cellStyle name="Normal 58 3 2 2 4 4 2" xfId="21211"/>
    <cellStyle name="Normal 58 3 2 2 4 4 2 2" xfId="46085"/>
    <cellStyle name="Normal 58 3 2 2 4 4 3" xfId="33652"/>
    <cellStyle name="Normal 58 3 2 2 4 5" xfId="12510"/>
    <cellStyle name="Normal 58 3 2 2 4 5 2" xfId="24944"/>
    <cellStyle name="Normal 58 3 2 2 4 5 2 2" xfId="49818"/>
    <cellStyle name="Normal 58 3 2 2 4 5 3" xfId="37385"/>
    <cellStyle name="Normal 58 3 2 2 4 6" xfId="7244"/>
    <cellStyle name="Normal 58 3 2 2 4 6 2" xfId="19693"/>
    <cellStyle name="Normal 58 3 2 2 4 6 2 2" xfId="44567"/>
    <cellStyle name="Normal 58 3 2 2 4 6 3" xfId="32134"/>
    <cellStyle name="Normal 58 3 2 2 4 7" xfId="3698"/>
    <cellStyle name="Normal 58 3 2 2 4 7 2" xfId="16204"/>
    <cellStyle name="Normal 58 3 2 2 4 7 2 2" xfId="41078"/>
    <cellStyle name="Normal 58 3 2 2 4 7 3" xfId="28637"/>
    <cellStyle name="Normal 58 3 2 2 4 8" xfId="14695"/>
    <cellStyle name="Normal 58 3 2 2 4 8 2" xfId="39569"/>
    <cellStyle name="Normal 58 3 2 2 4 9" xfId="27128"/>
    <cellStyle name="Normal 58 3 2 2 5" xfId="2211"/>
    <cellStyle name="Normal 58 3 2 2 5 2" xfId="4840"/>
    <cellStyle name="Normal 58 3 2 2 5 2 2" xfId="9857"/>
    <cellStyle name="Normal 58 3 2 2 5 2 2 2" xfId="22300"/>
    <cellStyle name="Normal 58 3 2 2 5 2 2 2 2" xfId="47174"/>
    <cellStyle name="Normal 58 3 2 2 5 2 2 3" xfId="34741"/>
    <cellStyle name="Normal 58 3 2 2 5 2 3" xfId="17293"/>
    <cellStyle name="Normal 58 3 2 2 5 2 3 2" xfId="42167"/>
    <cellStyle name="Normal 58 3 2 2 5 2 4" xfId="29734"/>
    <cellStyle name="Normal 58 3 2 2 5 3" xfId="6238"/>
    <cellStyle name="Normal 58 3 2 2 5 3 2" xfId="11253"/>
    <cellStyle name="Normal 58 3 2 2 5 3 2 2" xfId="23696"/>
    <cellStyle name="Normal 58 3 2 2 5 3 2 2 2" xfId="48570"/>
    <cellStyle name="Normal 58 3 2 2 5 3 2 3" xfId="36137"/>
    <cellStyle name="Normal 58 3 2 2 5 3 3" xfId="18689"/>
    <cellStyle name="Normal 58 3 2 2 5 3 3 2" xfId="43563"/>
    <cellStyle name="Normal 58 3 2 2 5 3 4" xfId="31130"/>
    <cellStyle name="Normal 58 3 2 2 5 4" xfId="8149"/>
    <cellStyle name="Normal 58 3 2 2 5 4 2" xfId="20595"/>
    <cellStyle name="Normal 58 3 2 2 5 4 2 2" xfId="45469"/>
    <cellStyle name="Normal 58 3 2 2 5 4 3" xfId="33036"/>
    <cellStyle name="Normal 58 3 2 2 5 5" xfId="12707"/>
    <cellStyle name="Normal 58 3 2 2 5 5 2" xfId="25141"/>
    <cellStyle name="Normal 58 3 2 2 5 5 2 2" xfId="50015"/>
    <cellStyle name="Normal 58 3 2 2 5 5 3" xfId="37582"/>
    <cellStyle name="Normal 58 3 2 2 5 6" xfId="7451"/>
    <cellStyle name="Normal 58 3 2 2 5 6 2" xfId="19899"/>
    <cellStyle name="Normal 58 3 2 2 5 6 2 2" xfId="44773"/>
    <cellStyle name="Normal 58 3 2 2 5 6 3" xfId="32340"/>
    <cellStyle name="Normal 58 3 2 2 5 7" xfId="3079"/>
    <cellStyle name="Normal 58 3 2 2 5 7 2" xfId="15588"/>
    <cellStyle name="Normal 58 3 2 2 5 7 2 2" xfId="40462"/>
    <cellStyle name="Normal 58 3 2 2 5 7 3" xfId="28021"/>
    <cellStyle name="Normal 58 3 2 2 5 8" xfId="14892"/>
    <cellStyle name="Normal 58 3 2 2 5 8 2" xfId="39766"/>
    <cellStyle name="Normal 58 3 2 2 5 9" xfId="27325"/>
    <cellStyle name="Normal 58 3 2 2 6" xfId="1049"/>
    <cellStyle name="Normal 58 3 2 2 6 2" xfId="9035"/>
    <cellStyle name="Normal 58 3 2 2 6 2 2" xfId="21478"/>
    <cellStyle name="Normal 58 3 2 2 6 2 2 2" xfId="46352"/>
    <cellStyle name="Normal 58 3 2 2 6 2 3" xfId="33919"/>
    <cellStyle name="Normal 58 3 2 2 6 3" xfId="4017"/>
    <cellStyle name="Normal 58 3 2 2 6 3 2" xfId="16471"/>
    <cellStyle name="Normal 58 3 2 2 6 3 2 2" xfId="41345"/>
    <cellStyle name="Normal 58 3 2 2 6 3 3" xfId="28912"/>
    <cellStyle name="Normal 58 3 2 2 6 4" xfId="13849"/>
    <cellStyle name="Normal 58 3 2 2 6 4 2" xfId="38723"/>
    <cellStyle name="Normal 58 3 2 2 6 5" xfId="26282"/>
    <cellStyle name="Normal 58 3 2 2 7" xfId="5194"/>
    <cellStyle name="Normal 58 3 2 2 7 2" xfId="10210"/>
    <cellStyle name="Normal 58 3 2 2 7 2 2" xfId="22653"/>
    <cellStyle name="Normal 58 3 2 2 7 2 2 2" xfId="47527"/>
    <cellStyle name="Normal 58 3 2 2 7 2 3" xfId="35094"/>
    <cellStyle name="Normal 58 3 2 2 7 3" xfId="17646"/>
    <cellStyle name="Normal 58 3 2 2 7 3 2" xfId="42520"/>
    <cellStyle name="Normal 58 3 2 2 7 4" xfId="30087"/>
    <cellStyle name="Normal 58 3 2 2 8" xfId="7771"/>
    <cellStyle name="Normal 58 3 2 2 8 2" xfId="20217"/>
    <cellStyle name="Normal 58 3 2 2 8 2 2" xfId="45091"/>
    <cellStyle name="Normal 58 3 2 2 8 3" xfId="32658"/>
    <cellStyle name="Normal 58 3 2 2 9" xfId="11664"/>
    <cellStyle name="Normal 58 3 2 2 9 2" xfId="24098"/>
    <cellStyle name="Normal 58 3 2 2 9 2 2" xfId="48972"/>
    <cellStyle name="Normal 58 3 2 2 9 3" xfId="36539"/>
    <cellStyle name="Normal 58 3 2 2_Degree data" xfId="2512"/>
    <cellStyle name="Normal 58 3 2 3" xfId="458"/>
    <cellStyle name="Normal 58 3 2 3 10" xfId="2852"/>
    <cellStyle name="Normal 58 3 2 3 10 2" xfId="15370"/>
    <cellStyle name="Normal 58 3 2 3 10 2 2" xfId="40244"/>
    <cellStyle name="Normal 58 3 2 3 10 3" xfId="27803"/>
    <cellStyle name="Normal 58 3 2 3 11" xfId="13271"/>
    <cellStyle name="Normal 58 3 2 3 11 2" xfId="38145"/>
    <cellStyle name="Normal 58 3 2 3 12" xfId="25704"/>
    <cellStyle name="Normal 58 3 2 3 2" xfId="817"/>
    <cellStyle name="Normal 58 3 2 3 2 2" xfId="1549"/>
    <cellStyle name="Normal 58 3 2 3 2 2 2" xfId="9308"/>
    <cellStyle name="Normal 58 3 2 3 2 2 2 2" xfId="21751"/>
    <cellStyle name="Normal 58 3 2 3 2 2 2 2 2" xfId="46625"/>
    <cellStyle name="Normal 58 3 2 3 2 2 2 3" xfId="34192"/>
    <cellStyle name="Normal 58 3 2 3 2 2 3" xfId="4290"/>
    <cellStyle name="Normal 58 3 2 3 2 2 3 2" xfId="16744"/>
    <cellStyle name="Normal 58 3 2 3 2 2 3 2 2" xfId="41618"/>
    <cellStyle name="Normal 58 3 2 3 2 2 3 3" xfId="29185"/>
    <cellStyle name="Normal 58 3 2 3 2 2 4" xfId="14349"/>
    <cellStyle name="Normal 58 3 2 3 2 2 4 2" xfId="39223"/>
    <cellStyle name="Normal 58 3 2 3 2 2 5" xfId="26782"/>
    <cellStyle name="Normal 58 3 2 3 2 3" xfId="5694"/>
    <cellStyle name="Normal 58 3 2 3 2 3 2" xfId="10710"/>
    <cellStyle name="Normal 58 3 2 3 2 3 2 2" xfId="23153"/>
    <cellStyle name="Normal 58 3 2 3 2 3 2 2 2" xfId="48027"/>
    <cellStyle name="Normal 58 3 2 3 2 3 2 3" xfId="35594"/>
    <cellStyle name="Normal 58 3 2 3 2 3 3" xfId="18146"/>
    <cellStyle name="Normal 58 3 2 3 2 3 3 2" xfId="43020"/>
    <cellStyle name="Normal 58 3 2 3 2 3 4" xfId="30587"/>
    <cellStyle name="Normal 58 3 2 3 2 4" xfId="8424"/>
    <cellStyle name="Normal 58 3 2 3 2 4 2" xfId="20868"/>
    <cellStyle name="Normal 58 3 2 3 2 4 2 2" xfId="45742"/>
    <cellStyle name="Normal 58 3 2 3 2 4 3" xfId="33309"/>
    <cellStyle name="Normal 58 3 2 3 2 5" xfId="12164"/>
    <cellStyle name="Normal 58 3 2 3 2 5 2" xfId="24598"/>
    <cellStyle name="Normal 58 3 2 3 2 5 2 2" xfId="49472"/>
    <cellStyle name="Normal 58 3 2 3 2 5 3" xfId="37039"/>
    <cellStyle name="Normal 58 3 2 3 2 6" xfId="6901"/>
    <cellStyle name="Normal 58 3 2 3 2 6 2" xfId="19350"/>
    <cellStyle name="Normal 58 3 2 3 2 6 2 2" xfId="44224"/>
    <cellStyle name="Normal 58 3 2 3 2 6 3" xfId="31791"/>
    <cellStyle name="Normal 58 3 2 3 2 7" xfId="3355"/>
    <cellStyle name="Normal 58 3 2 3 2 7 2" xfId="15861"/>
    <cellStyle name="Normal 58 3 2 3 2 7 2 2" xfId="40735"/>
    <cellStyle name="Normal 58 3 2 3 2 7 3" xfId="28294"/>
    <cellStyle name="Normal 58 3 2 3 2 8" xfId="13618"/>
    <cellStyle name="Normal 58 3 2 3 2 8 2" xfId="38492"/>
    <cellStyle name="Normal 58 3 2 3 2 9" xfId="26051"/>
    <cellStyle name="Normal 58 3 2 3 3" xfId="1897"/>
    <cellStyle name="Normal 58 3 2 3 3 2" xfId="4635"/>
    <cellStyle name="Normal 58 3 2 3 3 2 2" xfId="9653"/>
    <cellStyle name="Normal 58 3 2 3 3 2 2 2" xfId="22096"/>
    <cellStyle name="Normal 58 3 2 3 3 2 2 2 2" xfId="46970"/>
    <cellStyle name="Normal 58 3 2 3 3 2 2 3" xfId="34537"/>
    <cellStyle name="Normal 58 3 2 3 3 2 3" xfId="17089"/>
    <cellStyle name="Normal 58 3 2 3 3 2 3 2" xfId="41963"/>
    <cellStyle name="Normal 58 3 2 3 3 2 4" xfId="29530"/>
    <cellStyle name="Normal 58 3 2 3 3 3" xfId="6043"/>
    <cellStyle name="Normal 58 3 2 3 3 3 2" xfId="11058"/>
    <cellStyle name="Normal 58 3 2 3 3 3 2 2" xfId="23501"/>
    <cellStyle name="Normal 58 3 2 3 3 3 2 2 2" xfId="48375"/>
    <cellStyle name="Normal 58 3 2 3 3 3 2 3" xfId="35942"/>
    <cellStyle name="Normal 58 3 2 3 3 3 3" xfId="18494"/>
    <cellStyle name="Normal 58 3 2 3 3 3 3 2" xfId="43368"/>
    <cellStyle name="Normal 58 3 2 3 3 3 4" xfId="30935"/>
    <cellStyle name="Normal 58 3 2 3 3 4" xfId="8769"/>
    <cellStyle name="Normal 58 3 2 3 3 4 2" xfId="21213"/>
    <cellStyle name="Normal 58 3 2 3 3 4 2 2" xfId="46087"/>
    <cellStyle name="Normal 58 3 2 3 3 4 3" xfId="33654"/>
    <cellStyle name="Normal 58 3 2 3 3 5" xfId="12512"/>
    <cellStyle name="Normal 58 3 2 3 3 5 2" xfId="24946"/>
    <cellStyle name="Normal 58 3 2 3 3 5 2 2" xfId="49820"/>
    <cellStyle name="Normal 58 3 2 3 3 5 3" xfId="37387"/>
    <cellStyle name="Normal 58 3 2 3 3 6" xfId="7246"/>
    <cellStyle name="Normal 58 3 2 3 3 6 2" xfId="19695"/>
    <cellStyle name="Normal 58 3 2 3 3 6 2 2" xfId="44569"/>
    <cellStyle name="Normal 58 3 2 3 3 6 3" xfId="32136"/>
    <cellStyle name="Normal 58 3 2 3 3 7" xfId="3700"/>
    <cellStyle name="Normal 58 3 2 3 3 7 2" xfId="16206"/>
    <cellStyle name="Normal 58 3 2 3 3 7 2 2" xfId="41080"/>
    <cellStyle name="Normal 58 3 2 3 3 7 3" xfId="28639"/>
    <cellStyle name="Normal 58 3 2 3 3 8" xfId="14697"/>
    <cellStyle name="Normal 58 3 2 3 3 8 2" xfId="39571"/>
    <cellStyle name="Normal 58 3 2 3 3 9" xfId="27130"/>
    <cellStyle name="Normal 58 3 2 3 4" xfId="2376"/>
    <cellStyle name="Normal 58 3 2 3 4 2" xfId="5000"/>
    <cellStyle name="Normal 58 3 2 3 4 2 2" xfId="10017"/>
    <cellStyle name="Normal 58 3 2 3 4 2 2 2" xfId="22460"/>
    <cellStyle name="Normal 58 3 2 3 4 2 2 2 2" xfId="47334"/>
    <cellStyle name="Normal 58 3 2 3 4 2 2 3" xfId="34901"/>
    <cellStyle name="Normal 58 3 2 3 4 2 3" xfId="17453"/>
    <cellStyle name="Normal 58 3 2 3 4 2 3 2" xfId="42327"/>
    <cellStyle name="Normal 58 3 2 3 4 2 4" xfId="29894"/>
    <cellStyle name="Normal 58 3 2 3 4 3" xfId="6398"/>
    <cellStyle name="Normal 58 3 2 3 4 3 2" xfId="11413"/>
    <cellStyle name="Normal 58 3 2 3 4 3 2 2" xfId="23856"/>
    <cellStyle name="Normal 58 3 2 3 4 3 2 2 2" xfId="48730"/>
    <cellStyle name="Normal 58 3 2 3 4 3 2 3" xfId="36297"/>
    <cellStyle name="Normal 58 3 2 3 4 3 3" xfId="18849"/>
    <cellStyle name="Normal 58 3 2 3 4 3 3 2" xfId="43723"/>
    <cellStyle name="Normal 58 3 2 3 4 3 4" xfId="31290"/>
    <cellStyle name="Normal 58 3 2 3 4 4" xfId="8105"/>
    <cellStyle name="Normal 58 3 2 3 4 4 2" xfId="20551"/>
    <cellStyle name="Normal 58 3 2 3 4 4 2 2" xfId="45425"/>
    <cellStyle name="Normal 58 3 2 3 4 4 3" xfId="32992"/>
    <cellStyle name="Normal 58 3 2 3 4 5" xfId="12867"/>
    <cellStyle name="Normal 58 3 2 3 4 5 2" xfId="25301"/>
    <cellStyle name="Normal 58 3 2 3 4 5 2 2" xfId="50175"/>
    <cellStyle name="Normal 58 3 2 3 4 5 3" xfId="37742"/>
    <cellStyle name="Normal 58 3 2 3 4 6" xfId="7611"/>
    <cellStyle name="Normal 58 3 2 3 4 6 2" xfId="20059"/>
    <cellStyle name="Normal 58 3 2 3 4 6 2 2" xfId="44933"/>
    <cellStyle name="Normal 58 3 2 3 4 6 3" xfId="32500"/>
    <cellStyle name="Normal 58 3 2 3 4 7" xfId="3035"/>
    <cellStyle name="Normal 58 3 2 3 4 7 2" xfId="15544"/>
    <cellStyle name="Normal 58 3 2 3 4 7 2 2" xfId="40418"/>
    <cellStyle name="Normal 58 3 2 3 4 7 3" xfId="27977"/>
    <cellStyle name="Normal 58 3 2 3 4 8" xfId="15052"/>
    <cellStyle name="Normal 58 3 2 3 4 8 2" xfId="39926"/>
    <cellStyle name="Normal 58 3 2 3 4 9" xfId="27485"/>
    <cellStyle name="Normal 58 3 2 3 5" xfId="1209"/>
    <cellStyle name="Normal 58 3 2 3 5 2" xfId="8991"/>
    <cellStyle name="Normal 58 3 2 3 5 2 2" xfId="21434"/>
    <cellStyle name="Normal 58 3 2 3 5 2 2 2" xfId="46308"/>
    <cellStyle name="Normal 58 3 2 3 5 2 3" xfId="33875"/>
    <cellStyle name="Normal 58 3 2 3 5 3" xfId="3973"/>
    <cellStyle name="Normal 58 3 2 3 5 3 2" xfId="16427"/>
    <cellStyle name="Normal 58 3 2 3 5 3 2 2" xfId="41301"/>
    <cellStyle name="Normal 58 3 2 3 5 3 3" xfId="28868"/>
    <cellStyle name="Normal 58 3 2 3 5 4" xfId="14009"/>
    <cellStyle name="Normal 58 3 2 3 5 4 2" xfId="38883"/>
    <cellStyle name="Normal 58 3 2 3 5 5" xfId="26442"/>
    <cellStyle name="Normal 58 3 2 3 6" xfId="5354"/>
    <cellStyle name="Normal 58 3 2 3 6 2" xfId="10370"/>
    <cellStyle name="Normal 58 3 2 3 6 2 2" xfId="22813"/>
    <cellStyle name="Normal 58 3 2 3 6 2 2 2" xfId="47687"/>
    <cellStyle name="Normal 58 3 2 3 6 2 3" xfId="35254"/>
    <cellStyle name="Normal 58 3 2 3 6 3" xfId="17806"/>
    <cellStyle name="Normal 58 3 2 3 6 3 2" xfId="42680"/>
    <cellStyle name="Normal 58 3 2 3 6 4" xfId="30247"/>
    <cellStyle name="Normal 58 3 2 3 7" xfId="7931"/>
    <cellStyle name="Normal 58 3 2 3 7 2" xfId="20377"/>
    <cellStyle name="Normal 58 3 2 3 7 2 2" xfId="45251"/>
    <cellStyle name="Normal 58 3 2 3 7 3" xfId="32818"/>
    <cellStyle name="Normal 58 3 2 3 8" xfId="11824"/>
    <cellStyle name="Normal 58 3 2 3 8 2" xfId="24258"/>
    <cellStyle name="Normal 58 3 2 3 8 2 2" xfId="49132"/>
    <cellStyle name="Normal 58 3 2 3 8 3" xfId="36699"/>
    <cellStyle name="Normal 58 3 2 3 9" xfId="6584"/>
    <cellStyle name="Normal 58 3 2 3 9 2" xfId="19033"/>
    <cellStyle name="Normal 58 3 2 3 9 2 2" xfId="43907"/>
    <cellStyle name="Normal 58 3 2 3 9 3" xfId="31474"/>
    <cellStyle name="Normal 58 3 2 3_Degree data" xfId="2514"/>
    <cellStyle name="Normal 58 3 2 4" xfId="395"/>
    <cellStyle name="Normal 58 3 2 4 10" xfId="13211"/>
    <cellStyle name="Normal 58 3 2 4 10 2" xfId="38085"/>
    <cellStyle name="Normal 58 3 2 4 11" xfId="25644"/>
    <cellStyle name="Normal 58 3 2 4 2" xfId="755"/>
    <cellStyle name="Normal 58 3 2 4 2 2" xfId="1550"/>
    <cellStyle name="Normal 58 3 2 4 2 2 2" xfId="9654"/>
    <cellStyle name="Normal 58 3 2 4 2 2 2 2" xfId="22097"/>
    <cellStyle name="Normal 58 3 2 4 2 2 2 2 2" xfId="46971"/>
    <cellStyle name="Normal 58 3 2 4 2 2 2 3" xfId="34538"/>
    <cellStyle name="Normal 58 3 2 4 2 2 3" xfId="4636"/>
    <cellStyle name="Normal 58 3 2 4 2 2 3 2" xfId="17090"/>
    <cellStyle name="Normal 58 3 2 4 2 2 3 2 2" xfId="41964"/>
    <cellStyle name="Normal 58 3 2 4 2 2 3 3" xfId="29531"/>
    <cellStyle name="Normal 58 3 2 4 2 2 4" xfId="14350"/>
    <cellStyle name="Normal 58 3 2 4 2 2 4 2" xfId="39224"/>
    <cellStyle name="Normal 58 3 2 4 2 2 5" xfId="26783"/>
    <cellStyle name="Normal 58 3 2 4 2 3" xfId="5695"/>
    <cellStyle name="Normal 58 3 2 4 2 3 2" xfId="10711"/>
    <cellStyle name="Normal 58 3 2 4 2 3 2 2" xfId="23154"/>
    <cellStyle name="Normal 58 3 2 4 2 3 2 2 2" xfId="48028"/>
    <cellStyle name="Normal 58 3 2 4 2 3 2 3" xfId="35595"/>
    <cellStyle name="Normal 58 3 2 4 2 3 3" xfId="18147"/>
    <cellStyle name="Normal 58 3 2 4 2 3 3 2" xfId="43021"/>
    <cellStyle name="Normal 58 3 2 4 2 3 4" xfId="30588"/>
    <cellStyle name="Normal 58 3 2 4 2 4" xfId="8770"/>
    <cellStyle name="Normal 58 3 2 4 2 4 2" xfId="21214"/>
    <cellStyle name="Normal 58 3 2 4 2 4 2 2" xfId="46088"/>
    <cellStyle name="Normal 58 3 2 4 2 4 3" xfId="33655"/>
    <cellStyle name="Normal 58 3 2 4 2 5" xfId="12165"/>
    <cellStyle name="Normal 58 3 2 4 2 5 2" xfId="24599"/>
    <cellStyle name="Normal 58 3 2 4 2 5 2 2" xfId="49473"/>
    <cellStyle name="Normal 58 3 2 4 2 5 3" xfId="37040"/>
    <cellStyle name="Normal 58 3 2 4 2 6" xfId="7247"/>
    <cellStyle name="Normal 58 3 2 4 2 6 2" xfId="19696"/>
    <cellStyle name="Normal 58 3 2 4 2 6 2 2" xfId="44570"/>
    <cellStyle name="Normal 58 3 2 4 2 6 3" xfId="32137"/>
    <cellStyle name="Normal 58 3 2 4 2 7" xfId="3701"/>
    <cellStyle name="Normal 58 3 2 4 2 7 2" xfId="16207"/>
    <cellStyle name="Normal 58 3 2 4 2 7 2 2" xfId="41081"/>
    <cellStyle name="Normal 58 3 2 4 2 7 3" xfId="28640"/>
    <cellStyle name="Normal 58 3 2 4 2 8" xfId="13558"/>
    <cellStyle name="Normal 58 3 2 4 2 8 2" xfId="38432"/>
    <cellStyle name="Normal 58 3 2 4 2 9" xfId="25991"/>
    <cellStyle name="Normal 58 3 2 4 3" xfId="1898"/>
    <cellStyle name="Normal 58 3 2 4 3 2" xfId="4940"/>
    <cellStyle name="Normal 58 3 2 4 3 2 2" xfId="9957"/>
    <cellStyle name="Normal 58 3 2 4 3 2 2 2" xfId="22400"/>
    <cellStyle name="Normal 58 3 2 4 3 2 2 2 2" xfId="47274"/>
    <cellStyle name="Normal 58 3 2 4 3 2 2 3" xfId="34841"/>
    <cellStyle name="Normal 58 3 2 4 3 2 3" xfId="17393"/>
    <cellStyle name="Normal 58 3 2 4 3 2 3 2" xfId="42267"/>
    <cellStyle name="Normal 58 3 2 4 3 2 4" xfId="29834"/>
    <cellStyle name="Normal 58 3 2 4 3 3" xfId="6044"/>
    <cellStyle name="Normal 58 3 2 4 3 3 2" xfId="11059"/>
    <cellStyle name="Normal 58 3 2 4 3 3 2 2" xfId="23502"/>
    <cellStyle name="Normal 58 3 2 4 3 3 2 2 2" xfId="48376"/>
    <cellStyle name="Normal 58 3 2 4 3 3 2 3" xfId="35943"/>
    <cellStyle name="Normal 58 3 2 4 3 3 3" xfId="18495"/>
    <cellStyle name="Normal 58 3 2 4 3 3 3 2" xfId="43369"/>
    <cellStyle name="Normal 58 3 2 4 3 3 4" xfId="30936"/>
    <cellStyle name="Normal 58 3 2 4 3 4" xfId="8364"/>
    <cellStyle name="Normal 58 3 2 4 3 4 2" xfId="20808"/>
    <cellStyle name="Normal 58 3 2 4 3 4 2 2" xfId="45682"/>
    <cellStyle name="Normal 58 3 2 4 3 4 3" xfId="33249"/>
    <cellStyle name="Normal 58 3 2 4 3 5" xfId="12513"/>
    <cellStyle name="Normal 58 3 2 4 3 5 2" xfId="24947"/>
    <cellStyle name="Normal 58 3 2 4 3 5 2 2" xfId="49821"/>
    <cellStyle name="Normal 58 3 2 4 3 5 3" xfId="37388"/>
    <cellStyle name="Normal 58 3 2 4 3 6" xfId="7551"/>
    <cellStyle name="Normal 58 3 2 4 3 6 2" xfId="19999"/>
    <cellStyle name="Normal 58 3 2 4 3 6 2 2" xfId="44873"/>
    <cellStyle name="Normal 58 3 2 4 3 6 3" xfId="32440"/>
    <cellStyle name="Normal 58 3 2 4 3 7" xfId="3295"/>
    <cellStyle name="Normal 58 3 2 4 3 7 2" xfId="15801"/>
    <cellStyle name="Normal 58 3 2 4 3 7 2 2" xfId="40675"/>
    <cellStyle name="Normal 58 3 2 4 3 7 3" xfId="28234"/>
    <cellStyle name="Normal 58 3 2 4 3 8" xfId="14698"/>
    <cellStyle name="Normal 58 3 2 4 3 8 2" xfId="39572"/>
    <cellStyle name="Normal 58 3 2 4 3 9" xfId="27131"/>
    <cellStyle name="Normal 58 3 2 4 4" xfId="2313"/>
    <cellStyle name="Normal 58 3 2 4 4 2" xfId="6338"/>
    <cellStyle name="Normal 58 3 2 4 4 2 2" xfId="11353"/>
    <cellStyle name="Normal 58 3 2 4 4 2 2 2" xfId="23796"/>
    <cellStyle name="Normal 58 3 2 4 4 2 2 2 2" xfId="48670"/>
    <cellStyle name="Normal 58 3 2 4 4 2 2 3" xfId="36237"/>
    <cellStyle name="Normal 58 3 2 4 4 2 3" xfId="18789"/>
    <cellStyle name="Normal 58 3 2 4 4 2 3 2" xfId="43663"/>
    <cellStyle name="Normal 58 3 2 4 4 2 4" xfId="31230"/>
    <cellStyle name="Normal 58 3 2 4 4 3" xfId="12807"/>
    <cellStyle name="Normal 58 3 2 4 4 3 2" xfId="25241"/>
    <cellStyle name="Normal 58 3 2 4 4 3 2 2" xfId="50115"/>
    <cellStyle name="Normal 58 3 2 4 4 3 3" xfId="37682"/>
    <cellStyle name="Normal 58 3 2 4 4 4" xfId="9248"/>
    <cellStyle name="Normal 58 3 2 4 4 4 2" xfId="21691"/>
    <cellStyle name="Normal 58 3 2 4 4 4 2 2" xfId="46565"/>
    <cellStyle name="Normal 58 3 2 4 4 4 3" xfId="34132"/>
    <cellStyle name="Normal 58 3 2 4 4 5" xfId="4230"/>
    <cellStyle name="Normal 58 3 2 4 4 5 2" xfId="16684"/>
    <cellStyle name="Normal 58 3 2 4 4 5 2 2" xfId="41558"/>
    <cellStyle name="Normal 58 3 2 4 4 5 3" xfId="29125"/>
    <cellStyle name="Normal 58 3 2 4 4 6" xfId="14992"/>
    <cellStyle name="Normal 58 3 2 4 4 6 2" xfId="39866"/>
    <cellStyle name="Normal 58 3 2 4 4 7" xfId="27425"/>
    <cellStyle name="Normal 58 3 2 4 5" xfId="1149"/>
    <cellStyle name="Normal 58 3 2 4 5 2" xfId="10310"/>
    <cellStyle name="Normal 58 3 2 4 5 2 2" xfId="22753"/>
    <cellStyle name="Normal 58 3 2 4 5 2 2 2" xfId="47627"/>
    <cellStyle name="Normal 58 3 2 4 5 2 3" xfId="35194"/>
    <cellStyle name="Normal 58 3 2 4 5 3" xfId="5294"/>
    <cellStyle name="Normal 58 3 2 4 5 3 2" xfId="17746"/>
    <cellStyle name="Normal 58 3 2 4 5 3 2 2" xfId="42620"/>
    <cellStyle name="Normal 58 3 2 4 5 3 3" xfId="30187"/>
    <cellStyle name="Normal 58 3 2 4 5 4" xfId="13949"/>
    <cellStyle name="Normal 58 3 2 4 5 4 2" xfId="38823"/>
    <cellStyle name="Normal 58 3 2 4 5 5" xfId="26382"/>
    <cellStyle name="Normal 58 3 2 4 6" xfId="7871"/>
    <cellStyle name="Normal 58 3 2 4 6 2" xfId="20317"/>
    <cellStyle name="Normal 58 3 2 4 6 2 2" xfId="45191"/>
    <cellStyle name="Normal 58 3 2 4 6 3" xfId="32758"/>
    <cellStyle name="Normal 58 3 2 4 7" xfId="11764"/>
    <cellStyle name="Normal 58 3 2 4 7 2" xfId="24198"/>
    <cellStyle name="Normal 58 3 2 4 7 2 2" xfId="49072"/>
    <cellStyle name="Normal 58 3 2 4 7 3" xfId="36639"/>
    <cellStyle name="Normal 58 3 2 4 8" xfId="6841"/>
    <cellStyle name="Normal 58 3 2 4 8 2" xfId="19290"/>
    <cellStyle name="Normal 58 3 2 4 8 2 2" xfId="44164"/>
    <cellStyle name="Normal 58 3 2 4 8 3" xfId="31731"/>
    <cellStyle name="Normal 58 3 2 4 9" xfId="2792"/>
    <cellStyle name="Normal 58 3 2 4 9 2" xfId="15310"/>
    <cellStyle name="Normal 58 3 2 4 9 2 2" xfId="40184"/>
    <cellStyle name="Normal 58 3 2 4 9 3" xfId="27743"/>
    <cellStyle name="Normal 58 3 2 4_Degree data" xfId="2515"/>
    <cellStyle name="Normal 58 3 2 5" xfId="228"/>
    <cellStyle name="Normal 58 3 2 5 2" xfId="1546"/>
    <cellStyle name="Normal 58 3 2 5 2 2" xfId="9091"/>
    <cellStyle name="Normal 58 3 2 5 2 2 2" xfId="21534"/>
    <cellStyle name="Normal 58 3 2 5 2 2 2 2" xfId="46408"/>
    <cellStyle name="Normal 58 3 2 5 2 2 3" xfId="33975"/>
    <cellStyle name="Normal 58 3 2 5 2 3" xfId="4073"/>
    <cellStyle name="Normal 58 3 2 5 2 3 2" xfId="16527"/>
    <cellStyle name="Normal 58 3 2 5 2 3 2 2" xfId="41401"/>
    <cellStyle name="Normal 58 3 2 5 2 3 3" xfId="28968"/>
    <cellStyle name="Normal 58 3 2 5 2 4" xfId="14346"/>
    <cellStyle name="Normal 58 3 2 5 2 4 2" xfId="39220"/>
    <cellStyle name="Normal 58 3 2 5 2 5" xfId="26779"/>
    <cellStyle name="Normal 58 3 2 5 3" xfId="5691"/>
    <cellStyle name="Normal 58 3 2 5 3 2" xfId="10707"/>
    <cellStyle name="Normal 58 3 2 5 3 2 2" xfId="23150"/>
    <cellStyle name="Normal 58 3 2 5 3 2 2 2" xfId="48024"/>
    <cellStyle name="Normal 58 3 2 5 3 2 3" xfId="35591"/>
    <cellStyle name="Normal 58 3 2 5 3 3" xfId="18143"/>
    <cellStyle name="Normal 58 3 2 5 3 3 2" xfId="43017"/>
    <cellStyle name="Normal 58 3 2 5 3 4" xfId="30584"/>
    <cellStyle name="Normal 58 3 2 5 4" xfId="8207"/>
    <cellStyle name="Normal 58 3 2 5 4 2" xfId="20651"/>
    <cellStyle name="Normal 58 3 2 5 4 2 2" xfId="45525"/>
    <cellStyle name="Normal 58 3 2 5 4 3" xfId="33092"/>
    <cellStyle name="Normal 58 3 2 5 5" xfId="12161"/>
    <cellStyle name="Normal 58 3 2 5 5 2" xfId="24595"/>
    <cellStyle name="Normal 58 3 2 5 5 2 2" xfId="49469"/>
    <cellStyle name="Normal 58 3 2 5 5 3" xfId="37036"/>
    <cellStyle name="Normal 58 3 2 5 6" xfId="6684"/>
    <cellStyle name="Normal 58 3 2 5 6 2" xfId="19133"/>
    <cellStyle name="Normal 58 3 2 5 6 2 2" xfId="44007"/>
    <cellStyle name="Normal 58 3 2 5 6 3" xfId="31574"/>
    <cellStyle name="Normal 58 3 2 5 7" xfId="3138"/>
    <cellStyle name="Normal 58 3 2 5 7 2" xfId="15644"/>
    <cellStyle name="Normal 58 3 2 5 7 2 2" xfId="40518"/>
    <cellStyle name="Normal 58 3 2 5 7 3" xfId="28077"/>
    <cellStyle name="Normal 58 3 2 5 8" xfId="13054"/>
    <cellStyle name="Normal 58 3 2 5 8 2" xfId="37928"/>
    <cellStyle name="Normal 58 3 2 5 9" xfId="25487"/>
    <cellStyle name="Normal 58 3 2 6" xfId="592"/>
    <cellStyle name="Normal 58 3 2 6 2" xfId="1894"/>
    <cellStyle name="Normal 58 3 2 6 2 2" xfId="9650"/>
    <cellStyle name="Normal 58 3 2 6 2 2 2" xfId="22093"/>
    <cellStyle name="Normal 58 3 2 6 2 2 2 2" xfId="46967"/>
    <cellStyle name="Normal 58 3 2 6 2 2 3" xfId="34534"/>
    <cellStyle name="Normal 58 3 2 6 2 3" xfId="4632"/>
    <cellStyle name="Normal 58 3 2 6 2 3 2" xfId="17086"/>
    <cellStyle name="Normal 58 3 2 6 2 3 2 2" xfId="41960"/>
    <cellStyle name="Normal 58 3 2 6 2 3 3" xfId="29527"/>
    <cellStyle name="Normal 58 3 2 6 2 4" xfId="14694"/>
    <cellStyle name="Normal 58 3 2 6 2 4 2" xfId="39568"/>
    <cellStyle name="Normal 58 3 2 6 2 5" xfId="27127"/>
    <cellStyle name="Normal 58 3 2 6 3" xfId="6040"/>
    <cellStyle name="Normal 58 3 2 6 3 2" xfId="11055"/>
    <cellStyle name="Normal 58 3 2 6 3 2 2" xfId="23498"/>
    <cellStyle name="Normal 58 3 2 6 3 2 2 2" xfId="48372"/>
    <cellStyle name="Normal 58 3 2 6 3 2 3" xfId="35939"/>
    <cellStyle name="Normal 58 3 2 6 3 3" xfId="18491"/>
    <cellStyle name="Normal 58 3 2 6 3 3 2" xfId="43365"/>
    <cellStyle name="Normal 58 3 2 6 3 4" xfId="30932"/>
    <cellStyle name="Normal 58 3 2 6 4" xfId="8766"/>
    <cellStyle name="Normal 58 3 2 6 4 2" xfId="21210"/>
    <cellStyle name="Normal 58 3 2 6 4 2 2" xfId="46084"/>
    <cellStyle name="Normal 58 3 2 6 4 3" xfId="33651"/>
    <cellStyle name="Normal 58 3 2 6 5" xfId="12509"/>
    <cellStyle name="Normal 58 3 2 6 5 2" xfId="24943"/>
    <cellStyle name="Normal 58 3 2 6 5 2 2" xfId="49817"/>
    <cellStyle name="Normal 58 3 2 6 5 3" xfId="37384"/>
    <cellStyle name="Normal 58 3 2 6 6" xfId="7243"/>
    <cellStyle name="Normal 58 3 2 6 6 2" xfId="19692"/>
    <cellStyle name="Normal 58 3 2 6 6 2 2" xfId="44566"/>
    <cellStyle name="Normal 58 3 2 6 6 3" xfId="32133"/>
    <cellStyle name="Normal 58 3 2 6 7" xfId="3697"/>
    <cellStyle name="Normal 58 3 2 6 7 2" xfId="16203"/>
    <cellStyle name="Normal 58 3 2 6 7 2 2" xfId="41077"/>
    <cellStyle name="Normal 58 3 2 6 7 3" xfId="28636"/>
    <cellStyle name="Normal 58 3 2 6 8" xfId="13401"/>
    <cellStyle name="Normal 58 3 2 6 8 2" xfId="38275"/>
    <cellStyle name="Normal 58 3 2 6 9" xfId="25834"/>
    <cellStyle name="Normal 58 3 2 7" xfId="2146"/>
    <cellStyle name="Normal 58 3 2 7 2" xfId="4783"/>
    <cellStyle name="Normal 58 3 2 7 2 2" xfId="9800"/>
    <cellStyle name="Normal 58 3 2 7 2 2 2" xfId="22243"/>
    <cellStyle name="Normal 58 3 2 7 2 2 2 2" xfId="47117"/>
    <cellStyle name="Normal 58 3 2 7 2 2 3" xfId="34684"/>
    <cellStyle name="Normal 58 3 2 7 2 3" xfId="17236"/>
    <cellStyle name="Normal 58 3 2 7 2 3 2" xfId="42110"/>
    <cellStyle name="Normal 58 3 2 7 2 4" xfId="29677"/>
    <cellStyle name="Normal 58 3 2 7 3" xfId="6181"/>
    <cellStyle name="Normal 58 3 2 7 3 2" xfId="11196"/>
    <cellStyle name="Normal 58 3 2 7 3 2 2" xfId="23639"/>
    <cellStyle name="Normal 58 3 2 7 3 2 2 2" xfId="48513"/>
    <cellStyle name="Normal 58 3 2 7 3 2 3" xfId="36080"/>
    <cellStyle name="Normal 58 3 2 7 3 3" xfId="18632"/>
    <cellStyle name="Normal 58 3 2 7 3 3 2" xfId="43506"/>
    <cellStyle name="Normal 58 3 2 7 3 4" xfId="31073"/>
    <cellStyle name="Normal 58 3 2 7 4" xfId="8045"/>
    <cellStyle name="Normal 58 3 2 7 4 2" xfId="20491"/>
    <cellStyle name="Normal 58 3 2 7 4 2 2" xfId="45365"/>
    <cellStyle name="Normal 58 3 2 7 4 3" xfId="32932"/>
    <cellStyle name="Normal 58 3 2 7 5" xfId="12650"/>
    <cellStyle name="Normal 58 3 2 7 5 2" xfId="25084"/>
    <cellStyle name="Normal 58 3 2 7 5 2 2" xfId="49958"/>
    <cellStyle name="Normal 58 3 2 7 5 3" xfId="37525"/>
    <cellStyle name="Normal 58 3 2 7 6" xfId="7394"/>
    <cellStyle name="Normal 58 3 2 7 6 2" xfId="19842"/>
    <cellStyle name="Normal 58 3 2 7 6 2 2" xfId="44716"/>
    <cellStyle name="Normal 58 3 2 7 6 3" xfId="32283"/>
    <cellStyle name="Normal 58 3 2 7 7" xfId="2972"/>
    <cellStyle name="Normal 58 3 2 7 7 2" xfId="15484"/>
    <cellStyle name="Normal 58 3 2 7 7 2 2" xfId="40358"/>
    <cellStyle name="Normal 58 3 2 7 7 3" xfId="27917"/>
    <cellStyle name="Normal 58 3 2 7 8" xfId="14835"/>
    <cellStyle name="Normal 58 3 2 7 8 2" xfId="39709"/>
    <cellStyle name="Normal 58 3 2 7 9" xfId="27268"/>
    <cellStyle name="Normal 58 3 2 8" xfId="992"/>
    <cellStyle name="Normal 58 3 2 8 2" xfId="8931"/>
    <cellStyle name="Normal 58 3 2 8 2 2" xfId="21374"/>
    <cellStyle name="Normal 58 3 2 8 2 2 2" xfId="46248"/>
    <cellStyle name="Normal 58 3 2 8 2 3" xfId="33815"/>
    <cellStyle name="Normal 58 3 2 8 3" xfId="3913"/>
    <cellStyle name="Normal 58 3 2 8 3 2" xfId="16367"/>
    <cellStyle name="Normal 58 3 2 8 3 2 2" xfId="41241"/>
    <cellStyle name="Normal 58 3 2 8 3 3" xfId="28808"/>
    <cellStyle name="Normal 58 3 2 8 4" xfId="13792"/>
    <cellStyle name="Normal 58 3 2 8 4 2" xfId="38666"/>
    <cellStyle name="Normal 58 3 2 8 5" xfId="26225"/>
    <cellStyle name="Normal 58 3 2 9" xfId="5135"/>
    <cellStyle name="Normal 58 3 2 9 2" xfId="10151"/>
    <cellStyle name="Normal 58 3 2 9 2 2" xfId="22594"/>
    <cellStyle name="Normal 58 3 2 9 2 2 2" xfId="47468"/>
    <cellStyle name="Normal 58 3 2 9 2 3" xfId="35035"/>
    <cellStyle name="Normal 58 3 2 9 3" xfId="17587"/>
    <cellStyle name="Normal 58 3 2 9 3 2" xfId="42461"/>
    <cellStyle name="Normal 58 3 2 9 4" xfId="30028"/>
    <cellStyle name="Normal 58 3 2_Degree data" xfId="2511"/>
    <cellStyle name="Normal 58 3 3" xfId="179"/>
    <cellStyle name="Normal 58 3 3 10" xfId="6567"/>
    <cellStyle name="Normal 58 3 3 10 2" xfId="19016"/>
    <cellStyle name="Normal 58 3 3 10 2 2" xfId="43890"/>
    <cellStyle name="Normal 58 3 3 10 3" xfId="31457"/>
    <cellStyle name="Normal 58 3 3 11" xfId="2735"/>
    <cellStyle name="Normal 58 3 3 11 2" xfId="15253"/>
    <cellStyle name="Normal 58 3 3 11 2 2" xfId="40127"/>
    <cellStyle name="Normal 58 3 3 11 3" xfId="27686"/>
    <cellStyle name="Normal 58 3 3 12" xfId="13009"/>
    <cellStyle name="Normal 58 3 3 12 2" xfId="37883"/>
    <cellStyle name="Normal 58 3 3 13" xfId="25442"/>
    <cellStyle name="Normal 58 3 3 2" xfId="440"/>
    <cellStyle name="Normal 58 3 3 2 10" xfId="13254"/>
    <cellStyle name="Normal 58 3 3 2 10 2" xfId="38128"/>
    <cellStyle name="Normal 58 3 3 2 11" xfId="25687"/>
    <cellStyle name="Normal 58 3 3 2 2" xfId="800"/>
    <cellStyle name="Normal 58 3 3 2 2 2" xfId="1552"/>
    <cellStyle name="Normal 58 3 3 2 2 2 2" xfId="9656"/>
    <cellStyle name="Normal 58 3 3 2 2 2 2 2" xfId="22099"/>
    <cellStyle name="Normal 58 3 3 2 2 2 2 2 2" xfId="46973"/>
    <cellStyle name="Normal 58 3 3 2 2 2 2 3" xfId="34540"/>
    <cellStyle name="Normal 58 3 3 2 2 2 3" xfId="4638"/>
    <cellStyle name="Normal 58 3 3 2 2 2 3 2" xfId="17092"/>
    <cellStyle name="Normal 58 3 3 2 2 2 3 2 2" xfId="41966"/>
    <cellStyle name="Normal 58 3 3 2 2 2 3 3" xfId="29533"/>
    <cellStyle name="Normal 58 3 3 2 2 2 4" xfId="14352"/>
    <cellStyle name="Normal 58 3 3 2 2 2 4 2" xfId="39226"/>
    <cellStyle name="Normal 58 3 3 2 2 2 5" xfId="26785"/>
    <cellStyle name="Normal 58 3 3 2 2 3" xfId="5697"/>
    <cellStyle name="Normal 58 3 3 2 2 3 2" xfId="10713"/>
    <cellStyle name="Normal 58 3 3 2 2 3 2 2" xfId="23156"/>
    <cellStyle name="Normal 58 3 3 2 2 3 2 2 2" xfId="48030"/>
    <cellStyle name="Normal 58 3 3 2 2 3 2 3" xfId="35597"/>
    <cellStyle name="Normal 58 3 3 2 2 3 3" xfId="18149"/>
    <cellStyle name="Normal 58 3 3 2 2 3 3 2" xfId="43023"/>
    <cellStyle name="Normal 58 3 3 2 2 3 4" xfId="30590"/>
    <cellStyle name="Normal 58 3 3 2 2 4" xfId="8772"/>
    <cellStyle name="Normal 58 3 3 2 2 4 2" xfId="21216"/>
    <cellStyle name="Normal 58 3 3 2 2 4 2 2" xfId="46090"/>
    <cellStyle name="Normal 58 3 3 2 2 4 3" xfId="33657"/>
    <cellStyle name="Normal 58 3 3 2 2 5" xfId="12167"/>
    <cellStyle name="Normal 58 3 3 2 2 5 2" xfId="24601"/>
    <cellStyle name="Normal 58 3 3 2 2 5 2 2" xfId="49475"/>
    <cellStyle name="Normal 58 3 3 2 2 5 3" xfId="37042"/>
    <cellStyle name="Normal 58 3 3 2 2 6" xfId="7249"/>
    <cellStyle name="Normal 58 3 3 2 2 6 2" xfId="19698"/>
    <cellStyle name="Normal 58 3 3 2 2 6 2 2" xfId="44572"/>
    <cellStyle name="Normal 58 3 3 2 2 6 3" xfId="32139"/>
    <cellStyle name="Normal 58 3 3 2 2 7" xfId="3703"/>
    <cellStyle name="Normal 58 3 3 2 2 7 2" xfId="16209"/>
    <cellStyle name="Normal 58 3 3 2 2 7 2 2" xfId="41083"/>
    <cellStyle name="Normal 58 3 3 2 2 7 3" xfId="28642"/>
    <cellStyle name="Normal 58 3 3 2 2 8" xfId="13601"/>
    <cellStyle name="Normal 58 3 3 2 2 8 2" xfId="38475"/>
    <cellStyle name="Normal 58 3 3 2 2 9" xfId="26034"/>
    <cellStyle name="Normal 58 3 3 2 3" xfId="1900"/>
    <cellStyle name="Normal 58 3 3 2 3 2" xfId="4983"/>
    <cellStyle name="Normal 58 3 3 2 3 2 2" xfId="10000"/>
    <cellStyle name="Normal 58 3 3 2 3 2 2 2" xfId="22443"/>
    <cellStyle name="Normal 58 3 3 2 3 2 2 2 2" xfId="47317"/>
    <cellStyle name="Normal 58 3 3 2 3 2 2 3" xfId="34884"/>
    <cellStyle name="Normal 58 3 3 2 3 2 3" xfId="17436"/>
    <cellStyle name="Normal 58 3 3 2 3 2 3 2" xfId="42310"/>
    <cellStyle name="Normal 58 3 3 2 3 2 4" xfId="29877"/>
    <cellStyle name="Normal 58 3 3 2 3 3" xfId="6046"/>
    <cellStyle name="Normal 58 3 3 2 3 3 2" xfId="11061"/>
    <cellStyle name="Normal 58 3 3 2 3 3 2 2" xfId="23504"/>
    <cellStyle name="Normal 58 3 3 2 3 3 2 2 2" xfId="48378"/>
    <cellStyle name="Normal 58 3 3 2 3 3 2 3" xfId="35945"/>
    <cellStyle name="Normal 58 3 3 2 3 3 3" xfId="18497"/>
    <cellStyle name="Normal 58 3 3 2 3 3 3 2" xfId="43371"/>
    <cellStyle name="Normal 58 3 3 2 3 3 4" xfId="30938"/>
    <cellStyle name="Normal 58 3 3 2 3 4" xfId="8407"/>
    <cellStyle name="Normal 58 3 3 2 3 4 2" xfId="20851"/>
    <cellStyle name="Normal 58 3 3 2 3 4 2 2" xfId="45725"/>
    <cellStyle name="Normal 58 3 3 2 3 4 3" xfId="33292"/>
    <cellStyle name="Normal 58 3 3 2 3 5" xfId="12515"/>
    <cellStyle name="Normal 58 3 3 2 3 5 2" xfId="24949"/>
    <cellStyle name="Normal 58 3 3 2 3 5 2 2" xfId="49823"/>
    <cellStyle name="Normal 58 3 3 2 3 5 3" xfId="37390"/>
    <cellStyle name="Normal 58 3 3 2 3 6" xfId="7594"/>
    <cellStyle name="Normal 58 3 3 2 3 6 2" xfId="20042"/>
    <cellStyle name="Normal 58 3 3 2 3 6 2 2" xfId="44916"/>
    <cellStyle name="Normal 58 3 3 2 3 6 3" xfId="32483"/>
    <cellStyle name="Normal 58 3 3 2 3 7" xfId="3338"/>
    <cellStyle name="Normal 58 3 3 2 3 7 2" xfId="15844"/>
    <cellStyle name="Normal 58 3 3 2 3 7 2 2" xfId="40718"/>
    <cellStyle name="Normal 58 3 3 2 3 7 3" xfId="28277"/>
    <cellStyle name="Normal 58 3 3 2 3 8" xfId="14700"/>
    <cellStyle name="Normal 58 3 3 2 3 8 2" xfId="39574"/>
    <cellStyle name="Normal 58 3 3 2 3 9" xfId="27133"/>
    <cellStyle name="Normal 58 3 3 2 4" xfId="2358"/>
    <cellStyle name="Normal 58 3 3 2 4 2" xfId="6381"/>
    <cellStyle name="Normal 58 3 3 2 4 2 2" xfId="11396"/>
    <cellStyle name="Normal 58 3 3 2 4 2 2 2" xfId="23839"/>
    <cellStyle name="Normal 58 3 3 2 4 2 2 2 2" xfId="48713"/>
    <cellStyle name="Normal 58 3 3 2 4 2 2 3" xfId="36280"/>
    <cellStyle name="Normal 58 3 3 2 4 2 3" xfId="18832"/>
    <cellStyle name="Normal 58 3 3 2 4 2 3 2" xfId="43706"/>
    <cellStyle name="Normal 58 3 3 2 4 2 4" xfId="31273"/>
    <cellStyle name="Normal 58 3 3 2 4 3" xfId="12850"/>
    <cellStyle name="Normal 58 3 3 2 4 3 2" xfId="25284"/>
    <cellStyle name="Normal 58 3 3 2 4 3 2 2" xfId="50158"/>
    <cellStyle name="Normal 58 3 3 2 4 3 3" xfId="37725"/>
    <cellStyle name="Normal 58 3 3 2 4 4" xfId="9291"/>
    <cellStyle name="Normal 58 3 3 2 4 4 2" xfId="21734"/>
    <cellStyle name="Normal 58 3 3 2 4 4 2 2" xfId="46608"/>
    <cellStyle name="Normal 58 3 3 2 4 4 3" xfId="34175"/>
    <cellStyle name="Normal 58 3 3 2 4 5" xfId="4273"/>
    <cellStyle name="Normal 58 3 3 2 4 5 2" xfId="16727"/>
    <cellStyle name="Normal 58 3 3 2 4 5 2 2" xfId="41601"/>
    <cellStyle name="Normal 58 3 3 2 4 5 3" xfId="29168"/>
    <cellStyle name="Normal 58 3 3 2 4 6" xfId="15035"/>
    <cellStyle name="Normal 58 3 3 2 4 6 2" xfId="39909"/>
    <cellStyle name="Normal 58 3 3 2 4 7" xfId="27468"/>
    <cellStyle name="Normal 58 3 3 2 5" xfId="1192"/>
    <cellStyle name="Normal 58 3 3 2 5 2" xfId="10353"/>
    <cellStyle name="Normal 58 3 3 2 5 2 2" xfId="22796"/>
    <cellStyle name="Normal 58 3 3 2 5 2 2 2" xfId="47670"/>
    <cellStyle name="Normal 58 3 3 2 5 2 3" xfId="35237"/>
    <cellStyle name="Normal 58 3 3 2 5 3" xfId="5337"/>
    <cellStyle name="Normal 58 3 3 2 5 3 2" xfId="17789"/>
    <cellStyle name="Normal 58 3 3 2 5 3 2 2" xfId="42663"/>
    <cellStyle name="Normal 58 3 3 2 5 3 3" xfId="30230"/>
    <cellStyle name="Normal 58 3 3 2 5 4" xfId="13992"/>
    <cellStyle name="Normal 58 3 3 2 5 4 2" xfId="38866"/>
    <cellStyle name="Normal 58 3 3 2 5 5" xfId="26425"/>
    <cellStyle name="Normal 58 3 3 2 6" xfId="7914"/>
    <cellStyle name="Normal 58 3 3 2 6 2" xfId="20360"/>
    <cellStyle name="Normal 58 3 3 2 6 2 2" xfId="45234"/>
    <cellStyle name="Normal 58 3 3 2 6 3" xfId="32801"/>
    <cellStyle name="Normal 58 3 3 2 7" xfId="11807"/>
    <cellStyle name="Normal 58 3 3 2 7 2" xfId="24241"/>
    <cellStyle name="Normal 58 3 3 2 7 2 2" xfId="49115"/>
    <cellStyle name="Normal 58 3 3 2 7 3" xfId="36682"/>
    <cellStyle name="Normal 58 3 3 2 8" xfId="6884"/>
    <cellStyle name="Normal 58 3 3 2 8 2" xfId="19333"/>
    <cellStyle name="Normal 58 3 3 2 8 2 2" xfId="44207"/>
    <cellStyle name="Normal 58 3 3 2 8 3" xfId="31774"/>
    <cellStyle name="Normal 58 3 3 2 9" xfId="2835"/>
    <cellStyle name="Normal 58 3 3 2 9 2" xfId="15353"/>
    <cellStyle name="Normal 58 3 3 2 9 2 2" xfId="40227"/>
    <cellStyle name="Normal 58 3 3 2 9 3" xfId="27786"/>
    <cellStyle name="Normal 58 3 3 2_Degree data" xfId="2517"/>
    <cellStyle name="Normal 58 3 3 3" xfId="338"/>
    <cellStyle name="Normal 58 3 3 3 2" xfId="1551"/>
    <cellStyle name="Normal 58 3 3 3 2 2" xfId="9191"/>
    <cellStyle name="Normal 58 3 3 3 2 2 2" xfId="21634"/>
    <cellStyle name="Normal 58 3 3 3 2 2 2 2" xfId="46508"/>
    <cellStyle name="Normal 58 3 3 3 2 2 3" xfId="34075"/>
    <cellStyle name="Normal 58 3 3 3 2 3" xfId="4173"/>
    <cellStyle name="Normal 58 3 3 3 2 3 2" xfId="16627"/>
    <cellStyle name="Normal 58 3 3 3 2 3 2 2" xfId="41501"/>
    <cellStyle name="Normal 58 3 3 3 2 3 3" xfId="29068"/>
    <cellStyle name="Normal 58 3 3 3 2 4" xfId="14351"/>
    <cellStyle name="Normal 58 3 3 3 2 4 2" xfId="39225"/>
    <cellStyle name="Normal 58 3 3 3 2 5" xfId="26784"/>
    <cellStyle name="Normal 58 3 3 3 3" xfId="5696"/>
    <cellStyle name="Normal 58 3 3 3 3 2" xfId="10712"/>
    <cellStyle name="Normal 58 3 3 3 3 2 2" xfId="23155"/>
    <cellStyle name="Normal 58 3 3 3 3 2 2 2" xfId="48029"/>
    <cellStyle name="Normal 58 3 3 3 3 2 3" xfId="35596"/>
    <cellStyle name="Normal 58 3 3 3 3 3" xfId="18148"/>
    <cellStyle name="Normal 58 3 3 3 3 3 2" xfId="43022"/>
    <cellStyle name="Normal 58 3 3 3 3 4" xfId="30589"/>
    <cellStyle name="Normal 58 3 3 3 4" xfId="8307"/>
    <cellStyle name="Normal 58 3 3 3 4 2" xfId="20751"/>
    <cellStyle name="Normal 58 3 3 3 4 2 2" xfId="45625"/>
    <cellStyle name="Normal 58 3 3 3 4 3" xfId="33192"/>
    <cellStyle name="Normal 58 3 3 3 5" xfId="12166"/>
    <cellStyle name="Normal 58 3 3 3 5 2" xfId="24600"/>
    <cellStyle name="Normal 58 3 3 3 5 2 2" xfId="49474"/>
    <cellStyle name="Normal 58 3 3 3 5 3" xfId="37041"/>
    <cellStyle name="Normal 58 3 3 3 6" xfId="6784"/>
    <cellStyle name="Normal 58 3 3 3 6 2" xfId="19233"/>
    <cellStyle name="Normal 58 3 3 3 6 2 2" xfId="44107"/>
    <cellStyle name="Normal 58 3 3 3 6 3" xfId="31674"/>
    <cellStyle name="Normal 58 3 3 3 7" xfId="3238"/>
    <cellStyle name="Normal 58 3 3 3 7 2" xfId="15744"/>
    <cellStyle name="Normal 58 3 3 3 7 2 2" xfId="40618"/>
    <cellStyle name="Normal 58 3 3 3 7 3" xfId="28177"/>
    <cellStyle name="Normal 58 3 3 3 8" xfId="13154"/>
    <cellStyle name="Normal 58 3 3 3 8 2" xfId="38028"/>
    <cellStyle name="Normal 58 3 3 3 9" xfId="25587"/>
    <cellStyle name="Normal 58 3 3 4" xfId="698"/>
    <cellStyle name="Normal 58 3 3 4 2" xfId="1899"/>
    <cellStyle name="Normal 58 3 3 4 2 2" xfId="9655"/>
    <cellStyle name="Normal 58 3 3 4 2 2 2" xfId="22098"/>
    <cellStyle name="Normal 58 3 3 4 2 2 2 2" xfId="46972"/>
    <cellStyle name="Normal 58 3 3 4 2 2 3" xfId="34539"/>
    <cellStyle name="Normal 58 3 3 4 2 3" xfId="4637"/>
    <cellStyle name="Normal 58 3 3 4 2 3 2" xfId="17091"/>
    <cellStyle name="Normal 58 3 3 4 2 3 2 2" xfId="41965"/>
    <cellStyle name="Normal 58 3 3 4 2 3 3" xfId="29532"/>
    <cellStyle name="Normal 58 3 3 4 2 4" xfId="14699"/>
    <cellStyle name="Normal 58 3 3 4 2 4 2" xfId="39573"/>
    <cellStyle name="Normal 58 3 3 4 2 5" xfId="27132"/>
    <cellStyle name="Normal 58 3 3 4 3" xfId="6045"/>
    <cellStyle name="Normal 58 3 3 4 3 2" xfId="11060"/>
    <cellStyle name="Normal 58 3 3 4 3 2 2" xfId="23503"/>
    <cellStyle name="Normal 58 3 3 4 3 2 2 2" xfId="48377"/>
    <cellStyle name="Normal 58 3 3 4 3 2 3" xfId="35944"/>
    <cellStyle name="Normal 58 3 3 4 3 3" xfId="18496"/>
    <cellStyle name="Normal 58 3 3 4 3 3 2" xfId="43370"/>
    <cellStyle name="Normal 58 3 3 4 3 4" xfId="30937"/>
    <cellStyle name="Normal 58 3 3 4 4" xfId="8771"/>
    <cellStyle name="Normal 58 3 3 4 4 2" xfId="21215"/>
    <cellStyle name="Normal 58 3 3 4 4 2 2" xfId="46089"/>
    <cellStyle name="Normal 58 3 3 4 4 3" xfId="33656"/>
    <cellStyle name="Normal 58 3 3 4 5" xfId="12514"/>
    <cellStyle name="Normal 58 3 3 4 5 2" xfId="24948"/>
    <cellStyle name="Normal 58 3 3 4 5 2 2" xfId="49822"/>
    <cellStyle name="Normal 58 3 3 4 5 3" xfId="37389"/>
    <cellStyle name="Normal 58 3 3 4 6" xfId="7248"/>
    <cellStyle name="Normal 58 3 3 4 6 2" xfId="19697"/>
    <cellStyle name="Normal 58 3 3 4 6 2 2" xfId="44571"/>
    <cellStyle name="Normal 58 3 3 4 6 3" xfId="32138"/>
    <cellStyle name="Normal 58 3 3 4 7" xfId="3702"/>
    <cellStyle name="Normal 58 3 3 4 7 2" xfId="16208"/>
    <cellStyle name="Normal 58 3 3 4 7 2 2" xfId="41082"/>
    <cellStyle name="Normal 58 3 3 4 7 3" xfId="28641"/>
    <cellStyle name="Normal 58 3 3 4 8" xfId="13501"/>
    <cellStyle name="Normal 58 3 3 4 8 2" xfId="38375"/>
    <cellStyle name="Normal 58 3 3 4 9" xfId="25934"/>
    <cellStyle name="Normal 58 3 3 5" xfId="2256"/>
    <cellStyle name="Normal 58 3 3 5 2" xfId="4883"/>
    <cellStyle name="Normal 58 3 3 5 2 2" xfId="9900"/>
    <cellStyle name="Normal 58 3 3 5 2 2 2" xfId="22343"/>
    <cellStyle name="Normal 58 3 3 5 2 2 2 2" xfId="47217"/>
    <cellStyle name="Normal 58 3 3 5 2 2 3" xfId="34784"/>
    <cellStyle name="Normal 58 3 3 5 2 3" xfId="17336"/>
    <cellStyle name="Normal 58 3 3 5 2 3 2" xfId="42210"/>
    <cellStyle name="Normal 58 3 3 5 2 4" xfId="29777"/>
    <cellStyle name="Normal 58 3 3 5 3" xfId="6281"/>
    <cellStyle name="Normal 58 3 3 5 3 2" xfId="11296"/>
    <cellStyle name="Normal 58 3 3 5 3 2 2" xfId="23739"/>
    <cellStyle name="Normal 58 3 3 5 3 2 2 2" xfId="48613"/>
    <cellStyle name="Normal 58 3 3 5 3 2 3" xfId="36180"/>
    <cellStyle name="Normal 58 3 3 5 3 3" xfId="18732"/>
    <cellStyle name="Normal 58 3 3 5 3 3 2" xfId="43606"/>
    <cellStyle name="Normal 58 3 3 5 3 4" xfId="31173"/>
    <cellStyle name="Normal 58 3 3 5 4" xfId="8088"/>
    <cellStyle name="Normal 58 3 3 5 4 2" xfId="20534"/>
    <cellStyle name="Normal 58 3 3 5 4 2 2" xfId="45408"/>
    <cellStyle name="Normal 58 3 3 5 4 3" xfId="32975"/>
    <cellStyle name="Normal 58 3 3 5 5" xfId="12750"/>
    <cellStyle name="Normal 58 3 3 5 5 2" xfId="25184"/>
    <cellStyle name="Normal 58 3 3 5 5 2 2" xfId="50058"/>
    <cellStyle name="Normal 58 3 3 5 5 3" xfId="37625"/>
    <cellStyle name="Normal 58 3 3 5 6" xfId="7494"/>
    <cellStyle name="Normal 58 3 3 5 6 2" xfId="19942"/>
    <cellStyle name="Normal 58 3 3 5 6 2 2" xfId="44816"/>
    <cellStyle name="Normal 58 3 3 5 6 3" xfId="32383"/>
    <cellStyle name="Normal 58 3 3 5 7" xfId="3018"/>
    <cellStyle name="Normal 58 3 3 5 7 2" xfId="15527"/>
    <cellStyle name="Normal 58 3 3 5 7 2 2" xfId="40401"/>
    <cellStyle name="Normal 58 3 3 5 7 3" xfId="27960"/>
    <cellStyle name="Normal 58 3 3 5 8" xfId="14935"/>
    <cellStyle name="Normal 58 3 3 5 8 2" xfId="39809"/>
    <cellStyle name="Normal 58 3 3 5 9" xfId="27368"/>
    <cellStyle name="Normal 58 3 3 6" xfId="1092"/>
    <cellStyle name="Normal 58 3 3 6 2" xfId="8974"/>
    <cellStyle name="Normal 58 3 3 6 2 2" xfId="21417"/>
    <cellStyle name="Normal 58 3 3 6 2 2 2" xfId="46291"/>
    <cellStyle name="Normal 58 3 3 6 2 3" xfId="33858"/>
    <cellStyle name="Normal 58 3 3 6 3" xfId="3956"/>
    <cellStyle name="Normal 58 3 3 6 3 2" xfId="16410"/>
    <cellStyle name="Normal 58 3 3 6 3 2 2" xfId="41284"/>
    <cellStyle name="Normal 58 3 3 6 3 3" xfId="28851"/>
    <cellStyle name="Normal 58 3 3 6 4" xfId="13892"/>
    <cellStyle name="Normal 58 3 3 6 4 2" xfId="38766"/>
    <cellStyle name="Normal 58 3 3 6 5" xfId="26325"/>
    <cellStyle name="Normal 58 3 3 7" xfId="5237"/>
    <cellStyle name="Normal 58 3 3 7 2" xfId="10253"/>
    <cellStyle name="Normal 58 3 3 7 2 2" xfId="22696"/>
    <cellStyle name="Normal 58 3 3 7 2 2 2" xfId="47570"/>
    <cellStyle name="Normal 58 3 3 7 2 3" xfId="35137"/>
    <cellStyle name="Normal 58 3 3 7 3" xfId="17689"/>
    <cellStyle name="Normal 58 3 3 7 3 2" xfId="42563"/>
    <cellStyle name="Normal 58 3 3 7 4" xfId="30130"/>
    <cellStyle name="Normal 58 3 3 8" xfId="7814"/>
    <cellStyle name="Normal 58 3 3 8 2" xfId="20260"/>
    <cellStyle name="Normal 58 3 3 8 2 2" xfId="45134"/>
    <cellStyle name="Normal 58 3 3 8 3" xfId="32701"/>
    <cellStyle name="Normal 58 3 3 9" xfId="11707"/>
    <cellStyle name="Normal 58 3 3 9 2" xfId="24141"/>
    <cellStyle name="Normal 58 3 3 9 2 2" xfId="49015"/>
    <cellStyle name="Normal 58 3 3 9 3" xfId="36582"/>
    <cellStyle name="Normal 58 3 3_Degree data" xfId="2516"/>
    <cellStyle name="Normal 58 3 4" xfId="259"/>
    <cellStyle name="Normal 58 3 4 10" xfId="6599"/>
    <cellStyle name="Normal 58 3 4 10 2" xfId="19048"/>
    <cellStyle name="Normal 58 3 4 10 2 2" xfId="43922"/>
    <cellStyle name="Normal 58 3 4 10 3" xfId="31489"/>
    <cellStyle name="Normal 58 3 4 11" xfId="2662"/>
    <cellStyle name="Normal 58 3 4 11 2" xfId="15180"/>
    <cellStyle name="Normal 58 3 4 11 2 2" xfId="40054"/>
    <cellStyle name="Normal 58 3 4 11 3" xfId="27613"/>
    <cellStyle name="Normal 58 3 4 12" xfId="13081"/>
    <cellStyle name="Normal 58 3 4 12 2" xfId="37955"/>
    <cellStyle name="Normal 58 3 4 13" xfId="25514"/>
    <cellStyle name="Normal 58 3 4 2" xfId="473"/>
    <cellStyle name="Normal 58 3 4 2 10" xfId="13286"/>
    <cellStyle name="Normal 58 3 4 2 10 2" xfId="38160"/>
    <cellStyle name="Normal 58 3 4 2 11" xfId="25719"/>
    <cellStyle name="Normal 58 3 4 2 2" xfId="832"/>
    <cellStyle name="Normal 58 3 4 2 2 2" xfId="1554"/>
    <cellStyle name="Normal 58 3 4 2 2 2 2" xfId="9658"/>
    <cellStyle name="Normal 58 3 4 2 2 2 2 2" xfId="22101"/>
    <cellStyle name="Normal 58 3 4 2 2 2 2 2 2" xfId="46975"/>
    <cellStyle name="Normal 58 3 4 2 2 2 2 3" xfId="34542"/>
    <cellStyle name="Normal 58 3 4 2 2 2 3" xfId="4640"/>
    <cellStyle name="Normal 58 3 4 2 2 2 3 2" xfId="17094"/>
    <cellStyle name="Normal 58 3 4 2 2 2 3 2 2" xfId="41968"/>
    <cellStyle name="Normal 58 3 4 2 2 2 3 3" xfId="29535"/>
    <cellStyle name="Normal 58 3 4 2 2 2 4" xfId="14354"/>
    <cellStyle name="Normal 58 3 4 2 2 2 4 2" xfId="39228"/>
    <cellStyle name="Normal 58 3 4 2 2 2 5" xfId="26787"/>
    <cellStyle name="Normal 58 3 4 2 2 3" xfId="5699"/>
    <cellStyle name="Normal 58 3 4 2 2 3 2" xfId="10715"/>
    <cellStyle name="Normal 58 3 4 2 2 3 2 2" xfId="23158"/>
    <cellStyle name="Normal 58 3 4 2 2 3 2 2 2" xfId="48032"/>
    <cellStyle name="Normal 58 3 4 2 2 3 2 3" xfId="35599"/>
    <cellStyle name="Normal 58 3 4 2 2 3 3" xfId="18151"/>
    <cellStyle name="Normal 58 3 4 2 2 3 3 2" xfId="43025"/>
    <cellStyle name="Normal 58 3 4 2 2 3 4" xfId="30592"/>
    <cellStyle name="Normal 58 3 4 2 2 4" xfId="8774"/>
    <cellStyle name="Normal 58 3 4 2 2 4 2" xfId="21218"/>
    <cellStyle name="Normal 58 3 4 2 2 4 2 2" xfId="46092"/>
    <cellStyle name="Normal 58 3 4 2 2 4 3" xfId="33659"/>
    <cellStyle name="Normal 58 3 4 2 2 5" xfId="12169"/>
    <cellStyle name="Normal 58 3 4 2 2 5 2" xfId="24603"/>
    <cellStyle name="Normal 58 3 4 2 2 5 2 2" xfId="49477"/>
    <cellStyle name="Normal 58 3 4 2 2 5 3" xfId="37044"/>
    <cellStyle name="Normal 58 3 4 2 2 6" xfId="7251"/>
    <cellStyle name="Normal 58 3 4 2 2 6 2" xfId="19700"/>
    <cellStyle name="Normal 58 3 4 2 2 6 2 2" xfId="44574"/>
    <cellStyle name="Normal 58 3 4 2 2 6 3" xfId="32141"/>
    <cellStyle name="Normal 58 3 4 2 2 7" xfId="3705"/>
    <cellStyle name="Normal 58 3 4 2 2 7 2" xfId="16211"/>
    <cellStyle name="Normal 58 3 4 2 2 7 2 2" xfId="41085"/>
    <cellStyle name="Normal 58 3 4 2 2 7 3" xfId="28644"/>
    <cellStyle name="Normal 58 3 4 2 2 8" xfId="13633"/>
    <cellStyle name="Normal 58 3 4 2 2 8 2" xfId="38507"/>
    <cellStyle name="Normal 58 3 4 2 2 9" xfId="26066"/>
    <cellStyle name="Normal 58 3 4 2 3" xfId="1902"/>
    <cellStyle name="Normal 58 3 4 2 3 2" xfId="5015"/>
    <cellStyle name="Normal 58 3 4 2 3 2 2" xfId="10032"/>
    <cellStyle name="Normal 58 3 4 2 3 2 2 2" xfId="22475"/>
    <cellStyle name="Normal 58 3 4 2 3 2 2 2 2" xfId="47349"/>
    <cellStyle name="Normal 58 3 4 2 3 2 2 3" xfId="34916"/>
    <cellStyle name="Normal 58 3 4 2 3 2 3" xfId="17468"/>
    <cellStyle name="Normal 58 3 4 2 3 2 3 2" xfId="42342"/>
    <cellStyle name="Normal 58 3 4 2 3 2 4" xfId="29909"/>
    <cellStyle name="Normal 58 3 4 2 3 3" xfId="6048"/>
    <cellStyle name="Normal 58 3 4 2 3 3 2" xfId="11063"/>
    <cellStyle name="Normal 58 3 4 2 3 3 2 2" xfId="23506"/>
    <cellStyle name="Normal 58 3 4 2 3 3 2 2 2" xfId="48380"/>
    <cellStyle name="Normal 58 3 4 2 3 3 2 3" xfId="35947"/>
    <cellStyle name="Normal 58 3 4 2 3 3 3" xfId="18499"/>
    <cellStyle name="Normal 58 3 4 2 3 3 3 2" xfId="43373"/>
    <cellStyle name="Normal 58 3 4 2 3 3 4" xfId="30940"/>
    <cellStyle name="Normal 58 3 4 2 3 4" xfId="8439"/>
    <cellStyle name="Normal 58 3 4 2 3 4 2" xfId="20883"/>
    <cellStyle name="Normal 58 3 4 2 3 4 2 2" xfId="45757"/>
    <cellStyle name="Normal 58 3 4 2 3 4 3" xfId="33324"/>
    <cellStyle name="Normal 58 3 4 2 3 5" xfId="12517"/>
    <cellStyle name="Normal 58 3 4 2 3 5 2" xfId="24951"/>
    <cellStyle name="Normal 58 3 4 2 3 5 2 2" xfId="49825"/>
    <cellStyle name="Normal 58 3 4 2 3 5 3" xfId="37392"/>
    <cellStyle name="Normal 58 3 4 2 3 6" xfId="7626"/>
    <cellStyle name="Normal 58 3 4 2 3 6 2" xfId="20074"/>
    <cellStyle name="Normal 58 3 4 2 3 6 2 2" xfId="44948"/>
    <cellStyle name="Normal 58 3 4 2 3 6 3" xfId="32515"/>
    <cellStyle name="Normal 58 3 4 2 3 7" xfId="3370"/>
    <cellStyle name="Normal 58 3 4 2 3 7 2" xfId="15876"/>
    <cellStyle name="Normal 58 3 4 2 3 7 2 2" xfId="40750"/>
    <cellStyle name="Normal 58 3 4 2 3 7 3" xfId="28309"/>
    <cellStyle name="Normal 58 3 4 2 3 8" xfId="14702"/>
    <cellStyle name="Normal 58 3 4 2 3 8 2" xfId="39576"/>
    <cellStyle name="Normal 58 3 4 2 3 9" xfId="27135"/>
    <cellStyle name="Normal 58 3 4 2 4" xfId="2391"/>
    <cellStyle name="Normal 58 3 4 2 4 2" xfId="6413"/>
    <cellStyle name="Normal 58 3 4 2 4 2 2" xfId="11428"/>
    <cellStyle name="Normal 58 3 4 2 4 2 2 2" xfId="23871"/>
    <cellStyle name="Normal 58 3 4 2 4 2 2 2 2" xfId="48745"/>
    <cellStyle name="Normal 58 3 4 2 4 2 2 3" xfId="36312"/>
    <cellStyle name="Normal 58 3 4 2 4 2 3" xfId="18864"/>
    <cellStyle name="Normal 58 3 4 2 4 2 3 2" xfId="43738"/>
    <cellStyle name="Normal 58 3 4 2 4 2 4" xfId="31305"/>
    <cellStyle name="Normal 58 3 4 2 4 3" xfId="12882"/>
    <cellStyle name="Normal 58 3 4 2 4 3 2" xfId="25316"/>
    <cellStyle name="Normal 58 3 4 2 4 3 2 2" xfId="50190"/>
    <cellStyle name="Normal 58 3 4 2 4 3 3" xfId="37757"/>
    <cellStyle name="Normal 58 3 4 2 4 4" xfId="9323"/>
    <cellStyle name="Normal 58 3 4 2 4 4 2" xfId="21766"/>
    <cellStyle name="Normal 58 3 4 2 4 4 2 2" xfId="46640"/>
    <cellStyle name="Normal 58 3 4 2 4 4 3" xfId="34207"/>
    <cellStyle name="Normal 58 3 4 2 4 5" xfId="4305"/>
    <cellStyle name="Normal 58 3 4 2 4 5 2" xfId="16759"/>
    <cellStyle name="Normal 58 3 4 2 4 5 2 2" xfId="41633"/>
    <cellStyle name="Normal 58 3 4 2 4 5 3" xfId="29200"/>
    <cellStyle name="Normal 58 3 4 2 4 6" xfId="15067"/>
    <cellStyle name="Normal 58 3 4 2 4 6 2" xfId="39941"/>
    <cellStyle name="Normal 58 3 4 2 4 7" xfId="27500"/>
    <cellStyle name="Normal 58 3 4 2 5" xfId="1224"/>
    <cellStyle name="Normal 58 3 4 2 5 2" xfId="10385"/>
    <cellStyle name="Normal 58 3 4 2 5 2 2" xfId="22828"/>
    <cellStyle name="Normal 58 3 4 2 5 2 2 2" xfId="47702"/>
    <cellStyle name="Normal 58 3 4 2 5 2 3" xfId="35269"/>
    <cellStyle name="Normal 58 3 4 2 5 3" xfId="5369"/>
    <cellStyle name="Normal 58 3 4 2 5 3 2" xfId="17821"/>
    <cellStyle name="Normal 58 3 4 2 5 3 2 2" xfId="42695"/>
    <cellStyle name="Normal 58 3 4 2 5 3 3" xfId="30262"/>
    <cellStyle name="Normal 58 3 4 2 5 4" xfId="14024"/>
    <cellStyle name="Normal 58 3 4 2 5 4 2" xfId="38898"/>
    <cellStyle name="Normal 58 3 4 2 5 5" xfId="26457"/>
    <cellStyle name="Normal 58 3 4 2 6" xfId="7946"/>
    <cellStyle name="Normal 58 3 4 2 6 2" xfId="20392"/>
    <cellStyle name="Normal 58 3 4 2 6 2 2" xfId="45266"/>
    <cellStyle name="Normal 58 3 4 2 6 3" xfId="32833"/>
    <cellStyle name="Normal 58 3 4 2 7" xfId="11839"/>
    <cellStyle name="Normal 58 3 4 2 7 2" xfId="24273"/>
    <cellStyle name="Normal 58 3 4 2 7 2 2" xfId="49147"/>
    <cellStyle name="Normal 58 3 4 2 7 3" xfId="36714"/>
    <cellStyle name="Normal 58 3 4 2 8" xfId="6916"/>
    <cellStyle name="Normal 58 3 4 2 8 2" xfId="19365"/>
    <cellStyle name="Normal 58 3 4 2 8 2 2" xfId="44239"/>
    <cellStyle name="Normal 58 3 4 2 8 3" xfId="31806"/>
    <cellStyle name="Normal 58 3 4 2 9" xfId="2867"/>
    <cellStyle name="Normal 58 3 4 2 9 2" xfId="15385"/>
    <cellStyle name="Normal 58 3 4 2 9 2 2" xfId="40259"/>
    <cellStyle name="Normal 58 3 4 2 9 3" xfId="27818"/>
    <cellStyle name="Normal 58 3 4 2_Degree data" xfId="2519"/>
    <cellStyle name="Normal 58 3 4 3" xfId="621"/>
    <cellStyle name="Normal 58 3 4 3 2" xfId="1553"/>
    <cellStyle name="Normal 58 3 4 3 2 2" xfId="9118"/>
    <cellStyle name="Normal 58 3 4 3 2 2 2" xfId="21561"/>
    <cellStyle name="Normal 58 3 4 3 2 2 2 2" xfId="46435"/>
    <cellStyle name="Normal 58 3 4 3 2 2 3" xfId="34002"/>
    <cellStyle name="Normal 58 3 4 3 2 3" xfId="4100"/>
    <cellStyle name="Normal 58 3 4 3 2 3 2" xfId="16554"/>
    <cellStyle name="Normal 58 3 4 3 2 3 2 2" xfId="41428"/>
    <cellStyle name="Normal 58 3 4 3 2 3 3" xfId="28995"/>
    <cellStyle name="Normal 58 3 4 3 2 4" xfId="14353"/>
    <cellStyle name="Normal 58 3 4 3 2 4 2" xfId="39227"/>
    <cellStyle name="Normal 58 3 4 3 2 5" xfId="26786"/>
    <cellStyle name="Normal 58 3 4 3 3" xfId="5698"/>
    <cellStyle name="Normal 58 3 4 3 3 2" xfId="10714"/>
    <cellStyle name="Normal 58 3 4 3 3 2 2" xfId="23157"/>
    <cellStyle name="Normal 58 3 4 3 3 2 2 2" xfId="48031"/>
    <cellStyle name="Normal 58 3 4 3 3 2 3" xfId="35598"/>
    <cellStyle name="Normal 58 3 4 3 3 3" xfId="18150"/>
    <cellStyle name="Normal 58 3 4 3 3 3 2" xfId="43024"/>
    <cellStyle name="Normal 58 3 4 3 3 4" xfId="30591"/>
    <cellStyle name="Normal 58 3 4 3 4" xfId="8234"/>
    <cellStyle name="Normal 58 3 4 3 4 2" xfId="20678"/>
    <cellStyle name="Normal 58 3 4 3 4 2 2" xfId="45552"/>
    <cellStyle name="Normal 58 3 4 3 4 3" xfId="33119"/>
    <cellStyle name="Normal 58 3 4 3 5" xfId="12168"/>
    <cellStyle name="Normal 58 3 4 3 5 2" xfId="24602"/>
    <cellStyle name="Normal 58 3 4 3 5 2 2" xfId="49476"/>
    <cellStyle name="Normal 58 3 4 3 5 3" xfId="37043"/>
    <cellStyle name="Normal 58 3 4 3 6" xfId="6711"/>
    <cellStyle name="Normal 58 3 4 3 6 2" xfId="19160"/>
    <cellStyle name="Normal 58 3 4 3 6 2 2" xfId="44034"/>
    <cellStyle name="Normal 58 3 4 3 6 3" xfId="31601"/>
    <cellStyle name="Normal 58 3 4 3 7" xfId="3165"/>
    <cellStyle name="Normal 58 3 4 3 7 2" xfId="15671"/>
    <cellStyle name="Normal 58 3 4 3 7 2 2" xfId="40545"/>
    <cellStyle name="Normal 58 3 4 3 7 3" xfId="28104"/>
    <cellStyle name="Normal 58 3 4 3 8" xfId="13428"/>
    <cellStyle name="Normal 58 3 4 3 8 2" xfId="38302"/>
    <cellStyle name="Normal 58 3 4 3 9" xfId="25861"/>
    <cellStyle name="Normal 58 3 4 4" xfId="1901"/>
    <cellStyle name="Normal 58 3 4 4 2" xfId="4639"/>
    <cellStyle name="Normal 58 3 4 4 2 2" xfId="9657"/>
    <cellStyle name="Normal 58 3 4 4 2 2 2" xfId="22100"/>
    <cellStyle name="Normal 58 3 4 4 2 2 2 2" xfId="46974"/>
    <cellStyle name="Normal 58 3 4 4 2 2 3" xfId="34541"/>
    <cellStyle name="Normal 58 3 4 4 2 3" xfId="17093"/>
    <cellStyle name="Normal 58 3 4 4 2 3 2" xfId="41967"/>
    <cellStyle name="Normal 58 3 4 4 2 4" xfId="29534"/>
    <cellStyle name="Normal 58 3 4 4 3" xfId="6047"/>
    <cellStyle name="Normal 58 3 4 4 3 2" xfId="11062"/>
    <cellStyle name="Normal 58 3 4 4 3 2 2" xfId="23505"/>
    <cellStyle name="Normal 58 3 4 4 3 2 2 2" xfId="48379"/>
    <cellStyle name="Normal 58 3 4 4 3 2 3" xfId="35946"/>
    <cellStyle name="Normal 58 3 4 4 3 3" xfId="18498"/>
    <cellStyle name="Normal 58 3 4 4 3 3 2" xfId="43372"/>
    <cellStyle name="Normal 58 3 4 4 3 4" xfId="30939"/>
    <cellStyle name="Normal 58 3 4 4 4" xfId="8773"/>
    <cellStyle name="Normal 58 3 4 4 4 2" xfId="21217"/>
    <cellStyle name="Normal 58 3 4 4 4 2 2" xfId="46091"/>
    <cellStyle name="Normal 58 3 4 4 4 3" xfId="33658"/>
    <cellStyle name="Normal 58 3 4 4 5" xfId="12516"/>
    <cellStyle name="Normal 58 3 4 4 5 2" xfId="24950"/>
    <cellStyle name="Normal 58 3 4 4 5 2 2" xfId="49824"/>
    <cellStyle name="Normal 58 3 4 4 5 3" xfId="37391"/>
    <cellStyle name="Normal 58 3 4 4 6" xfId="7250"/>
    <cellStyle name="Normal 58 3 4 4 6 2" xfId="19699"/>
    <cellStyle name="Normal 58 3 4 4 6 2 2" xfId="44573"/>
    <cellStyle name="Normal 58 3 4 4 6 3" xfId="32140"/>
    <cellStyle name="Normal 58 3 4 4 7" xfId="3704"/>
    <cellStyle name="Normal 58 3 4 4 7 2" xfId="16210"/>
    <cellStyle name="Normal 58 3 4 4 7 2 2" xfId="41084"/>
    <cellStyle name="Normal 58 3 4 4 7 3" xfId="28643"/>
    <cellStyle name="Normal 58 3 4 4 8" xfId="14701"/>
    <cellStyle name="Normal 58 3 4 4 8 2" xfId="39575"/>
    <cellStyle name="Normal 58 3 4 4 9" xfId="27134"/>
    <cellStyle name="Normal 58 3 4 5" xfId="2177"/>
    <cellStyle name="Normal 58 3 4 5 2" xfId="4810"/>
    <cellStyle name="Normal 58 3 4 5 2 2" xfId="9827"/>
    <cellStyle name="Normal 58 3 4 5 2 2 2" xfId="22270"/>
    <cellStyle name="Normal 58 3 4 5 2 2 2 2" xfId="47144"/>
    <cellStyle name="Normal 58 3 4 5 2 2 3" xfId="34711"/>
    <cellStyle name="Normal 58 3 4 5 2 3" xfId="17263"/>
    <cellStyle name="Normal 58 3 4 5 2 3 2" xfId="42137"/>
    <cellStyle name="Normal 58 3 4 5 2 4" xfId="29704"/>
    <cellStyle name="Normal 58 3 4 5 3" xfId="6208"/>
    <cellStyle name="Normal 58 3 4 5 3 2" xfId="11223"/>
    <cellStyle name="Normal 58 3 4 5 3 2 2" xfId="23666"/>
    <cellStyle name="Normal 58 3 4 5 3 2 2 2" xfId="48540"/>
    <cellStyle name="Normal 58 3 4 5 3 2 3" xfId="36107"/>
    <cellStyle name="Normal 58 3 4 5 3 3" xfId="18659"/>
    <cellStyle name="Normal 58 3 4 5 3 3 2" xfId="43533"/>
    <cellStyle name="Normal 58 3 4 5 3 4" xfId="31100"/>
    <cellStyle name="Normal 58 3 4 5 4" xfId="8120"/>
    <cellStyle name="Normal 58 3 4 5 4 2" xfId="20566"/>
    <cellStyle name="Normal 58 3 4 5 4 2 2" xfId="45440"/>
    <cellStyle name="Normal 58 3 4 5 4 3" xfId="33007"/>
    <cellStyle name="Normal 58 3 4 5 5" xfId="12677"/>
    <cellStyle name="Normal 58 3 4 5 5 2" xfId="25111"/>
    <cellStyle name="Normal 58 3 4 5 5 2 2" xfId="49985"/>
    <cellStyle name="Normal 58 3 4 5 5 3" xfId="37552"/>
    <cellStyle name="Normal 58 3 4 5 6" xfId="7421"/>
    <cellStyle name="Normal 58 3 4 5 6 2" xfId="19869"/>
    <cellStyle name="Normal 58 3 4 5 6 2 2" xfId="44743"/>
    <cellStyle name="Normal 58 3 4 5 6 3" xfId="32310"/>
    <cellStyle name="Normal 58 3 4 5 7" xfId="3050"/>
    <cellStyle name="Normal 58 3 4 5 7 2" xfId="15559"/>
    <cellStyle name="Normal 58 3 4 5 7 2 2" xfId="40433"/>
    <cellStyle name="Normal 58 3 4 5 7 3" xfId="27992"/>
    <cellStyle name="Normal 58 3 4 5 8" xfId="14862"/>
    <cellStyle name="Normal 58 3 4 5 8 2" xfId="39736"/>
    <cellStyle name="Normal 58 3 4 5 9" xfId="27295"/>
    <cellStyle name="Normal 58 3 4 6" xfId="1019"/>
    <cellStyle name="Normal 58 3 4 6 2" xfId="9006"/>
    <cellStyle name="Normal 58 3 4 6 2 2" xfId="21449"/>
    <cellStyle name="Normal 58 3 4 6 2 2 2" xfId="46323"/>
    <cellStyle name="Normal 58 3 4 6 2 3" xfId="33890"/>
    <cellStyle name="Normal 58 3 4 6 3" xfId="3988"/>
    <cellStyle name="Normal 58 3 4 6 3 2" xfId="16442"/>
    <cellStyle name="Normal 58 3 4 6 3 2 2" xfId="41316"/>
    <cellStyle name="Normal 58 3 4 6 3 3" xfId="28883"/>
    <cellStyle name="Normal 58 3 4 6 4" xfId="13819"/>
    <cellStyle name="Normal 58 3 4 6 4 2" xfId="38693"/>
    <cellStyle name="Normal 58 3 4 6 5" xfId="26252"/>
    <cellStyle name="Normal 58 3 4 7" xfId="5164"/>
    <cellStyle name="Normal 58 3 4 7 2" xfId="10180"/>
    <cellStyle name="Normal 58 3 4 7 2 2" xfId="22623"/>
    <cellStyle name="Normal 58 3 4 7 2 2 2" xfId="47497"/>
    <cellStyle name="Normal 58 3 4 7 2 3" xfId="35064"/>
    <cellStyle name="Normal 58 3 4 7 3" xfId="17616"/>
    <cellStyle name="Normal 58 3 4 7 3 2" xfId="42490"/>
    <cellStyle name="Normal 58 3 4 7 4" xfId="30057"/>
    <cellStyle name="Normal 58 3 4 8" xfId="7741"/>
    <cellStyle name="Normal 58 3 4 8 2" xfId="20187"/>
    <cellStyle name="Normal 58 3 4 8 2 2" xfId="45061"/>
    <cellStyle name="Normal 58 3 4 8 3" xfId="32628"/>
    <cellStyle name="Normal 58 3 4 9" xfId="11634"/>
    <cellStyle name="Normal 58 3 4 9 2" xfId="24068"/>
    <cellStyle name="Normal 58 3 4 9 2 2" xfId="48942"/>
    <cellStyle name="Normal 58 3 4 9 3" xfId="36509"/>
    <cellStyle name="Normal 58 3 4_Degree data" xfId="2518"/>
    <cellStyle name="Normal 58 3 5" xfId="365"/>
    <cellStyle name="Normal 58 3 5 10" xfId="13181"/>
    <cellStyle name="Normal 58 3 5 10 2" xfId="38055"/>
    <cellStyle name="Normal 58 3 5 11" xfId="25614"/>
    <cellStyle name="Normal 58 3 5 2" xfId="725"/>
    <cellStyle name="Normal 58 3 5 2 2" xfId="1555"/>
    <cellStyle name="Normal 58 3 5 2 2 2" xfId="9659"/>
    <cellStyle name="Normal 58 3 5 2 2 2 2" xfId="22102"/>
    <cellStyle name="Normal 58 3 5 2 2 2 2 2" xfId="46976"/>
    <cellStyle name="Normal 58 3 5 2 2 2 3" xfId="34543"/>
    <cellStyle name="Normal 58 3 5 2 2 3" xfId="4641"/>
    <cellStyle name="Normal 58 3 5 2 2 3 2" xfId="17095"/>
    <cellStyle name="Normal 58 3 5 2 2 3 2 2" xfId="41969"/>
    <cellStyle name="Normal 58 3 5 2 2 3 3" xfId="29536"/>
    <cellStyle name="Normal 58 3 5 2 2 4" xfId="14355"/>
    <cellStyle name="Normal 58 3 5 2 2 4 2" xfId="39229"/>
    <cellStyle name="Normal 58 3 5 2 2 5" xfId="26788"/>
    <cellStyle name="Normal 58 3 5 2 3" xfId="5700"/>
    <cellStyle name="Normal 58 3 5 2 3 2" xfId="10716"/>
    <cellStyle name="Normal 58 3 5 2 3 2 2" xfId="23159"/>
    <cellStyle name="Normal 58 3 5 2 3 2 2 2" xfId="48033"/>
    <cellStyle name="Normal 58 3 5 2 3 2 3" xfId="35600"/>
    <cellStyle name="Normal 58 3 5 2 3 3" xfId="18152"/>
    <cellStyle name="Normal 58 3 5 2 3 3 2" xfId="43026"/>
    <cellStyle name="Normal 58 3 5 2 3 4" xfId="30593"/>
    <cellStyle name="Normal 58 3 5 2 4" xfId="8775"/>
    <cellStyle name="Normal 58 3 5 2 4 2" xfId="21219"/>
    <cellStyle name="Normal 58 3 5 2 4 2 2" xfId="46093"/>
    <cellStyle name="Normal 58 3 5 2 4 3" xfId="33660"/>
    <cellStyle name="Normal 58 3 5 2 5" xfId="12170"/>
    <cellStyle name="Normal 58 3 5 2 5 2" xfId="24604"/>
    <cellStyle name="Normal 58 3 5 2 5 2 2" xfId="49478"/>
    <cellStyle name="Normal 58 3 5 2 5 3" xfId="37045"/>
    <cellStyle name="Normal 58 3 5 2 6" xfId="7252"/>
    <cellStyle name="Normal 58 3 5 2 6 2" xfId="19701"/>
    <cellStyle name="Normal 58 3 5 2 6 2 2" xfId="44575"/>
    <cellStyle name="Normal 58 3 5 2 6 3" xfId="32142"/>
    <cellStyle name="Normal 58 3 5 2 7" xfId="3706"/>
    <cellStyle name="Normal 58 3 5 2 7 2" xfId="16212"/>
    <cellStyle name="Normal 58 3 5 2 7 2 2" xfId="41086"/>
    <cellStyle name="Normal 58 3 5 2 7 3" xfId="28645"/>
    <cellStyle name="Normal 58 3 5 2 8" xfId="13528"/>
    <cellStyle name="Normal 58 3 5 2 8 2" xfId="38402"/>
    <cellStyle name="Normal 58 3 5 2 9" xfId="25961"/>
    <cellStyle name="Normal 58 3 5 3" xfId="1903"/>
    <cellStyle name="Normal 58 3 5 3 2" xfId="4910"/>
    <cellStyle name="Normal 58 3 5 3 2 2" xfId="9927"/>
    <cellStyle name="Normal 58 3 5 3 2 2 2" xfId="22370"/>
    <cellStyle name="Normal 58 3 5 3 2 2 2 2" xfId="47244"/>
    <cellStyle name="Normal 58 3 5 3 2 2 3" xfId="34811"/>
    <cellStyle name="Normal 58 3 5 3 2 3" xfId="17363"/>
    <cellStyle name="Normal 58 3 5 3 2 3 2" xfId="42237"/>
    <cellStyle name="Normal 58 3 5 3 2 4" xfId="29804"/>
    <cellStyle name="Normal 58 3 5 3 3" xfId="6049"/>
    <cellStyle name="Normal 58 3 5 3 3 2" xfId="11064"/>
    <cellStyle name="Normal 58 3 5 3 3 2 2" xfId="23507"/>
    <cellStyle name="Normal 58 3 5 3 3 2 2 2" xfId="48381"/>
    <cellStyle name="Normal 58 3 5 3 3 2 3" xfId="35948"/>
    <cellStyle name="Normal 58 3 5 3 3 3" xfId="18500"/>
    <cellStyle name="Normal 58 3 5 3 3 3 2" xfId="43374"/>
    <cellStyle name="Normal 58 3 5 3 3 4" xfId="30941"/>
    <cellStyle name="Normal 58 3 5 3 4" xfId="8334"/>
    <cellStyle name="Normal 58 3 5 3 4 2" xfId="20778"/>
    <cellStyle name="Normal 58 3 5 3 4 2 2" xfId="45652"/>
    <cellStyle name="Normal 58 3 5 3 4 3" xfId="33219"/>
    <cellStyle name="Normal 58 3 5 3 5" xfId="12518"/>
    <cellStyle name="Normal 58 3 5 3 5 2" xfId="24952"/>
    <cellStyle name="Normal 58 3 5 3 5 2 2" xfId="49826"/>
    <cellStyle name="Normal 58 3 5 3 5 3" xfId="37393"/>
    <cellStyle name="Normal 58 3 5 3 6" xfId="7521"/>
    <cellStyle name="Normal 58 3 5 3 6 2" xfId="19969"/>
    <cellStyle name="Normal 58 3 5 3 6 2 2" xfId="44843"/>
    <cellStyle name="Normal 58 3 5 3 6 3" xfId="32410"/>
    <cellStyle name="Normal 58 3 5 3 7" xfId="3265"/>
    <cellStyle name="Normal 58 3 5 3 7 2" xfId="15771"/>
    <cellStyle name="Normal 58 3 5 3 7 2 2" xfId="40645"/>
    <cellStyle name="Normal 58 3 5 3 7 3" xfId="28204"/>
    <cellStyle name="Normal 58 3 5 3 8" xfId="14703"/>
    <cellStyle name="Normal 58 3 5 3 8 2" xfId="39577"/>
    <cellStyle name="Normal 58 3 5 3 9" xfId="27136"/>
    <cellStyle name="Normal 58 3 5 4" xfId="2283"/>
    <cellStyle name="Normal 58 3 5 4 2" xfId="6308"/>
    <cellStyle name="Normal 58 3 5 4 2 2" xfId="11323"/>
    <cellStyle name="Normal 58 3 5 4 2 2 2" xfId="23766"/>
    <cellStyle name="Normal 58 3 5 4 2 2 2 2" xfId="48640"/>
    <cellStyle name="Normal 58 3 5 4 2 2 3" xfId="36207"/>
    <cellStyle name="Normal 58 3 5 4 2 3" xfId="18759"/>
    <cellStyle name="Normal 58 3 5 4 2 3 2" xfId="43633"/>
    <cellStyle name="Normal 58 3 5 4 2 4" xfId="31200"/>
    <cellStyle name="Normal 58 3 5 4 3" xfId="12777"/>
    <cellStyle name="Normal 58 3 5 4 3 2" xfId="25211"/>
    <cellStyle name="Normal 58 3 5 4 3 2 2" xfId="50085"/>
    <cellStyle name="Normal 58 3 5 4 3 3" xfId="37652"/>
    <cellStyle name="Normal 58 3 5 4 4" xfId="9218"/>
    <cellStyle name="Normal 58 3 5 4 4 2" xfId="21661"/>
    <cellStyle name="Normal 58 3 5 4 4 2 2" xfId="46535"/>
    <cellStyle name="Normal 58 3 5 4 4 3" xfId="34102"/>
    <cellStyle name="Normal 58 3 5 4 5" xfId="4200"/>
    <cellStyle name="Normal 58 3 5 4 5 2" xfId="16654"/>
    <cellStyle name="Normal 58 3 5 4 5 2 2" xfId="41528"/>
    <cellStyle name="Normal 58 3 5 4 5 3" xfId="29095"/>
    <cellStyle name="Normal 58 3 5 4 6" xfId="14962"/>
    <cellStyle name="Normal 58 3 5 4 6 2" xfId="39836"/>
    <cellStyle name="Normal 58 3 5 4 7" xfId="27395"/>
    <cellStyle name="Normal 58 3 5 5" xfId="1119"/>
    <cellStyle name="Normal 58 3 5 5 2" xfId="10280"/>
    <cellStyle name="Normal 58 3 5 5 2 2" xfId="22723"/>
    <cellStyle name="Normal 58 3 5 5 2 2 2" xfId="47597"/>
    <cellStyle name="Normal 58 3 5 5 2 3" xfId="35164"/>
    <cellStyle name="Normal 58 3 5 5 3" xfId="5264"/>
    <cellStyle name="Normal 58 3 5 5 3 2" xfId="17716"/>
    <cellStyle name="Normal 58 3 5 5 3 2 2" xfId="42590"/>
    <cellStyle name="Normal 58 3 5 5 3 3" xfId="30157"/>
    <cellStyle name="Normal 58 3 5 5 4" xfId="13919"/>
    <cellStyle name="Normal 58 3 5 5 4 2" xfId="38793"/>
    <cellStyle name="Normal 58 3 5 5 5" xfId="26352"/>
    <cellStyle name="Normal 58 3 5 6" xfId="7841"/>
    <cellStyle name="Normal 58 3 5 6 2" xfId="20287"/>
    <cellStyle name="Normal 58 3 5 6 2 2" xfId="45161"/>
    <cellStyle name="Normal 58 3 5 6 3" xfId="32728"/>
    <cellStyle name="Normal 58 3 5 7" xfId="11734"/>
    <cellStyle name="Normal 58 3 5 7 2" xfId="24168"/>
    <cellStyle name="Normal 58 3 5 7 2 2" xfId="49042"/>
    <cellStyle name="Normal 58 3 5 7 3" xfId="36609"/>
    <cellStyle name="Normal 58 3 5 8" xfId="6811"/>
    <cellStyle name="Normal 58 3 5 8 2" xfId="19260"/>
    <cellStyle name="Normal 58 3 5 8 2 2" xfId="44134"/>
    <cellStyle name="Normal 58 3 5 8 3" xfId="31701"/>
    <cellStyle name="Normal 58 3 5 9" xfId="2762"/>
    <cellStyle name="Normal 58 3 5 9 2" xfId="15280"/>
    <cellStyle name="Normal 58 3 5 9 2 2" xfId="40154"/>
    <cellStyle name="Normal 58 3 5 9 3" xfId="27713"/>
    <cellStyle name="Normal 58 3 5_Degree data" xfId="2520"/>
    <cellStyle name="Normal 58 3 6" xfId="199"/>
    <cellStyle name="Normal 58 3 6 10" xfId="13029"/>
    <cellStyle name="Normal 58 3 6 10 2" xfId="37903"/>
    <cellStyle name="Normal 58 3 6 11" xfId="25462"/>
    <cellStyle name="Normal 58 3 6 2" xfId="566"/>
    <cellStyle name="Normal 58 3 6 2 2" xfId="1556"/>
    <cellStyle name="Normal 58 3 6 2 2 2" xfId="9660"/>
    <cellStyle name="Normal 58 3 6 2 2 2 2" xfId="22103"/>
    <cellStyle name="Normal 58 3 6 2 2 2 2 2" xfId="46977"/>
    <cellStyle name="Normal 58 3 6 2 2 2 3" xfId="34544"/>
    <cellStyle name="Normal 58 3 6 2 2 3" xfId="4642"/>
    <cellStyle name="Normal 58 3 6 2 2 3 2" xfId="17096"/>
    <cellStyle name="Normal 58 3 6 2 2 3 2 2" xfId="41970"/>
    <cellStyle name="Normal 58 3 6 2 2 3 3" xfId="29537"/>
    <cellStyle name="Normal 58 3 6 2 2 4" xfId="14356"/>
    <cellStyle name="Normal 58 3 6 2 2 4 2" xfId="39230"/>
    <cellStyle name="Normal 58 3 6 2 2 5" xfId="26789"/>
    <cellStyle name="Normal 58 3 6 2 3" xfId="5701"/>
    <cellStyle name="Normal 58 3 6 2 3 2" xfId="10717"/>
    <cellStyle name="Normal 58 3 6 2 3 2 2" xfId="23160"/>
    <cellStyle name="Normal 58 3 6 2 3 2 2 2" xfId="48034"/>
    <cellStyle name="Normal 58 3 6 2 3 2 3" xfId="35601"/>
    <cellStyle name="Normal 58 3 6 2 3 3" xfId="18153"/>
    <cellStyle name="Normal 58 3 6 2 3 3 2" xfId="43027"/>
    <cellStyle name="Normal 58 3 6 2 3 4" xfId="30594"/>
    <cellStyle name="Normal 58 3 6 2 4" xfId="8776"/>
    <cellStyle name="Normal 58 3 6 2 4 2" xfId="21220"/>
    <cellStyle name="Normal 58 3 6 2 4 2 2" xfId="46094"/>
    <cellStyle name="Normal 58 3 6 2 4 3" xfId="33661"/>
    <cellStyle name="Normal 58 3 6 2 5" xfId="12171"/>
    <cellStyle name="Normal 58 3 6 2 5 2" xfId="24605"/>
    <cellStyle name="Normal 58 3 6 2 5 2 2" xfId="49479"/>
    <cellStyle name="Normal 58 3 6 2 5 3" xfId="37046"/>
    <cellStyle name="Normal 58 3 6 2 6" xfId="7253"/>
    <cellStyle name="Normal 58 3 6 2 6 2" xfId="19702"/>
    <cellStyle name="Normal 58 3 6 2 6 2 2" xfId="44576"/>
    <cellStyle name="Normal 58 3 6 2 6 3" xfId="32143"/>
    <cellStyle name="Normal 58 3 6 2 7" xfId="3707"/>
    <cellStyle name="Normal 58 3 6 2 7 2" xfId="16213"/>
    <cellStyle name="Normal 58 3 6 2 7 2 2" xfId="41087"/>
    <cellStyle name="Normal 58 3 6 2 7 3" xfId="28646"/>
    <cellStyle name="Normal 58 3 6 2 8" xfId="13376"/>
    <cellStyle name="Normal 58 3 6 2 8 2" xfId="38250"/>
    <cellStyle name="Normal 58 3 6 2 9" xfId="25809"/>
    <cellStyle name="Normal 58 3 6 3" xfId="1904"/>
    <cellStyle name="Normal 58 3 6 3 2" xfId="4758"/>
    <cellStyle name="Normal 58 3 6 3 2 2" xfId="9775"/>
    <cellStyle name="Normal 58 3 6 3 2 2 2" xfId="22218"/>
    <cellStyle name="Normal 58 3 6 3 2 2 2 2" xfId="47092"/>
    <cellStyle name="Normal 58 3 6 3 2 2 3" xfId="34659"/>
    <cellStyle name="Normal 58 3 6 3 2 3" xfId="17211"/>
    <cellStyle name="Normal 58 3 6 3 2 3 2" xfId="42085"/>
    <cellStyle name="Normal 58 3 6 3 2 4" xfId="29652"/>
    <cellStyle name="Normal 58 3 6 3 3" xfId="6050"/>
    <cellStyle name="Normal 58 3 6 3 3 2" xfId="11065"/>
    <cellStyle name="Normal 58 3 6 3 3 2 2" xfId="23508"/>
    <cellStyle name="Normal 58 3 6 3 3 2 2 2" xfId="48382"/>
    <cellStyle name="Normal 58 3 6 3 3 2 3" xfId="35949"/>
    <cellStyle name="Normal 58 3 6 3 3 3" xfId="18501"/>
    <cellStyle name="Normal 58 3 6 3 3 3 2" xfId="43375"/>
    <cellStyle name="Normal 58 3 6 3 3 4" xfId="30942"/>
    <cellStyle name="Normal 58 3 6 3 4" xfId="8880"/>
    <cellStyle name="Normal 58 3 6 3 4 2" xfId="21323"/>
    <cellStyle name="Normal 58 3 6 3 4 2 2" xfId="46197"/>
    <cellStyle name="Normal 58 3 6 3 4 3" xfId="33764"/>
    <cellStyle name="Normal 58 3 6 3 5" xfId="12519"/>
    <cellStyle name="Normal 58 3 6 3 5 2" xfId="24953"/>
    <cellStyle name="Normal 58 3 6 3 5 2 2" xfId="49827"/>
    <cellStyle name="Normal 58 3 6 3 5 3" xfId="37394"/>
    <cellStyle name="Normal 58 3 6 3 6" xfId="7369"/>
    <cellStyle name="Normal 58 3 6 3 6 2" xfId="19817"/>
    <cellStyle name="Normal 58 3 6 3 6 2 2" xfId="44691"/>
    <cellStyle name="Normal 58 3 6 3 6 3" xfId="32258"/>
    <cellStyle name="Normal 58 3 6 3 7" xfId="3862"/>
    <cellStyle name="Normal 58 3 6 3 7 2" xfId="16316"/>
    <cellStyle name="Normal 58 3 6 3 7 2 2" xfId="41190"/>
    <cellStyle name="Normal 58 3 6 3 7 3" xfId="28757"/>
    <cellStyle name="Normal 58 3 6 3 8" xfId="14704"/>
    <cellStyle name="Normal 58 3 6 3 8 2" xfId="39578"/>
    <cellStyle name="Normal 58 3 6 3 9" xfId="27137"/>
    <cellStyle name="Normal 58 3 6 4" xfId="2117"/>
    <cellStyle name="Normal 58 3 6 4 2" xfId="6156"/>
    <cellStyle name="Normal 58 3 6 4 2 2" xfId="11171"/>
    <cellStyle name="Normal 58 3 6 4 2 2 2" xfId="23614"/>
    <cellStyle name="Normal 58 3 6 4 2 2 2 2" xfId="48488"/>
    <cellStyle name="Normal 58 3 6 4 2 2 3" xfId="36055"/>
    <cellStyle name="Normal 58 3 6 4 2 3" xfId="18607"/>
    <cellStyle name="Normal 58 3 6 4 2 3 2" xfId="43481"/>
    <cellStyle name="Normal 58 3 6 4 2 4" xfId="31048"/>
    <cellStyle name="Normal 58 3 6 4 3" xfId="12625"/>
    <cellStyle name="Normal 58 3 6 4 3 2" xfId="25059"/>
    <cellStyle name="Normal 58 3 6 4 3 2 2" xfId="49933"/>
    <cellStyle name="Normal 58 3 6 4 3 3" xfId="37500"/>
    <cellStyle name="Normal 58 3 6 4 4" xfId="9066"/>
    <cellStyle name="Normal 58 3 6 4 4 2" xfId="21509"/>
    <cellStyle name="Normal 58 3 6 4 4 2 2" xfId="46383"/>
    <cellStyle name="Normal 58 3 6 4 4 3" xfId="33950"/>
    <cellStyle name="Normal 58 3 6 4 5" xfId="4048"/>
    <cellStyle name="Normal 58 3 6 4 5 2" xfId="16502"/>
    <cellStyle name="Normal 58 3 6 4 5 2 2" xfId="41376"/>
    <cellStyle name="Normal 58 3 6 4 5 3" xfId="28943"/>
    <cellStyle name="Normal 58 3 6 4 6" xfId="14810"/>
    <cellStyle name="Normal 58 3 6 4 6 2" xfId="39684"/>
    <cellStyle name="Normal 58 3 6 4 7" xfId="27243"/>
    <cellStyle name="Normal 58 3 6 5" xfId="967"/>
    <cellStyle name="Normal 58 3 6 5 2" xfId="10126"/>
    <cellStyle name="Normal 58 3 6 5 2 2" xfId="22569"/>
    <cellStyle name="Normal 58 3 6 5 2 2 2" xfId="47443"/>
    <cellStyle name="Normal 58 3 6 5 2 3" xfId="35010"/>
    <cellStyle name="Normal 58 3 6 5 3" xfId="5110"/>
    <cellStyle name="Normal 58 3 6 5 3 2" xfId="17562"/>
    <cellStyle name="Normal 58 3 6 5 3 2 2" xfId="42436"/>
    <cellStyle name="Normal 58 3 6 5 3 3" xfId="30003"/>
    <cellStyle name="Normal 58 3 6 5 4" xfId="13767"/>
    <cellStyle name="Normal 58 3 6 5 4 2" xfId="38641"/>
    <cellStyle name="Normal 58 3 6 5 5" xfId="26200"/>
    <cellStyle name="Normal 58 3 6 6" xfId="8182"/>
    <cellStyle name="Normal 58 3 6 6 2" xfId="20626"/>
    <cellStyle name="Normal 58 3 6 6 2 2" xfId="45500"/>
    <cellStyle name="Normal 58 3 6 6 3" xfId="33067"/>
    <cellStyle name="Normal 58 3 6 7" xfId="11582"/>
    <cellStyle name="Normal 58 3 6 7 2" xfId="24016"/>
    <cellStyle name="Normal 58 3 6 7 2 2" xfId="48890"/>
    <cellStyle name="Normal 58 3 6 7 3" xfId="36457"/>
    <cellStyle name="Normal 58 3 6 8" xfId="6659"/>
    <cellStyle name="Normal 58 3 6 8 2" xfId="19108"/>
    <cellStyle name="Normal 58 3 6 8 2 2" xfId="43982"/>
    <cellStyle name="Normal 58 3 6 8 3" xfId="31549"/>
    <cellStyle name="Normal 58 3 6 9" xfId="3113"/>
    <cellStyle name="Normal 58 3 6 9 2" xfId="15619"/>
    <cellStyle name="Normal 58 3 6 9 2 2" xfId="40493"/>
    <cellStyle name="Normal 58 3 6 9 3" xfId="28052"/>
    <cellStyle name="Normal 58 3 6_Degree data" xfId="2521"/>
    <cellStyle name="Normal 58 3 7" xfId="546"/>
    <cellStyle name="Normal 58 3 7 2" xfId="1545"/>
    <cellStyle name="Normal 58 3 7 2 2" xfId="9649"/>
    <cellStyle name="Normal 58 3 7 2 2 2" xfId="22092"/>
    <cellStyle name="Normal 58 3 7 2 2 2 2" xfId="46966"/>
    <cellStyle name="Normal 58 3 7 2 2 3" xfId="34533"/>
    <cellStyle name="Normal 58 3 7 2 3" xfId="4631"/>
    <cellStyle name="Normal 58 3 7 2 3 2" xfId="17085"/>
    <cellStyle name="Normal 58 3 7 2 3 2 2" xfId="41959"/>
    <cellStyle name="Normal 58 3 7 2 3 3" xfId="29526"/>
    <cellStyle name="Normal 58 3 7 2 4" xfId="14345"/>
    <cellStyle name="Normal 58 3 7 2 4 2" xfId="39219"/>
    <cellStyle name="Normal 58 3 7 2 5" xfId="26778"/>
    <cellStyle name="Normal 58 3 7 3" xfId="5690"/>
    <cellStyle name="Normal 58 3 7 3 2" xfId="10706"/>
    <cellStyle name="Normal 58 3 7 3 2 2" xfId="23149"/>
    <cellStyle name="Normal 58 3 7 3 2 2 2" xfId="48023"/>
    <cellStyle name="Normal 58 3 7 3 2 3" xfId="35590"/>
    <cellStyle name="Normal 58 3 7 3 3" xfId="18142"/>
    <cellStyle name="Normal 58 3 7 3 3 2" xfId="43016"/>
    <cellStyle name="Normal 58 3 7 3 4" xfId="30583"/>
    <cellStyle name="Normal 58 3 7 4" xfId="8765"/>
    <cellStyle name="Normal 58 3 7 4 2" xfId="21209"/>
    <cellStyle name="Normal 58 3 7 4 2 2" xfId="46083"/>
    <cellStyle name="Normal 58 3 7 4 3" xfId="33650"/>
    <cellStyle name="Normal 58 3 7 5" xfId="12160"/>
    <cellStyle name="Normal 58 3 7 5 2" xfId="24594"/>
    <cellStyle name="Normal 58 3 7 5 2 2" xfId="49468"/>
    <cellStyle name="Normal 58 3 7 5 3" xfId="37035"/>
    <cellStyle name="Normal 58 3 7 6" xfId="7242"/>
    <cellStyle name="Normal 58 3 7 6 2" xfId="19691"/>
    <cellStyle name="Normal 58 3 7 6 2 2" xfId="44565"/>
    <cellStyle name="Normal 58 3 7 6 3" xfId="32132"/>
    <cellStyle name="Normal 58 3 7 7" xfId="3696"/>
    <cellStyle name="Normal 58 3 7 7 2" xfId="16202"/>
    <cellStyle name="Normal 58 3 7 7 2 2" xfId="41076"/>
    <cellStyle name="Normal 58 3 7 7 3" xfId="28635"/>
    <cellStyle name="Normal 58 3 7 8" xfId="13356"/>
    <cellStyle name="Normal 58 3 7 8 2" xfId="38230"/>
    <cellStyle name="Normal 58 3 7 9" xfId="25789"/>
    <cellStyle name="Normal 58 3 8" xfId="1893"/>
    <cellStyle name="Normal 58 3 8 2" xfId="4738"/>
    <cellStyle name="Normal 58 3 8 2 2" xfId="9755"/>
    <cellStyle name="Normal 58 3 8 2 2 2" xfId="22198"/>
    <cellStyle name="Normal 58 3 8 2 2 2 2" xfId="47072"/>
    <cellStyle name="Normal 58 3 8 2 2 3" xfId="34639"/>
    <cellStyle name="Normal 58 3 8 2 3" xfId="17191"/>
    <cellStyle name="Normal 58 3 8 2 3 2" xfId="42065"/>
    <cellStyle name="Normal 58 3 8 2 4" xfId="29632"/>
    <cellStyle name="Normal 58 3 8 3" xfId="6039"/>
    <cellStyle name="Normal 58 3 8 3 2" xfId="11054"/>
    <cellStyle name="Normal 58 3 8 3 2 2" xfId="23497"/>
    <cellStyle name="Normal 58 3 8 3 2 2 2" xfId="48371"/>
    <cellStyle name="Normal 58 3 8 3 2 3" xfId="35938"/>
    <cellStyle name="Normal 58 3 8 3 3" xfId="18490"/>
    <cellStyle name="Normal 58 3 8 3 3 2" xfId="43364"/>
    <cellStyle name="Normal 58 3 8 3 4" xfId="30931"/>
    <cellStyle name="Normal 58 3 8 4" xfId="8014"/>
    <cellStyle name="Normal 58 3 8 4 2" xfId="20460"/>
    <cellStyle name="Normal 58 3 8 4 2 2" xfId="45334"/>
    <cellStyle name="Normal 58 3 8 4 3" xfId="32901"/>
    <cellStyle name="Normal 58 3 8 5" xfId="12508"/>
    <cellStyle name="Normal 58 3 8 5 2" xfId="24942"/>
    <cellStyle name="Normal 58 3 8 5 2 2" xfId="49816"/>
    <cellStyle name="Normal 58 3 8 5 3" xfId="37383"/>
    <cellStyle name="Normal 58 3 8 6" xfId="7349"/>
    <cellStyle name="Normal 58 3 8 6 2" xfId="19797"/>
    <cellStyle name="Normal 58 3 8 6 2 2" xfId="44671"/>
    <cellStyle name="Normal 58 3 8 6 3" xfId="32238"/>
    <cellStyle name="Normal 58 3 8 7" xfId="2938"/>
    <cellStyle name="Normal 58 3 8 7 2" xfId="15453"/>
    <cellStyle name="Normal 58 3 8 7 2 2" xfId="40327"/>
    <cellStyle name="Normal 58 3 8 7 3" xfId="27886"/>
    <cellStyle name="Normal 58 3 8 8" xfId="14693"/>
    <cellStyle name="Normal 58 3 8 8 2" xfId="39567"/>
    <cellStyle name="Normal 58 3 8 9" xfId="27126"/>
    <cellStyle name="Normal 58 3 9" xfId="2095"/>
    <cellStyle name="Normal 58 3 9 2" xfId="6136"/>
    <cellStyle name="Normal 58 3 9 2 2" xfId="11151"/>
    <cellStyle name="Normal 58 3 9 2 2 2" xfId="23594"/>
    <cellStyle name="Normal 58 3 9 2 2 2 2" xfId="48468"/>
    <cellStyle name="Normal 58 3 9 2 2 3" xfId="36035"/>
    <cellStyle name="Normal 58 3 9 2 3" xfId="18587"/>
    <cellStyle name="Normal 58 3 9 2 3 2" xfId="43461"/>
    <cellStyle name="Normal 58 3 9 2 4" xfId="31028"/>
    <cellStyle name="Normal 58 3 9 3" xfId="12605"/>
    <cellStyle name="Normal 58 3 9 3 2" xfId="25039"/>
    <cellStyle name="Normal 58 3 9 3 2 2" xfId="49913"/>
    <cellStyle name="Normal 58 3 9 3 3" xfId="37480"/>
    <cellStyle name="Normal 58 3 9 4" xfId="8900"/>
    <cellStyle name="Normal 58 3 9 4 2" xfId="21343"/>
    <cellStyle name="Normal 58 3 9 4 2 2" xfId="46217"/>
    <cellStyle name="Normal 58 3 9 4 3" xfId="33784"/>
    <cellStyle name="Normal 58 3 9 5" xfId="3882"/>
    <cellStyle name="Normal 58 3 9 5 2" xfId="16336"/>
    <cellStyle name="Normal 58 3 9 5 2 2" xfId="41210"/>
    <cellStyle name="Normal 58 3 9 5 3" xfId="28777"/>
    <cellStyle name="Normal 58 3 9 6" xfId="14790"/>
    <cellStyle name="Normal 58 3 9 6 2" xfId="39664"/>
    <cellStyle name="Normal 58 3 9 7" xfId="27223"/>
    <cellStyle name="Normal 58 3_Degree data" xfId="2510"/>
    <cellStyle name="Normal 58 4" xfId="94"/>
    <cellStyle name="Normal 58 4 10" xfId="942"/>
    <cellStyle name="Normal 58 4 10 2" xfId="11557"/>
    <cellStyle name="Normal 58 4 10 2 2" xfId="23991"/>
    <cellStyle name="Normal 58 4 10 2 2 2" xfId="48865"/>
    <cellStyle name="Normal 58 4 10 2 3" xfId="36432"/>
    <cellStyle name="Normal 58 4 10 3" xfId="10101"/>
    <cellStyle name="Normal 58 4 10 3 2" xfId="22544"/>
    <cellStyle name="Normal 58 4 10 3 2 2" xfId="47418"/>
    <cellStyle name="Normal 58 4 10 3 3" xfId="34985"/>
    <cellStyle name="Normal 58 4 10 4" xfId="5085"/>
    <cellStyle name="Normal 58 4 10 4 2" xfId="17537"/>
    <cellStyle name="Normal 58 4 10 4 2 2" xfId="42411"/>
    <cellStyle name="Normal 58 4 10 4 3" xfId="29978"/>
    <cellStyle name="Normal 58 4 10 5" xfId="13742"/>
    <cellStyle name="Normal 58 4 10 5 2" xfId="38616"/>
    <cellStyle name="Normal 58 4 10 6" xfId="26175"/>
    <cellStyle name="Normal 58 4 11" xfId="912"/>
    <cellStyle name="Normal 58 4 11 2" xfId="7707"/>
    <cellStyle name="Normal 58 4 11 2 2" xfId="20153"/>
    <cellStyle name="Normal 58 4 11 2 2 2" xfId="45027"/>
    <cellStyle name="Normal 58 4 11 2 3" xfId="32594"/>
    <cellStyle name="Normal 58 4 11 3" xfId="13712"/>
    <cellStyle name="Normal 58 4 11 3 2" xfId="38586"/>
    <cellStyle name="Normal 58 4 11 4" xfId="26145"/>
    <cellStyle name="Normal 58 4 12" xfId="11527"/>
    <cellStyle name="Normal 58 4 12 2" xfId="23961"/>
    <cellStyle name="Normal 58 4 12 2 2" xfId="48835"/>
    <cellStyle name="Normal 58 4 12 3" xfId="36402"/>
    <cellStyle name="Normal 58 4 13" xfId="6505"/>
    <cellStyle name="Normal 58 4 13 2" xfId="18954"/>
    <cellStyle name="Normal 58 4 13 2 2" xfId="43828"/>
    <cellStyle name="Normal 58 4 13 3" xfId="31395"/>
    <cellStyle name="Normal 58 4 14" xfId="2627"/>
    <cellStyle name="Normal 58 4 14 2" xfId="15146"/>
    <cellStyle name="Normal 58 4 14 2 2" xfId="40020"/>
    <cellStyle name="Normal 58 4 14 3" xfId="27579"/>
    <cellStyle name="Normal 58 4 15" xfId="12950"/>
    <cellStyle name="Normal 58 4 15 2" xfId="37824"/>
    <cellStyle name="Normal 58 4 16" xfId="25383"/>
    <cellStyle name="Normal 58 4 2" xfId="144"/>
    <cellStyle name="Normal 58 4 2 10" xfId="11659"/>
    <cellStyle name="Normal 58 4 2 10 2" xfId="24093"/>
    <cellStyle name="Normal 58 4 2 10 2 2" xfId="48967"/>
    <cellStyle name="Normal 58 4 2 10 3" xfId="36534"/>
    <cellStyle name="Normal 58 4 2 11" xfId="6519"/>
    <cellStyle name="Normal 58 4 2 11 2" xfId="18968"/>
    <cellStyle name="Normal 58 4 2 11 2 2" xfId="43842"/>
    <cellStyle name="Normal 58 4 2 11 3" xfId="31409"/>
    <cellStyle name="Normal 58 4 2 12" xfId="2687"/>
    <cellStyle name="Normal 58 4 2 12 2" xfId="15205"/>
    <cellStyle name="Normal 58 4 2 12 2 2" xfId="40079"/>
    <cellStyle name="Normal 58 4 2 12 3" xfId="27638"/>
    <cellStyle name="Normal 58 4 2 13" xfId="12974"/>
    <cellStyle name="Normal 58 4 2 13 2" xfId="37848"/>
    <cellStyle name="Normal 58 4 2 14" xfId="25407"/>
    <cellStyle name="Normal 58 4 2 2" xfId="497"/>
    <cellStyle name="Normal 58 4 2 2 10" xfId="2891"/>
    <cellStyle name="Normal 58 4 2 2 10 2" xfId="15409"/>
    <cellStyle name="Normal 58 4 2 2 10 2 2" xfId="40283"/>
    <cellStyle name="Normal 58 4 2 2 10 3" xfId="27842"/>
    <cellStyle name="Normal 58 4 2 2 11" xfId="13310"/>
    <cellStyle name="Normal 58 4 2 2 11 2" xfId="38184"/>
    <cellStyle name="Normal 58 4 2 2 12" xfId="25743"/>
    <cellStyle name="Normal 58 4 2 2 2" xfId="856"/>
    <cellStyle name="Normal 58 4 2 2 2 2" xfId="1559"/>
    <cellStyle name="Normal 58 4 2 2 2 2 2" xfId="9347"/>
    <cellStyle name="Normal 58 4 2 2 2 2 2 2" xfId="21790"/>
    <cellStyle name="Normal 58 4 2 2 2 2 2 2 2" xfId="46664"/>
    <cellStyle name="Normal 58 4 2 2 2 2 2 3" xfId="34231"/>
    <cellStyle name="Normal 58 4 2 2 2 2 3" xfId="4329"/>
    <cellStyle name="Normal 58 4 2 2 2 2 3 2" xfId="16783"/>
    <cellStyle name="Normal 58 4 2 2 2 2 3 2 2" xfId="41657"/>
    <cellStyle name="Normal 58 4 2 2 2 2 3 3" xfId="29224"/>
    <cellStyle name="Normal 58 4 2 2 2 2 4" xfId="14359"/>
    <cellStyle name="Normal 58 4 2 2 2 2 4 2" xfId="39233"/>
    <cellStyle name="Normal 58 4 2 2 2 2 5" xfId="26792"/>
    <cellStyle name="Normal 58 4 2 2 2 3" xfId="5704"/>
    <cellStyle name="Normal 58 4 2 2 2 3 2" xfId="10720"/>
    <cellStyle name="Normal 58 4 2 2 2 3 2 2" xfId="23163"/>
    <cellStyle name="Normal 58 4 2 2 2 3 2 2 2" xfId="48037"/>
    <cellStyle name="Normal 58 4 2 2 2 3 2 3" xfId="35604"/>
    <cellStyle name="Normal 58 4 2 2 2 3 3" xfId="18156"/>
    <cellStyle name="Normal 58 4 2 2 2 3 3 2" xfId="43030"/>
    <cellStyle name="Normal 58 4 2 2 2 3 4" xfId="30597"/>
    <cellStyle name="Normal 58 4 2 2 2 4" xfId="8463"/>
    <cellStyle name="Normal 58 4 2 2 2 4 2" xfId="20907"/>
    <cellStyle name="Normal 58 4 2 2 2 4 2 2" xfId="45781"/>
    <cellStyle name="Normal 58 4 2 2 2 4 3" xfId="33348"/>
    <cellStyle name="Normal 58 4 2 2 2 5" xfId="12174"/>
    <cellStyle name="Normal 58 4 2 2 2 5 2" xfId="24608"/>
    <cellStyle name="Normal 58 4 2 2 2 5 2 2" xfId="49482"/>
    <cellStyle name="Normal 58 4 2 2 2 5 3" xfId="37049"/>
    <cellStyle name="Normal 58 4 2 2 2 6" xfId="6940"/>
    <cellStyle name="Normal 58 4 2 2 2 6 2" xfId="19389"/>
    <cellStyle name="Normal 58 4 2 2 2 6 2 2" xfId="44263"/>
    <cellStyle name="Normal 58 4 2 2 2 6 3" xfId="31830"/>
    <cellStyle name="Normal 58 4 2 2 2 7" xfId="3394"/>
    <cellStyle name="Normal 58 4 2 2 2 7 2" xfId="15900"/>
    <cellStyle name="Normal 58 4 2 2 2 7 2 2" xfId="40774"/>
    <cellStyle name="Normal 58 4 2 2 2 7 3" xfId="28333"/>
    <cellStyle name="Normal 58 4 2 2 2 8" xfId="13657"/>
    <cellStyle name="Normal 58 4 2 2 2 8 2" xfId="38531"/>
    <cellStyle name="Normal 58 4 2 2 2 9" xfId="26090"/>
    <cellStyle name="Normal 58 4 2 2 3" xfId="1907"/>
    <cellStyle name="Normal 58 4 2 2 3 2" xfId="4645"/>
    <cellStyle name="Normal 58 4 2 2 3 2 2" xfId="9663"/>
    <cellStyle name="Normal 58 4 2 2 3 2 2 2" xfId="22106"/>
    <cellStyle name="Normal 58 4 2 2 3 2 2 2 2" xfId="46980"/>
    <cellStyle name="Normal 58 4 2 2 3 2 2 3" xfId="34547"/>
    <cellStyle name="Normal 58 4 2 2 3 2 3" xfId="17099"/>
    <cellStyle name="Normal 58 4 2 2 3 2 3 2" xfId="41973"/>
    <cellStyle name="Normal 58 4 2 2 3 2 4" xfId="29540"/>
    <cellStyle name="Normal 58 4 2 2 3 3" xfId="6053"/>
    <cellStyle name="Normal 58 4 2 2 3 3 2" xfId="11068"/>
    <cellStyle name="Normal 58 4 2 2 3 3 2 2" xfId="23511"/>
    <cellStyle name="Normal 58 4 2 2 3 3 2 2 2" xfId="48385"/>
    <cellStyle name="Normal 58 4 2 2 3 3 2 3" xfId="35952"/>
    <cellStyle name="Normal 58 4 2 2 3 3 3" xfId="18504"/>
    <cellStyle name="Normal 58 4 2 2 3 3 3 2" xfId="43378"/>
    <cellStyle name="Normal 58 4 2 2 3 3 4" xfId="30945"/>
    <cellStyle name="Normal 58 4 2 2 3 4" xfId="8779"/>
    <cellStyle name="Normal 58 4 2 2 3 4 2" xfId="21223"/>
    <cellStyle name="Normal 58 4 2 2 3 4 2 2" xfId="46097"/>
    <cellStyle name="Normal 58 4 2 2 3 4 3" xfId="33664"/>
    <cellStyle name="Normal 58 4 2 2 3 5" xfId="12522"/>
    <cellStyle name="Normal 58 4 2 2 3 5 2" xfId="24956"/>
    <cellStyle name="Normal 58 4 2 2 3 5 2 2" xfId="49830"/>
    <cellStyle name="Normal 58 4 2 2 3 5 3" xfId="37397"/>
    <cellStyle name="Normal 58 4 2 2 3 6" xfId="7256"/>
    <cellStyle name="Normal 58 4 2 2 3 6 2" xfId="19705"/>
    <cellStyle name="Normal 58 4 2 2 3 6 2 2" xfId="44579"/>
    <cellStyle name="Normal 58 4 2 2 3 6 3" xfId="32146"/>
    <cellStyle name="Normal 58 4 2 2 3 7" xfId="3710"/>
    <cellStyle name="Normal 58 4 2 2 3 7 2" xfId="16216"/>
    <cellStyle name="Normal 58 4 2 2 3 7 2 2" xfId="41090"/>
    <cellStyle name="Normal 58 4 2 2 3 7 3" xfId="28649"/>
    <cellStyle name="Normal 58 4 2 2 3 8" xfId="14707"/>
    <cellStyle name="Normal 58 4 2 2 3 8 2" xfId="39581"/>
    <cellStyle name="Normal 58 4 2 2 3 9" xfId="27140"/>
    <cellStyle name="Normal 58 4 2 2 4" xfId="2415"/>
    <cellStyle name="Normal 58 4 2 2 4 2" xfId="5039"/>
    <cellStyle name="Normal 58 4 2 2 4 2 2" xfId="10056"/>
    <cellStyle name="Normal 58 4 2 2 4 2 2 2" xfId="22499"/>
    <cellStyle name="Normal 58 4 2 2 4 2 2 2 2" xfId="47373"/>
    <cellStyle name="Normal 58 4 2 2 4 2 2 3" xfId="34940"/>
    <cellStyle name="Normal 58 4 2 2 4 2 3" xfId="17492"/>
    <cellStyle name="Normal 58 4 2 2 4 2 3 2" xfId="42366"/>
    <cellStyle name="Normal 58 4 2 2 4 2 4" xfId="29933"/>
    <cellStyle name="Normal 58 4 2 2 4 3" xfId="6437"/>
    <cellStyle name="Normal 58 4 2 2 4 3 2" xfId="11452"/>
    <cellStyle name="Normal 58 4 2 2 4 3 2 2" xfId="23895"/>
    <cellStyle name="Normal 58 4 2 2 4 3 2 2 2" xfId="48769"/>
    <cellStyle name="Normal 58 4 2 2 4 3 2 3" xfId="36336"/>
    <cellStyle name="Normal 58 4 2 2 4 3 3" xfId="18888"/>
    <cellStyle name="Normal 58 4 2 2 4 3 3 2" xfId="43762"/>
    <cellStyle name="Normal 58 4 2 2 4 3 4" xfId="31329"/>
    <cellStyle name="Normal 58 4 2 2 4 4" xfId="8144"/>
    <cellStyle name="Normal 58 4 2 2 4 4 2" xfId="20590"/>
    <cellStyle name="Normal 58 4 2 2 4 4 2 2" xfId="45464"/>
    <cellStyle name="Normal 58 4 2 2 4 4 3" xfId="33031"/>
    <cellStyle name="Normal 58 4 2 2 4 5" xfId="12906"/>
    <cellStyle name="Normal 58 4 2 2 4 5 2" xfId="25340"/>
    <cellStyle name="Normal 58 4 2 2 4 5 2 2" xfId="50214"/>
    <cellStyle name="Normal 58 4 2 2 4 5 3" xfId="37781"/>
    <cellStyle name="Normal 58 4 2 2 4 6" xfId="7650"/>
    <cellStyle name="Normal 58 4 2 2 4 6 2" xfId="20098"/>
    <cellStyle name="Normal 58 4 2 2 4 6 2 2" xfId="44972"/>
    <cellStyle name="Normal 58 4 2 2 4 6 3" xfId="32539"/>
    <cellStyle name="Normal 58 4 2 2 4 7" xfId="3074"/>
    <cellStyle name="Normal 58 4 2 2 4 7 2" xfId="15583"/>
    <cellStyle name="Normal 58 4 2 2 4 7 2 2" xfId="40457"/>
    <cellStyle name="Normal 58 4 2 2 4 7 3" xfId="28016"/>
    <cellStyle name="Normal 58 4 2 2 4 8" xfId="15091"/>
    <cellStyle name="Normal 58 4 2 2 4 8 2" xfId="39965"/>
    <cellStyle name="Normal 58 4 2 2 4 9" xfId="27524"/>
    <cellStyle name="Normal 58 4 2 2 5" xfId="1248"/>
    <cellStyle name="Normal 58 4 2 2 5 2" xfId="9030"/>
    <cellStyle name="Normal 58 4 2 2 5 2 2" xfId="21473"/>
    <cellStyle name="Normal 58 4 2 2 5 2 2 2" xfId="46347"/>
    <cellStyle name="Normal 58 4 2 2 5 2 3" xfId="33914"/>
    <cellStyle name="Normal 58 4 2 2 5 3" xfId="4012"/>
    <cellStyle name="Normal 58 4 2 2 5 3 2" xfId="16466"/>
    <cellStyle name="Normal 58 4 2 2 5 3 2 2" xfId="41340"/>
    <cellStyle name="Normal 58 4 2 2 5 3 3" xfId="28907"/>
    <cellStyle name="Normal 58 4 2 2 5 4" xfId="14048"/>
    <cellStyle name="Normal 58 4 2 2 5 4 2" xfId="38922"/>
    <cellStyle name="Normal 58 4 2 2 5 5" xfId="26481"/>
    <cellStyle name="Normal 58 4 2 2 6" xfId="5393"/>
    <cellStyle name="Normal 58 4 2 2 6 2" xfId="10409"/>
    <cellStyle name="Normal 58 4 2 2 6 2 2" xfId="22852"/>
    <cellStyle name="Normal 58 4 2 2 6 2 2 2" xfId="47726"/>
    <cellStyle name="Normal 58 4 2 2 6 2 3" xfId="35293"/>
    <cellStyle name="Normal 58 4 2 2 6 3" xfId="17845"/>
    <cellStyle name="Normal 58 4 2 2 6 3 2" xfId="42719"/>
    <cellStyle name="Normal 58 4 2 2 6 4" xfId="30286"/>
    <cellStyle name="Normal 58 4 2 2 7" xfId="7970"/>
    <cellStyle name="Normal 58 4 2 2 7 2" xfId="20416"/>
    <cellStyle name="Normal 58 4 2 2 7 2 2" xfId="45290"/>
    <cellStyle name="Normal 58 4 2 2 7 3" xfId="32857"/>
    <cellStyle name="Normal 58 4 2 2 8" xfId="11863"/>
    <cellStyle name="Normal 58 4 2 2 8 2" xfId="24297"/>
    <cellStyle name="Normal 58 4 2 2 8 2 2" xfId="49171"/>
    <cellStyle name="Normal 58 4 2 2 8 3" xfId="36738"/>
    <cellStyle name="Normal 58 4 2 2 9" xfId="6623"/>
    <cellStyle name="Normal 58 4 2 2 9 2" xfId="19072"/>
    <cellStyle name="Normal 58 4 2 2 9 2 2" xfId="43946"/>
    <cellStyle name="Normal 58 4 2 2 9 3" xfId="31513"/>
    <cellStyle name="Normal 58 4 2 2_Degree data" xfId="2524"/>
    <cellStyle name="Normal 58 4 2 3" xfId="390"/>
    <cellStyle name="Normal 58 4 2 3 10" xfId="13206"/>
    <cellStyle name="Normal 58 4 2 3 10 2" xfId="38080"/>
    <cellStyle name="Normal 58 4 2 3 11" xfId="25639"/>
    <cellStyle name="Normal 58 4 2 3 2" xfId="750"/>
    <cellStyle name="Normal 58 4 2 3 2 2" xfId="1560"/>
    <cellStyle name="Normal 58 4 2 3 2 2 2" xfId="9664"/>
    <cellStyle name="Normal 58 4 2 3 2 2 2 2" xfId="22107"/>
    <cellStyle name="Normal 58 4 2 3 2 2 2 2 2" xfId="46981"/>
    <cellStyle name="Normal 58 4 2 3 2 2 2 3" xfId="34548"/>
    <cellStyle name="Normal 58 4 2 3 2 2 3" xfId="4646"/>
    <cellStyle name="Normal 58 4 2 3 2 2 3 2" xfId="17100"/>
    <cellStyle name="Normal 58 4 2 3 2 2 3 2 2" xfId="41974"/>
    <cellStyle name="Normal 58 4 2 3 2 2 3 3" xfId="29541"/>
    <cellStyle name="Normal 58 4 2 3 2 2 4" xfId="14360"/>
    <cellStyle name="Normal 58 4 2 3 2 2 4 2" xfId="39234"/>
    <cellStyle name="Normal 58 4 2 3 2 2 5" xfId="26793"/>
    <cellStyle name="Normal 58 4 2 3 2 3" xfId="5705"/>
    <cellStyle name="Normal 58 4 2 3 2 3 2" xfId="10721"/>
    <cellStyle name="Normal 58 4 2 3 2 3 2 2" xfId="23164"/>
    <cellStyle name="Normal 58 4 2 3 2 3 2 2 2" xfId="48038"/>
    <cellStyle name="Normal 58 4 2 3 2 3 2 3" xfId="35605"/>
    <cellStyle name="Normal 58 4 2 3 2 3 3" xfId="18157"/>
    <cellStyle name="Normal 58 4 2 3 2 3 3 2" xfId="43031"/>
    <cellStyle name="Normal 58 4 2 3 2 3 4" xfId="30598"/>
    <cellStyle name="Normal 58 4 2 3 2 4" xfId="8780"/>
    <cellStyle name="Normal 58 4 2 3 2 4 2" xfId="21224"/>
    <cellStyle name="Normal 58 4 2 3 2 4 2 2" xfId="46098"/>
    <cellStyle name="Normal 58 4 2 3 2 4 3" xfId="33665"/>
    <cellStyle name="Normal 58 4 2 3 2 5" xfId="12175"/>
    <cellStyle name="Normal 58 4 2 3 2 5 2" xfId="24609"/>
    <cellStyle name="Normal 58 4 2 3 2 5 2 2" xfId="49483"/>
    <cellStyle name="Normal 58 4 2 3 2 5 3" xfId="37050"/>
    <cellStyle name="Normal 58 4 2 3 2 6" xfId="7257"/>
    <cellStyle name="Normal 58 4 2 3 2 6 2" xfId="19706"/>
    <cellStyle name="Normal 58 4 2 3 2 6 2 2" xfId="44580"/>
    <cellStyle name="Normal 58 4 2 3 2 6 3" xfId="32147"/>
    <cellStyle name="Normal 58 4 2 3 2 7" xfId="3711"/>
    <cellStyle name="Normal 58 4 2 3 2 7 2" xfId="16217"/>
    <cellStyle name="Normal 58 4 2 3 2 7 2 2" xfId="41091"/>
    <cellStyle name="Normal 58 4 2 3 2 7 3" xfId="28650"/>
    <cellStyle name="Normal 58 4 2 3 2 8" xfId="13553"/>
    <cellStyle name="Normal 58 4 2 3 2 8 2" xfId="38427"/>
    <cellStyle name="Normal 58 4 2 3 2 9" xfId="25986"/>
    <cellStyle name="Normal 58 4 2 3 3" xfId="1908"/>
    <cellStyle name="Normal 58 4 2 3 3 2" xfId="4935"/>
    <cellStyle name="Normal 58 4 2 3 3 2 2" xfId="9952"/>
    <cellStyle name="Normal 58 4 2 3 3 2 2 2" xfId="22395"/>
    <cellStyle name="Normal 58 4 2 3 3 2 2 2 2" xfId="47269"/>
    <cellStyle name="Normal 58 4 2 3 3 2 2 3" xfId="34836"/>
    <cellStyle name="Normal 58 4 2 3 3 2 3" xfId="17388"/>
    <cellStyle name="Normal 58 4 2 3 3 2 3 2" xfId="42262"/>
    <cellStyle name="Normal 58 4 2 3 3 2 4" xfId="29829"/>
    <cellStyle name="Normal 58 4 2 3 3 3" xfId="6054"/>
    <cellStyle name="Normal 58 4 2 3 3 3 2" xfId="11069"/>
    <cellStyle name="Normal 58 4 2 3 3 3 2 2" xfId="23512"/>
    <cellStyle name="Normal 58 4 2 3 3 3 2 2 2" xfId="48386"/>
    <cellStyle name="Normal 58 4 2 3 3 3 2 3" xfId="35953"/>
    <cellStyle name="Normal 58 4 2 3 3 3 3" xfId="18505"/>
    <cellStyle name="Normal 58 4 2 3 3 3 3 2" xfId="43379"/>
    <cellStyle name="Normal 58 4 2 3 3 3 4" xfId="30946"/>
    <cellStyle name="Normal 58 4 2 3 3 4" xfId="8359"/>
    <cellStyle name="Normal 58 4 2 3 3 4 2" xfId="20803"/>
    <cellStyle name="Normal 58 4 2 3 3 4 2 2" xfId="45677"/>
    <cellStyle name="Normal 58 4 2 3 3 4 3" xfId="33244"/>
    <cellStyle name="Normal 58 4 2 3 3 5" xfId="12523"/>
    <cellStyle name="Normal 58 4 2 3 3 5 2" xfId="24957"/>
    <cellStyle name="Normal 58 4 2 3 3 5 2 2" xfId="49831"/>
    <cellStyle name="Normal 58 4 2 3 3 5 3" xfId="37398"/>
    <cellStyle name="Normal 58 4 2 3 3 6" xfId="7546"/>
    <cellStyle name="Normal 58 4 2 3 3 6 2" xfId="19994"/>
    <cellStyle name="Normal 58 4 2 3 3 6 2 2" xfId="44868"/>
    <cellStyle name="Normal 58 4 2 3 3 6 3" xfId="32435"/>
    <cellStyle name="Normal 58 4 2 3 3 7" xfId="3290"/>
    <cellStyle name="Normal 58 4 2 3 3 7 2" xfId="15796"/>
    <cellStyle name="Normal 58 4 2 3 3 7 2 2" xfId="40670"/>
    <cellStyle name="Normal 58 4 2 3 3 7 3" xfId="28229"/>
    <cellStyle name="Normal 58 4 2 3 3 8" xfId="14708"/>
    <cellStyle name="Normal 58 4 2 3 3 8 2" xfId="39582"/>
    <cellStyle name="Normal 58 4 2 3 3 9" xfId="27141"/>
    <cellStyle name="Normal 58 4 2 3 4" xfId="2308"/>
    <cellStyle name="Normal 58 4 2 3 4 2" xfId="6333"/>
    <cellStyle name="Normal 58 4 2 3 4 2 2" xfId="11348"/>
    <cellStyle name="Normal 58 4 2 3 4 2 2 2" xfId="23791"/>
    <cellStyle name="Normal 58 4 2 3 4 2 2 2 2" xfId="48665"/>
    <cellStyle name="Normal 58 4 2 3 4 2 2 3" xfId="36232"/>
    <cellStyle name="Normal 58 4 2 3 4 2 3" xfId="18784"/>
    <cellStyle name="Normal 58 4 2 3 4 2 3 2" xfId="43658"/>
    <cellStyle name="Normal 58 4 2 3 4 2 4" xfId="31225"/>
    <cellStyle name="Normal 58 4 2 3 4 3" xfId="12802"/>
    <cellStyle name="Normal 58 4 2 3 4 3 2" xfId="25236"/>
    <cellStyle name="Normal 58 4 2 3 4 3 2 2" xfId="50110"/>
    <cellStyle name="Normal 58 4 2 3 4 3 3" xfId="37677"/>
    <cellStyle name="Normal 58 4 2 3 4 4" xfId="9243"/>
    <cellStyle name="Normal 58 4 2 3 4 4 2" xfId="21686"/>
    <cellStyle name="Normal 58 4 2 3 4 4 2 2" xfId="46560"/>
    <cellStyle name="Normal 58 4 2 3 4 4 3" xfId="34127"/>
    <cellStyle name="Normal 58 4 2 3 4 5" xfId="4225"/>
    <cellStyle name="Normal 58 4 2 3 4 5 2" xfId="16679"/>
    <cellStyle name="Normal 58 4 2 3 4 5 2 2" xfId="41553"/>
    <cellStyle name="Normal 58 4 2 3 4 5 3" xfId="29120"/>
    <cellStyle name="Normal 58 4 2 3 4 6" xfId="14987"/>
    <cellStyle name="Normal 58 4 2 3 4 6 2" xfId="39861"/>
    <cellStyle name="Normal 58 4 2 3 4 7" xfId="27420"/>
    <cellStyle name="Normal 58 4 2 3 5" xfId="1144"/>
    <cellStyle name="Normal 58 4 2 3 5 2" xfId="10305"/>
    <cellStyle name="Normal 58 4 2 3 5 2 2" xfId="22748"/>
    <cellStyle name="Normal 58 4 2 3 5 2 2 2" xfId="47622"/>
    <cellStyle name="Normal 58 4 2 3 5 2 3" xfId="35189"/>
    <cellStyle name="Normal 58 4 2 3 5 3" xfId="5289"/>
    <cellStyle name="Normal 58 4 2 3 5 3 2" xfId="17741"/>
    <cellStyle name="Normal 58 4 2 3 5 3 2 2" xfId="42615"/>
    <cellStyle name="Normal 58 4 2 3 5 3 3" xfId="30182"/>
    <cellStyle name="Normal 58 4 2 3 5 4" xfId="13944"/>
    <cellStyle name="Normal 58 4 2 3 5 4 2" xfId="38818"/>
    <cellStyle name="Normal 58 4 2 3 5 5" xfId="26377"/>
    <cellStyle name="Normal 58 4 2 3 6" xfId="7866"/>
    <cellStyle name="Normal 58 4 2 3 6 2" xfId="20312"/>
    <cellStyle name="Normal 58 4 2 3 6 2 2" xfId="45186"/>
    <cellStyle name="Normal 58 4 2 3 6 3" xfId="32753"/>
    <cellStyle name="Normal 58 4 2 3 7" xfId="11759"/>
    <cellStyle name="Normal 58 4 2 3 7 2" xfId="24193"/>
    <cellStyle name="Normal 58 4 2 3 7 2 2" xfId="49067"/>
    <cellStyle name="Normal 58 4 2 3 7 3" xfId="36634"/>
    <cellStyle name="Normal 58 4 2 3 8" xfId="6836"/>
    <cellStyle name="Normal 58 4 2 3 8 2" xfId="19285"/>
    <cellStyle name="Normal 58 4 2 3 8 2 2" xfId="44159"/>
    <cellStyle name="Normal 58 4 2 3 8 3" xfId="31726"/>
    <cellStyle name="Normal 58 4 2 3 9" xfId="2787"/>
    <cellStyle name="Normal 58 4 2 3 9 2" xfId="15305"/>
    <cellStyle name="Normal 58 4 2 3 9 2 2" xfId="40179"/>
    <cellStyle name="Normal 58 4 2 3 9 3" xfId="27738"/>
    <cellStyle name="Normal 58 4 2 3_Degree data" xfId="2525"/>
    <cellStyle name="Normal 58 4 2 4" xfId="287"/>
    <cellStyle name="Normal 58 4 2 4 2" xfId="1558"/>
    <cellStyle name="Normal 58 4 2 4 2 2" xfId="9143"/>
    <cellStyle name="Normal 58 4 2 4 2 2 2" xfId="21586"/>
    <cellStyle name="Normal 58 4 2 4 2 2 2 2" xfId="46460"/>
    <cellStyle name="Normal 58 4 2 4 2 2 3" xfId="34027"/>
    <cellStyle name="Normal 58 4 2 4 2 3" xfId="4125"/>
    <cellStyle name="Normal 58 4 2 4 2 3 2" xfId="16579"/>
    <cellStyle name="Normal 58 4 2 4 2 3 2 2" xfId="41453"/>
    <cellStyle name="Normal 58 4 2 4 2 3 3" xfId="29020"/>
    <cellStyle name="Normal 58 4 2 4 2 4" xfId="14358"/>
    <cellStyle name="Normal 58 4 2 4 2 4 2" xfId="39232"/>
    <cellStyle name="Normal 58 4 2 4 2 5" xfId="26791"/>
    <cellStyle name="Normal 58 4 2 4 3" xfId="5703"/>
    <cellStyle name="Normal 58 4 2 4 3 2" xfId="10719"/>
    <cellStyle name="Normal 58 4 2 4 3 2 2" xfId="23162"/>
    <cellStyle name="Normal 58 4 2 4 3 2 2 2" xfId="48036"/>
    <cellStyle name="Normal 58 4 2 4 3 2 3" xfId="35603"/>
    <cellStyle name="Normal 58 4 2 4 3 3" xfId="18155"/>
    <cellStyle name="Normal 58 4 2 4 3 3 2" xfId="43029"/>
    <cellStyle name="Normal 58 4 2 4 3 4" xfId="30596"/>
    <cellStyle name="Normal 58 4 2 4 4" xfId="8259"/>
    <cellStyle name="Normal 58 4 2 4 4 2" xfId="20703"/>
    <cellStyle name="Normal 58 4 2 4 4 2 2" xfId="45577"/>
    <cellStyle name="Normal 58 4 2 4 4 3" xfId="33144"/>
    <cellStyle name="Normal 58 4 2 4 5" xfId="12173"/>
    <cellStyle name="Normal 58 4 2 4 5 2" xfId="24607"/>
    <cellStyle name="Normal 58 4 2 4 5 2 2" xfId="49481"/>
    <cellStyle name="Normal 58 4 2 4 5 3" xfId="37048"/>
    <cellStyle name="Normal 58 4 2 4 6" xfId="6736"/>
    <cellStyle name="Normal 58 4 2 4 6 2" xfId="19185"/>
    <cellStyle name="Normal 58 4 2 4 6 2 2" xfId="44059"/>
    <cellStyle name="Normal 58 4 2 4 6 3" xfId="31626"/>
    <cellStyle name="Normal 58 4 2 4 7" xfId="3190"/>
    <cellStyle name="Normal 58 4 2 4 7 2" xfId="15696"/>
    <cellStyle name="Normal 58 4 2 4 7 2 2" xfId="40570"/>
    <cellStyle name="Normal 58 4 2 4 7 3" xfId="28129"/>
    <cellStyle name="Normal 58 4 2 4 8" xfId="13106"/>
    <cellStyle name="Normal 58 4 2 4 8 2" xfId="37980"/>
    <cellStyle name="Normal 58 4 2 4 9" xfId="25539"/>
    <cellStyle name="Normal 58 4 2 5" xfId="649"/>
    <cellStyle name="Normal 58 4 2 5 2" xfId="1906"/>
    <cellStyle name="Normal 58 4 2 5 2 2" xfId="9662"/>
    <cellStyle name="Normal 58 4 2 5 2 2 2" xfId="22105"/>
    <cellStyle name="Normal 58 4 2 5 2 2 2 2" xfId="46979"/>
    <cellStyle name="Normal 58 4 2 5 2 2 3" xfId="34546"/>
    <cellStyle name="Normal 58 4 2 5 2 3" xfId="4644"/>
    <cellStyle name="Normal 58 4 2 5 2 3 2" xfId="17098"/>
    <cellStyle name="Normal 58 4 2 5 2 3 2 2" xfId="41972"/>
    <cellStyle name="Normal 58 4 2 5 2 3 3" xfId="29539"/>
    <cellStyle name="Normal 58 4 2 5 2 4" xfId="14706"/>
    <cellStyle name="Normal 58 4 2 5 2 4 2" xfId="39580"/>
    <cellStyle name="Normal 58 4 2 5 2 5" xfId="27139"/>
    <cellStyle name="Normal 58 4 2 5 3" xfId="6052"/>
    <cellStyle name="Normal 58 4 2 5 3 2" xfId="11067"/>
    <cellStyle name="Normal 58 4 2 5 3 2 2" xfId="23510"/>
    <cellStyle name="Normal 58 4 2 5 3 2 2 2" xfId="48384"/>
    <cellStyle name="Normal 58 4 2 5 3 2 3" xfId="35951"/>
    <cellStyle name="Normal 58 4 2 5 3 3" xfId="18503"/>
    <cellStyle name="Normal 58 4 2 5 3 3 2" xfId="43377"/>
    <cellStyle name="Normal 58 4 2 5 3 4" xfId="30944"/>
    <cellStyle name="Normal 58 4 2 5 4" xfId="8778"/>
    <cellStyle name="Normal 58 4 2 5 4 2" xfId="21222"/>
    <cellStyle name="Normal 58 4 2 5 4 2 2" xfId="46096"/>
    <cellStyle name="Normal 58 4 2 5 4 3" xfId="33663"/>
    <cellStyle name="Normal 58 4 2 5 5" xfId="12521"/>
    <cellStyle name="Normal 58 4 2 5 5 2" xfId="24955"/>
    <cellStyle name="Normal 58 4 2 5 5 2 2" xfId="49829"/>
    <cellStyle name="Normal 58 4 2 5 5 3" xfId="37396"/>
    <cellStyle name="Normal 58 4 2 5 6" xfId="7255"/>
    <cellStyle name="Normal 58 4 2 5 6 2" xfId="19704"/>
    <cellStyle name="Normal 58 4 2 5 6 2 2" xfId="44578"/>
    <cellStyle name="Normal 58 4 2 5 6 3" xfId="32145"/>
    <cellStyle name="Normal 58 4 2 5 7" xfId="3709"/>
    <cellStyle name="Normal 58 4 2 5 7 2" xfId="16215"/>
    <cellStyle name="Normal 58 4 2 5 7 2 2" xfId="41089"/>
    <cellStyle name="Normal 58 4 2 5 7 3" xfId="28648"/>
    <cellStyle name="Normal 58 4 2 5 8" xfId="13453"/>
    <cellStyle name="Normal 58 4 2 5 8 2" xfId="38327"/>
    <cellStyle name="Normal 58 4 2 5 9" xfId="25886"/>
    <cellStyle name="Normal 58 4 2 6" xfId="2205"/>
    <cellStyle name="Normal 58 4 2 6 2" xfId="4835"/>
    <cellStyle name="Normal 58 4 2 6 2 2" xfId="9852"/>
    <cellStyle name="Normal 58 4 2 6 2 2 2" xfId="22295"/>
    <cellStyle name="Normal 58 4 2 6 2 2 2 2" xfId="47169"/>
    <cellStyle name="Normal 58 4 2 6 2 2 3" xfId="34736"/>
    <cellStyle name="Normal 58 4 2 6 2 3" xfId="17288"/>
    <cellStyle name="Normal 58 4 2 6 2 3 2" xfId="42162"/>
    <cellStyle name="Normal 58 4 2 6 2 4" xfId="29729"/>
    <cellStyle name="Normal 58 4 2 6 3" xfId="6233"/>
    <cellStyle name="Normal 58 4 2 6 3 2" xfId="11248"/>
    <cellStyle name="Normal 58 4 2 6 3 2 2" xfId="23691"/>
    <cellStyle name="Normal 58 4 2 6 3 2 2 2" xfId="48565"/>
    <cellStyle name="Normal 58 4 2 6 3 2 3" xfId="36132"/>
    <cellStyle name="Normal 58 4 2 6 3 3" xfId="18684"/>
    <cellStyle name="Normal 58 4 2 6 3 3 2" xfId="43558"/>
    <cellStyle name="Normal 58 4 2 6 3 4" xfId="31125"/>
    <cellStyle name="Normal 58 4 2 6 4" xfId="8039"/>
    <cellStyle name="Normal 58 4 2 6 4 2" xfId="20485"/>
    <cellStyle name="Normal 58 4 2 6 4 2 2" xfId="45359"/>
    <cellStyle name="Normal 58 4 2 6 4 3" xfId="32926"/>
    <cellStyle name="Normal 58 4 2 6 5" xfId="12702"/>
    <cellStyle name="Normal 58 4 2 6 5 2" xfId="25136"/>
    <cellStyle name="Normal 58 4 2 6 5 2 2" xfId="50010"/>
    <cellStyle name="Normal 58 4 2 6 5 3" xfId="37577"/>
    <cellStyle name="Normal 58 4 2 6 6" xfId="7446"/>
    <cellStyle name="Normal 58 4 2 6 6 2" xfId="19894"/>
    <cellStyle name="Normal 58 4 2 6 6 2 2" xfId="44768"/>
    <cellStyle name="Normal 58 4 2 6 6 3" xfId="32335"/>
    <cellStyle name="Normal 58 4 2 6 7" xfId="2966"/>
    <cellStyle name="Normal 58 4 2 6 7 2" xfId="15478"/>
    <cellStyle name="Normal 58 4 2 6 7 2 2" xfId="40352"/>
    <cellStyle name="Normal 58 4 2 6 7 3" xfId="27911"/>
    <cellStyle name="Normal 58 4 2 6 8" xfId="14887"/>
    <cellStyle name="Normal 58 4 2 6 8 2" xfId="39761"/>
    <cellStyle name="Normal 58 4 2 6 9" xfId="27320"/>
    <cellStyle name="Normal 58 4 2 7" xfId="1044"/>
    <cellStyle name="Normal 58 4 2 7 2" xfId="8926"/>
    <cellStyle name="Normal 58 4 2 7 2 2" xfId="21369"/>
    <cellStyle name="Normal 58 4 2 7 2 2 2" xfId="46243"/>
    <cellStyle name="Normal 58 4 2 7 2 3" xfId="33810"/>
    <cellStyle name="Normal 58 4 2 7 3" xfId="3908"/>
    <cellStyle name="Normal 58 4 2 7 3 2" xfId="16362"/>
    <cellStyle name="Normal 58 4 2 7 3 2 2" xfId="41236"/>
    <cellStyle name="Normal 58 4 2 7 3 3" xfId="28803"/>
    <cellStyle name="Normal 58 4 2 7 4" xfId="13844"/>
    <cellStyle name="Normal 58 4 2 7 4 2" xfId="38718"/>
    <cellStyle name="Normal 58 4 2 7 5" xfId="26277"/>
    <cellStyle name="Normal 58 4 2 8" xfId="5189"/>
    <cellStyle name="Normal 58 4 2 8 2" xfId="10205"/>
    <cellStyle name="Normal 58 4 2 8 2 2" xfId="22648"/>
    <cellStyle name="Normal 58 4 2 8 2 2 2" xfId="47522"/>
    <cellStyle name="Normal 58 4 2 8 2 3" xfId="35089"/>
    <cellStyle name="Normal 58 4 2 8 3" xfId="17641"/>
    <cellStyle name="Normal 58 4 2 8 3 2" xfId="42515"/>
    <cellStyle name="Normal 58 4 2 8 4" xfId="30082"/>
    <cellStyle name="Normal 58 4 2 9" xfId="7766"/>
    <cellStyle name="Normal 58 4 2 9 2" xfId="20212"/>
    <cellStyle name="Normal 58 4 2 9 2 2" xfId="45086"/>
    <cellStyle name="Normal 58 4 2 9 3" xfId="32653"/>
    <cellStyle name="Normal 58 4 2_Degree data" xfId="2523"/>
    <cellStyle name="Normal 58 4 3" xfId="174"/>
    <cellStyle name="Normal 58 4 3 10" xfId="6562"/>
    <cellStyle name="Normal 58 4 3 10 2" xfId="19011"/>
    <cellStyle name="Normal 58 4 3 10 2 2" xfId="43885"/>
    <cellStyle name="Normal 58 4 3 10 3" xfId="31452"/>
    <cellStyle name="Normal 58 4 3 11" xfId="2730"/>
    <cellStyle name="Normal 58 4 3 11 2" xfId="15248"/>
    <cellStyle name="Normal 58 4 3 11 2 2" xfId="40122"/>
    <cellStyle name="Normal 58 4 3 11 3" xfId="27681"/>
    <cellStyle name="Normal 58 4 3 12" xfId="13004"/>
    <cellStyle name="Normal 58 4 3 12 2" xfId="37878"/>
    <cellStyle name="Normal 58 4 3 13" xfId="25437"/>
    <cellStyle name="Normal 58 4 3 2" xfId="434"/>
    <cellStyle name="Normal 58 4 3 2 10" xfId="13249"/>
    <cellStyle name="Normal 58 4 3 2 10 2" xfId="38123"/>
    <cellStyle name="Normal 58 4 3 2 11" xfId="25682"/>
    <cellStyle name="Normal 58 4 3 2 2" xfId="794"/>
    <cellStyle name="Normal 58 4 3 2 2 2" xfId="1562"/>
    <cellStyle name="Normal 58 4 3 2 2 2 2" xfId="9666"/>
    <cellStyle name="Normal 58 4 3 2 2 2 2 2" xfId="22109"/>
    <cellStyle name="Normal 58 4 3 2 2 2 2 2 2" xfId="46983"/>
    <cellStyle name="Normal 58 4 3 2 2 2 2 3" xfId="34550"/>
    <cellStyle name="Normal 58 4 3 2 2 2 3" xfId="4648"/>
    <cellStyle name="Normal 58 4 3 2 2 2 3 2" xfId="17102"/>
    <cellStyle name="Normal 58 4 3 2 2 2 3 2 2" xfId="41976"/>
    <cellStyle name="Normal 58 4 3 2 2 2 3 3" xfId="29543"/>
    <cellStyle name="Normal 58 4 3 2 2 2 4" xfId="14362"/>
    <cellStyle name="Normal 58 4 3 2 2 2 4 2" xfId="39236"/>
    <cellStyle name="Normal 58 4 3 2 2 2 5" xfId="26795"/>
    <cellStyle name="Normal 58 4 3 2 2 3" xfId="5707"/>
    <cellStyle name="Normal 58 4 3 2 2 3 2" xfId="10723"/>
    <cellStyle name="Normal 58 4 3 2 2 3 2 2" xfId="23166"/>
    <cellStyle name="Normal 58 4 3 2 2 3 2 2 2" xfId="48040"/>
    <cellStyle name="Normal 58 4 3 2 2 3 2 3" xfId="35607"/>
    <cellStyle name="Normal 58 4 3 2 2 3 3" xfId="18159"/>
    <cellStyle name="Normal 58 4 3 2 2 3 3 2" xfId="43033"/>
    <cellStyle name="Normal 58 4 3 2 2 3 4" xfId="30600"/>
    <cellStyle name="Normal 58 4 3 2 2 4" xfId="8782"/>
    <cellStyle name="Normal 58 4 3 2 2 4 2" xfId="21226"/>
    <cellStyle name="Normal 58 4 3 2 2 4 2 2" xfId="46100"/>
    <cellStyle name="Normal 58 4 3 2 2 4 3" xfId="33667"/>
    <cellStyle name="Normal 58 4 3 2 2 5" xfId="12177"/>
    <cellStyle name="Normal 58 4 3 2 2 5 2" xfId="24611"/>
    <cellStyle name="Normal 58 4 3 2 2 5 2 2" xfId="49485"/>
    <cellStyle name="Normal 58 4 3 2 2 5 3" xfId="37052"/>
    <cellStyle name="Normal 58 4 3 2 2 6" xfId="7259"/>
    <cellStyle name="Normal 58 4 3 2 2 6 2" xfId="19708"/>
    <cellStyle name="Normal 58 4 3 2 2 6 2 2" xfId="44582"/>
    <cellStyle name="Normal 58 4 3 2 2 6 3" xfId="32149"/>
    <cellStyle name="Normal 58 4 3 2 2 7" xfId="3713"/>
    <cellStyle name="Normal 58 4 3 2 2 7 2" xfId="16219"/>
    <cellStyle name="Normal 58 4 3 2 2 7 2 2" xfId="41093"/>
    <cellStyle name="Normal 58 4 3 2 2 7 3" xfId="28652"/>
    <cellStyle name="Normal 58 4 3 2 2 8" xfId="13596"/>
    <cellStyle name="Normal 58 4 3 2 2 8 2" xfId="38470"/>
    <cellStyle name="Normal 58 4 3 2 2 9" xfId="26029"/>
    <cellStyle name="Normal 58 4 3 2 3" xfId="1910"/>
    <cellStyle name="Normal 58 4 3 2 3 2" xfId="4978"/>
    <cellStyle name="Normal 58 4 3 2 3 2 2" xfId="9995"/>
    <cellStyle name="Normal 58 4 3 2 3 2 2 2" xfId="22438"/>
    <cellStyle name="Normal 58 4 3 2 3 2 2 2 2" xfId="47312"/>
    <cellStyle name="Normal 58 4 3 2 3 2 2 3" xfId="34879"/>
    <cellStyle name="Normal 58 4 3 2 3 2 3" xfId="17431"/>
    <cellStyle name="Normal 58 4 3 2 3 2 3 2" xfId="42305"/>
    <cellStyle name="Normal 58 4 3 2 3 2 4" xfId="29872"/>
    <cellStyle name="Normal 58 4 3 2 3 3" xfId="6056"/>
    <cellStyle name="Normal 58 4 3 2 3 3 2" xfId="11071"/>
    <cellStyle name="Normal 58 4 3 2 3 3 2 2" xfId="23514"/>
    <cellStyle name="Normal 58 4 3 2 3 3 2 2 2" xfId="48388"/>
    <cellStyle name="Normal 58 4 3 2 3 3 2 3" xfId="35955"/>
    <cellStyle name="Normal 58 4 3 2 3 3 3" xfId="18507"/>
    <cellStyle name="Normal 58 4 3 2 3 3 3 2" xfId="43381"/>
    <cellStyle name="Normal 58 4 3 2 3 3 4" xfId="30948"/>
    <cellStyle name="Normal 58 4 3 2 3 4" xfId="8402"/>
    <cellStyle name="Normal 58 4 3 2 3 4 2" xfId="20846"/>
    <cellStyle name="Normal 58 4 3 2 3 4 2 2" xfId="45720"/>
    <cellStyle name="Normal 58 4 3 2 3 4 3" xfId="33287"/>
    <cellStyle name="Normal 58 4 3 2 3 5" xfId="12525"/>
    <cellStyle name="Normal 58 4 3 2 3 5 2" xfId="24959"/>
    <cellStyle name="Normal 58 4 3 2 3 5 2 2" xfId="49833"/>
    <cellStyle name="Normal 58 4 3 2 3 5 3" xfId="37400"/>
    <cellStyle name="Normal 58 4 3 2 3 6" xfId="7589"/>
    <cellStyle name="Normal 58 4 3 2 3 6 2" xfId="20037"/>
    <cellStyle name="Normal 58 4 3 2 3 6 2 2" xfId="44911"/>
    <cellStyle name="Normal 58 4 3 2 3 6 3" xfId="32478"/>
    <cellStyle name="Normal 58 4 3 2 3 7" xfId="3333"/>
    <cellStyle name="Normal 58 4 3 2 3 7 2" xfId="15839"/>
    <cellStyle name="Normal 58 4 3 2 3 7 2 2" xfId="40713"/>
    <cellStyle name="Normal 58 4 3 2 3 7 3" xfId="28272"/>
    <cellStyle name="Normal 58 4 3 2 3 8" xfId="14710"/>
    <cellStyle name="Normal 58 4 3 2 3 8 2" xfId="39584"/>
    <cellStyle name="Normal 58 4 3 2 3 9" xfId="27143"/>
    <cellStyle name="Normal 58 4 3 2 4" xfId="2352"/>
    <cellStyle name="Normal 58 4 3 2 4 2" xfId="6376"/>
    <cellStyle name="Normal 58 4 3 2 4 2 2" xfId="11391"/>
    <cellStyle name="Normal 58 4 3 2 4 2 2 2" xfId="23834"/>
    <cellStyle name="Normal 58 4 3 2 4 2 2 2 2" xfId="48708"/>
    <cellStyle name="Normal 58 4 3 2 4 2 2 3" xfId="36275"/>
    <cellStyle name="Normal 58 4 3 2 4 2 3" xfId="18827"/>
    <cellStyle name="Normal 58 4 3 2 4 2 3 2" xfId="43701"/>
    <cellStyle name="Normal 58 4 3 2 4 2 4" xfId="31268"/>
    <cellStyle name="Normal 58 4 3 2 4 3" xfId="12845"/>
    <cellStyle name="Normal 58 4 3 2 4 3 2" xfId="25279"/>
    <cellStyle name="Normal 58 4 3 2 4 3 2 2" xfId="50153"/>
    <cellStyle name="Normal 58 4 3 2 4 3 3" xfId="37720"/>
    <cellStyle name="Normal 58 4 3 2 4 4" xfId="9286"/>
    <cellStyle name="Normal 58 4 3 2 4 4 2" xfId="21729"/>
    <cellStyle name="Normal 58 4 3 2 4 4 2 2" xfId="46603"/>
    <cellStyle name="Normal 58 4 3 2 4 4 3" xfId="34170"/>
    <cellStyle name="Normal 58 4 3 2 4 5" xfId="4268"/>
    <cellStyle name="Normal 58 4 3 2 4 5 2" xfId="16722"/>
    <cellStyle name="Normal 58 4 3 2 4 5 2 2" xfId="41596"/>
    <cellStyle name="Normal 58 4 3 2 4 5 3" xfId="29163"/>
    <cellStyle name="Normal 58 4 3 2 4 6" xfId="15030"/>
    <cellStyle name="Normal 58 4 3 2 4 6 2" xfId="39904"/>
    <cellStyle name="Normal 58 4 3 2 4 7" xfId="27463"/>
    <cellStyle name="Normal 58 4 3 2 5" xfId="1187"/>
    <cellStyle name="Normal 58 4 3 2 5 2" xfId="10348"/>
    <cellStyle name="Normal 58 4 3 2 5 2 2" xfId="22791"/>
    <cellStyle name="Normal 58 4 3 2 5 2 2 2" xfId="47665"/>
    <cellStyle name="Normal 58 4 3 2 5 2 3" xfId="35232"/>
    <cellStyle name="Normal 58 4 3 2 5 3" xfId="5332"/>
    <cellStyle name="Normal 58 4 3 2 5 3 2" xfId="17784"/>
    <cellStyle name="Normal 58 4 3 2 5 3 2 2" xfId="42658"/>
    <cellStyle name="Normal 58 4 3 2 5 3 3" xfId="30225"/>
    <cellStyle name="Normal 58 4 3 2 5 4" xfId="13987"/>
    <cellStyle name="Normal 58 4 3 2 5 4 2" xfId="38861"/>
    <cellStyle name="Normal 58 4 3 2 5 5" xfId="26420"/>
    <cellStyle name="Normal 58 4 3 2 6" xfId="7909"/>
    <cellStyle name="Normal 58 4 3 2 6 2" xfId="20355"/>
    <cellStyle name="Normal 58 4 3 2 6 2 2" xfId="45229"/>
    <cellStyle name="Normal 58 4 3 2 6 3" xfId="32796"/>
    <cellStyle name="Normal 58 4 3 2 7" xfId="11802"/>
    <cellStyle name="Normal 58 4 3 2 7 2" xfId="24236"/>
    <cellStyle name="Normal 58 4 3 2 7 2 2" xfId="49110"/>
    <cellStyle name="Normal 58 4 3 2 7 3" xfId="36677"/>
    <cellStyle name="Normal 58 4 3 2 8" xfId="6879"/>
    <cellStyle name="Normal 58 4 3 2 8 2" xfId="19328"/>
    <cellStyle name="Normal 58 4 3 2 8 2 2" xfId="44202"/>
    <cellStyle name="Normal 58 4 3 2 8 3" xfId="31769"/>
    <cellStyle name="Normal 58 4 3 2 9" xfId="2830"/>
    <cellStyle name="Normal 58 4 3 2 9 2" xfId="15348"/>
    <cellStyle name="Normal 58 4 3 2 9 2 2" xfId="40222"/>
    <cellStyle name="Normal 58 4 3 2 9 3" xfId="27781"/>
    <cellStyle name="Normal 58 4 3 2_Degree data" xfId="2527"/>
    <cellStyle name="Normal 58 4 3 3" xfId="332"/>
    <cellStyle name="Normal 58 4 3 3 2" xfId="1561"/>
    <cellStyle name="Normal 58 4 3 3 2 2" xfId="9186"/>
    <cellStyle name="Normal 58 4 3 3 2 2 2" xfId="21629"/>
    <cellStyle name="Normal 58 4 3 3 2 2 2 2" xfId="46503"/>
    <cellStyle name="Normal 58 4 3 3 2 2 3" xfId="34070"/>
    <cellStyle name="Normal 58 4 3 3 2 3" xfId="4168"/>
    <cellStyle name="Normal 58 4 3 3 2 3 2" xfId="16622"/>
    <cellStyle name="Normal 58 4 3 3 2 3 2 2" xfId="41496"/>
    <cellStyle name="Normal 58 4 3 3 2 3 3" xfId="29063"/>
    <cellStyle name="Normal 58 4 3 3 2 4" xfId="14361"/>
    <cellStyle name="Normal 58 4 3 3 2 4 2" xfId="39235"/>
    <cellStyle name="Normal 58 4 3 3 2 5" xfId="26794"/>
    <cellStyle name="Normal 58 4 3 3 3" xfId="5706"/>
    <cellStyle name="Normal 58 4 3 3 3 2" xfId="10722"/>
    <cellStyle name="Normal 58 4 3 3 3 2 2" xfId="23165"/>
    <cellStyle name="Normal 58 4 3 3 3 2 2 2" xfId="48039"/>
    <cellStyle name="Normal 58 4 3 3 3 2 3" xfId="35606"/>
    <cellStyle name="Normal 58 4 3 3 3 3" xfId="18158"/>
    <cellStyle name="Normal 58 4 3 3 3 3 2" xfId="43032"/>
    <cellStyle name="Normal 58 4 3 3 3 4" xfId="30599"/>
    <cellStyle name="Normal 58 4 3 3 4" xfId="8302"/>
    <cellStyle name="Normal 58 4 3 3 4 2" xfId="20746"/>
    <cellStyle name="Normal 58 4 3 3 4 2 2" xfId="45620"/>
    <cellStyle name="Normal 58 4 3 3 4 3" xfId="33187"/>
    <cellStyle name="Normal 58 4 3 3 5" xfId="12176"/>
    <cellStyle name="Normal 58 4 3 3 5 2" xfId="24610"/>
    <cellStyle name="Normal 58 4 3 3 5 2 2" xfId="49484"/>
    <cellStyle name="Normal 58 4 3 3 5 3" xfId="37051"/>
    <cellStyle name="Normal 58 4 3 3 6" xfId="6779"/>
    <cellStyle name="Normal 58 4 3 3 6 2" xfId="19228"/>
    <cellStyle name="Normal 58 4 3 3 6 2 2" xfId="44102"/>
    <cellStyle name="Normal 58 4 3 3 6 3" xfId="31669"/>
    <cellStyle name="Normal 58 4 3 3 7" xfId="3233"/>
    <cellStyle name="Normal 58 4 3 3 7 2" xfId="15739"/>
    <cellStyle name="Normal 58 4 3 3 7 2 2" xfId="40613"/>
    <cellStyle name="Normal 58 4 3 3 7 3" xfId="28172"/>
    <cellStyle name="Normal 58 4 3 3 8" xfId="13149"/>
    <cellStyle name="Normal 58 4 3 3 8 2" xfId="38023"/>
    <cellStyle name="Normal 58 4 3 3 9" xfId="25582"/>
    <cellStyle name="Normal 58 4 3 4" xfId="693"/>
    <cellStyle name="Normal 58 4 3 4 2" xfId="1909"/>
    <cellStyle name="Normal 58 4 3 4 2 2" xfId="9665"/>
    <cellStyle name="Normal 58 4 3 4 2 2 2" xfId="22108"/>
    <cellStyle name="Normal 58 4 3 4 2 2 2 2" xfId="46982"/>
    <cellStyle name="Normal 58 4 3 4 2 2 3" xfId="34549"/>
    <cellStyle name="Normal 58 4 3 4 2 3" xfId="4647"/>
    <cellStyle name="Normal 58 4 3 4 2 3 2" xfId="17101"/>
    <cellStyle name="Normal 58 4 3 4 2 3 2 2" xfId="41975"/>
    <cellStyle name="Normal 58 4 3 4 2 3 3" xfId="29542"/>
    <cellStyle name="Normal 58 4 3 4 2 4" xfId="14709"/>
    <cellStyle name="Normal 58 4 3 4 2 4 2" xfId="39583"/>
    <cellStyle name="Normal 58 4 3 4 2 5" xfId="27142"/>
    <cellStyle name="Normal 58 4 3 4 3" xfId="6055"/>
    <cellStyle name="Normal 58 4 3 4 3 2" xfId="11070"/>
    <cellStyle name="Normal 58 4 3 4 3 2 2" xfId="23513"/>
    <cellStyle name="Normal 58 4 3 4 3 2 2 2" xfId="48387"/>
    <cellStyle name="Normal 58 4 3 4 3 2 3" xfId="35954"/>
    <cellStyle name="Normal 58 4 3 4 3 3" xfId="18506"/>
    <cellStyle name="Normal 58 4 3 4 3 3 2" xfId="43380"/>
    <cellStyle name="Normal 58 4 3 4 3 4" xfId="30947"/>
    <cellStyle name="Normal 58 4 3 4 4" xfId="8781"/>
    <cellStyle name="Normal 58 4 3 4 4 2" xfId="21225"/>
    <cellStyle name="Normal 58 4 3 4 4 2 2" xfId="46099"/>
    <cellStyle name="Normal 58 4 3 4 4 3" xfId="33666"/>
    <cellStyle name="Normal 58 4 3 4 5" xfId="12524"/>
    <cellStyle name="Normal 58 4 3 4 5 2" xfId="24958"/>
    <cellStyle name="Normal 58 4 3 4 5 2 2" xfId="49832"/>
    <cellStyle name="Normal 58 4 3 4 5 3" xfId="37399"/>
    <cellStyle name="Normal 58 4 3 4 6" xfId="7258"/>
    <cellStyle name="Normal 58 4 3 4 6 2" xfId="19707"/>
    <cellStyle name="Normal 58 4 3 4 6 2 2" xfId="44581"/>
    <cellStyle name="Normal 58 4 3 4 6 3" xfId="32148"/>
    <cellStyle name="Normal 58 4 3 4 7" xfId="3712"/>
    <cellStyle name="Normal 58 4 3 4 7 2" xfId="16218"/>
    <cellStyle name="Normal 58 4 3 4 7 2 2" xfId="41092"/>
    <cellStyle name="Normal 58 4 3 4 7 3" xfId="28651"/>
    <cellStyle name="Normal 58 4 3 4 8" xfId="13496"/>
    <cellStyle name="Normal 58 4 3 4 8 2" xfId="38370"/>
    <cellStyle name="Normal 58 4 3 4 9" xfId="25929"/>
    <cellStyle name="Normal 58 4 3 5" xfId="2250"/>
    <cellStyle name="Normal 58 4 3 5 2" xfId="4878"/>
    <cellStyle name="Normal 58 4 3 5 2 2" xfId="9895"/>
    <cellStyle name="Normal 58 4 3 5 2 2 2" xfId="22338"/>
    <cellStyle name="Normal 58 4 3 5 2 2 2 2" xfId="47212"/>
    <cellStyle name="Normal 58 4 3 5 2 2 3" xfId="34779"/>
    <cellStyle name="Normal 58 4 3 5 2 3" xfId="17331"/>
    <cellStyle name="Normal 58 4 3 5 2 3 2" xfId="42205"/>
    <cellStyle name="Normal 58 4 3 5 2 4" xfId="29772"/>
    <cellStyle name="Normal 58 4 3 5 3" xfId="6276"/>
    <cellStyle name="Normal 58 4 3 5 3 2" xfId="11291"/>
    <cellStyle name="Normal 58 4 3 5 3 2 2" xfId="23734"/>
    <cellStyle name="Normal 58 4 3 5 3 2 2 2" xfId="48608"/>
    <cellStyle name="Normal 58 4 3 5 3 2 3" xfId="36175"/>
    <cellStyle name="Normal 58 4 3 5 3 3" xfId="18727"/>
    <cellStyle name="Normal 58 4 3 5 3 3 2" xfId="43601"/>
    <cellStyle name="Normal 58 4 3 5 3 4" xfId="31168"/>
    <cellStyle name="Normal 58 4 3 5 4" xfId="8083"/>
    <cellStyle name="Normal 58 4 3 5 4 2" xfId="20529"/>
    <cellStyle name="Normal 58 4 3 5 4 2 2" xfId="45403"/>
    <cellStyle name="Normal 58 4 3 5 4 3" xfId="32970"/>
    <cellStyle name="Normal 58 4 3 5 5" xfId="12745"/>
    <cellStyle name="Normal 58 4 3 5 5 2" xfId="25179"/>
    <cellStyle name="Normal 58 4 3 5 5 2 2" xfId="50053"/>
    <cellStyle name="Normal 58 4 3 5 5 3" xfId="37620"/>
    <cellStyle name="Normal 58 4 3 5 6" xfId="7489"/>
    <cellStyle name="Normal 58 4 3 5 6 2" xfId="19937"/>
    <cellStyle name="Normal 58 4 3 5 6 2 2" xfId="44811"/>
    <cellStyle name="Normal 58 4 3 5 6 3" xfId="32378"/>
    <cellStyle name="Normal 58 4 3 5 7" xfId="3012"/>
    <cellStyle name="Normal 58 4 3 5 7 2" xfId="15522"/>
    <cellStyle name="Normal 58 4 3 5 7 2 2" xfId="40396"/>
    <cellStyle name="Normal 58 4 3 5 7 3" xfId="27955"/>
    <cellStyle name="Normal 58 4 3 5 8" xfId="14930"/>
    <cellStyle name="Normal 58 4 3 5 8 2" xfId="39804"/>
    <cellStyle name="Normal 58 4 3 5 9" xfId="27363"/>
    <cellStyle name="Normal 58 4 3 6" xfId="1087"/>
    <cellStyle name="Normal 58 4 3 6 2" xfId="8969"/>
    <cellStyle name="Normal 58 4 3 6 2 2" xfId="21412"/>
    <cellStyle name="Normal 58 4 3 6 2 2 2" xfId="46286"/>
    <cellStyle name="Normal 58 4 3 6 2 3" xfId="33853"/>
    <cellStyle name="Normal 58 4 3 6 3" xfId="3951"/>
    <cellStyle name="Normal 58 4 3 6 3 2" xfId="16405"/>
    <cellStyle name="Normal 58 4 3 6 3 2 2" xfId="41279"/>
    <cellStyle name="Normal 58 4 3 6 3 3" xfId="28846"/>
    <cellStyle name="Normal 58 4 3 6 4" xfId="13887"/>
    <cellStyle name="Normal 58 4 3 6 4 2" xfId="38761"/>
    <cellStyle name="Normal 58 4 3 6 5" xfId="26320"/>
    <cellStyle name="Normal 58 4 3 7" xfId="5232"/>
    <cellStyle name="Normal 58 4 3 7 2" xfId="10248"/>
    <cellStyle name="Normal 58 4 3 7 2 2" xfId="22691"/>
    <cellStyle name="Normal 58 4 3 7 2 2 2" xfId="47565"/>
    <cellStyle name="Normal 58 4 3 7 2 3" xfId="35132"/>
    <cellStyle name="Normal 58 4 3 7 3" xfId="17684"/>
    <cellStyle name="Normal 58 4 3 7 3 2" xfId="42558"/>
    <cellStyle name="Normal 58 4 3 7 4" xfId="30125"/>
    <cellStyle name="Normal 58 4 3 8" xfId="7809"/>
    <cellStyle name="Normal 58 4 3 8 2" xfId="20255"/>
    <cellStyle name="Normal 58 4 3 8 2 2" xfId="45129"/>
    <cellStyle name="Normal 58 4 3 8 3" xfId="32696"/>
    <cellStyle name="Normal 58 4 3 9" xfId="11702"/>
    <cellStyle name="Normal 58 4 3 9 2" xfId="24136"/>
    <cellStyle name="Normal 58 4 3 9 2 2" xfId="49010"/>
    <cellStyle name="Normal 58 4 3 9 3" xfId="36577"/>
    <cellStyle name="Normal 58 4 3_Degree data" xfId="2526"/>
    <cellStyle name="Normal 58 4 4" xfId="270"/>
    <cellStyle name="Normal 58 4 4 10" xfId="6610"/>
    <cellStyle name="Normal 58 4 4 10 2" xfId="19059"/>
    <cellStyle name="Normal 58 4 4 10 2 2" xfId="43933"/>
    <cellStyle name="Normal 58 4 4 10 3" xfId="31500"/>
    <cellStyle name="Normal 58 4 4 11" xfId="2673"/>
    <cellStyle name="Normal 58 4 4 11 2" xfId="15191"/>
    <cellStyle name="Normal 58 4 4 11 2 2" xfId="40065"/>
    <cellStyle name="Normal 58 4 4 11 3" xfId="27624"/>
    <cellStyle name="Normal 58 4 4 12" xfId="13092"/>
    <cellStyle name="Normal 58 4 4 12 2" xfId="37966"/>
    <cellStyle name="Normal 58 4 4 13" xfId="25525"/>
    <cellStyle name="Normal 58 4 4 2" xfId="484"/>
    <cellStyle name="Normal 58 4 4 2 10" xfId="13297"/>
    <cellStyle name="Normal 58 4 4 2 10 2" xfId="38171"/>
    <cellStyle name="Normal 58 4 4 2 11" xfId="25730"/>
    <cellStyle name="Normal 58 4 4 2 2" xfId="843"/>
    <cellStyle name="Normal 58 4 4 2 2 2" xfId="1564"/>
    <cellStyle name="Normal 58 4 4 2 2 2 2" xfId="9668"/>
    <cellStyle name="Normal 58 4 4 2 2 2 2 2" xfId="22111"/>
    <cellStyle name="Normal 58 4 4 2 2 2 2 2 2" xfId="46985"/>
    <cellStyle name="Normal 58 4 4 2 2 2 2 3" xfId="34552"/>
    <cellStyle name="Normal 58 4 4 2 2 2 3" xfId="4650"/>
    <cellStyle name="Normal 58 4 4 2 2 2 3 2" xfId="17104"/>
    <cellStyle name="Normal 58 4 4 2 2 2 3 2 2" xfId="41978"/>
    <cellStyle name="Normal 58 4 4 2 2 2 3 3" xfId="29545"/>
    <cellStyle name="Normal 58 4 4 2 2 2 4" xfId="14364"/>
    <cellStyle name="Normal 58 4 4 2 2 2 4 2" xfId="39238"/>
    <cellStyle name="Normal 58 4 4 2 2 2 5" xfId="26797"/>
    <cellStyle name="Normal 58 4 4 2 2 3" xfId="5709"/>
    <cellStyle name="Normal 58 4 4 2 2 3 2" xfId="10725"/>
    <cellStyle name="Normal 58 4 4 2 2 3 2 2" xfId="23168"/>
    <cellStyle name="Normal 58 4 4 2 2 3 2 2 2" xfId="48042"/>
    <cellStyle name="Normal 58 4 4 2 2 3 2 3" xfId="35609"/>
    <cellStyle name="Normal 58 4 4 2 2 3 3" xfId="18161"/>
    <cellStyle name="Normal 58 4 4 2 2 3 3 2" xfId="43035"/>
    <cellStyle name="Normal 58 4 4 2 2 3 4" xfId="30602"/>
    <cellStyle name="Normal 58 4 4 2 2 4" xfId="8784"/>
    <cellStyle name="Normal 58 4 4 2 2 4 2" xfId="21228"/>
    <cellStyle name="Normal 58 4 4 2 2 4 2 2" xfId="46102"/>
    <cellStyle name="Normal 58 4 4 2 2 4 3" xfId="33669"/>
    <cellStyle name="Normal 58 4 4 2 2 5" xfId="12179"/>
    <cellStyle name="Normal 58 4 4 2 2 5 2" xfId="24613"/>
    <cellStyle name="Normal 58 4 4 2 2 5 2 2" xfId="49487"/>
    <cellStyle name="Normal 58 4 4 2 2 5 3" xfId="37054"/>
    <cellStyle name="Normal 58 4 4 2 2 6" xfId="7261"/>
    <cellStyle name="Normal 58 4 4 2 2 6 2" xfId="19710"/>
    <cellStyle name="Normal 58 4 4 2 2 6 2 2" xfId="44584"/>
    <cellStyle name="Normal 58 4 4 2 2 6 3" xfId="32151"/>
    <cellStyle name="Normal 58 4 4 2 2 7" xfId="3715"/>
    <cellStyle name="Normal 58 4 4 2 2 7 2" xfId="16221"/>
    <cellStyle name="Normal 58 4 4 2 2 7 2 2" xfId="41095"/>
    <cellStyle name="Normal 58 4 4 2 2 7 3" xfId="28654"/>
    <cellStyle name="Normal 58 4 4 2 2 8" xfId="13644"/>
    <cellStyle name="Normal 58 4 4 2 2 8 2" xfId="38518"/>
    <cellStyle name="Normal 58 4 4 2 2 9" xfId="26077"/>
    <cellStyle name="Normal 58 4 4 2 3" xfId="1912"/>
    <cellStyle name="Normal 58 4 4 2 3 2" xfId="5026"/>
    <cellStyle name="Normal 58 4 4 2 3 2 2" xfId="10043"/>
    <cellStyle name="Normal 58 4 4 2 3 2 2 2" xfId="22486"/>
    <cellStyle name="Normal 58 4 4 2 3 2 2 2 2" xfId="47360"/>
    <cellStyle name="Normal 58 4 4 2 3 2 2 3" xfId="34927"/>
    <cellStyle name="Normal 58 4 4 2 3 2 3" xfId="17479"/>
    <cellStyle name="Normal 58 4 4 2 3 2 3 2" xfId="42353"/>
    <cellStyle name="Normal 58 4 4 2 3 2 4" xfId="29920"/>
    <cellStyle name="Normal 58 4 4 2 3 3" xfId="6058"/>
    <cellStyle name="Normal 58 4 4 2 3 3 2" xfId="11073"/>
    <cellStyle name="Normal 58 4 4 2 3 3 2 2" xfId="23516"/>
    <cellStyle name="Normal 58 4 4 2 3 3 2 2 2" xfId="48390"/>
    <cellStyle name="Normal 58 4 4 2 3 3 2 3" xfId="35957"/>
    <cellStyle name="Normal 58 4 4 2 3 3 3" xfId="18509"/>
    <cellStyle name="Normal 58 4 4 2 3 3 3 2" xfId="43383"/>
    <cellStyle name="Normal 58 4 4 2 3 3 4" xfId="30950"/>
    <cellStyle name="Normal 58 4 4 2 3 4" xfId="8450"/>
    <cellStyle name="Normal 58 4 4 2 3 4 2" xfId="20894"/>
    <cellStyle name="Normal 58 4 4 2 3 4 2 2" xfId="45768"/>
    <cellStyle name="Normal 58 4 4 2 3 4 3" xfId="33335"/>
    <cellStyle name="Normal 58 4 4 2 3 5" xfId="12527"/>
    <cellStyle name="Normal 58 4 4 2 3 5 2" xfId="24961"/>
    <cellStyle name="Normal 58 4 4 2 3 5 2 2" xfId="49835"/>
    <cellStyle name="Normal 58 4 4 2 3 5 3" xfId="37402"/>
    <cellStyle name="Normal 58 4 4 2 3 6" xfId="7637"/>
    <cellStyle name="Normal 58 4 4 2 3 6 2" xfId="20085"/>
    <cellStyle name="Normal 58 4 4 2 3 6 2 2" xfId="44959"/>
    <cellStyle name="Normal 58 4 4 2 3 6 3" xfId="32526"/>
    <cellStyle name="Normal 58 4 4 2 3 7" xfId="3381"/>
    <cellStyle name="Normal 58 4 4 2 3 7 2" xfId="15887"/>
    <cellStyle name="Normal 58 4 4 2 3 7 2 2" xfId="40761"/>
    <cellStyle name="Normal 58 4 4 2 3 7 3" xfId="28320"/>
    <cellStyle name="Normal 58 4 4 2 3 8" xfId="14712"/>
    <cellStyle name="Normal 58 4 4 2 3 8 2" xfId="39586"/>
    <cellStyle name="Normal 58 4 4 2 3 9" xfId="27145"/>
    <cellStyle name="Normal 58 4 4 2 4" xfId="2402"/>
    <cellStyle name="Normal 58 4 4 2 4 2" xfId="6424"/>
    <cellStyle name="Normal 58 4 4 2 4 2 2" xfId="11439"/>
    <cellStyle name="Normal 58 4 4 2 4 2 2 2" xfId="23882"/>
    <cellStyle name="Normal 58 4 4 2 4 2 2 2 2" xfId="48756"/>
    <cellStyle name="Normal 58 4 4 2 4 2 2 3" xfId="36323"/>
    <cellStyle name="Normal 58 4 4 2 4 2 3" xfId="18875"/>
    <cellStyle name="Normal 58 4 4 2 4 2 3 2" xfId="43749"/>
    <cellStyle name="Normal 58 4 4 2 4 2 4" xfId="31316"/>
    <cellStyle name="Normal 58 4 4 2 4 3" xfId="12893"/>
    <cellStyle name="Normal 58 4 4 2 4 3 2" xfId="25327"/>
    <cellStyle name="Normal 58 4 4 2 4 3 2 2" xfId="50201"/>
    <cellStyle name="Normal 58 4 4 2 4 3 3" xfId="37768"/>
    <cellStyle name="Normal 58 4 4 2 4 4" xfId="9334"/>
    <cellStyle name="Normal 58 4 4 2 4 4 2" xfId="21777"/>
    <cellStyle name="Normal 58 4 4 2 4 4 2 2" xfId="46651"/>
    <cellStyle name="Normal 58 4 4 2 4 4 3" xfId="34218"/>
    <cellStyle name="Normal 58 4 4 2 4 5" xfId="4316"/>
    <cellStyle name="Normal 58 4 4 2 4 5 2" xfId="16770"/>
    <cellStyle name="Normal 58 4 4 2 4 5 2 2" xfId="41644"/>
    <cellStyle name="Normal 58 4 4 2 4 5 3" xfId="29211"/>
    <cellStyle name="Normal 58 4 4 2 4 6" xfId="15078"/>
    <cellStyle name="Normal 58 4 4 2 4 6 2" xfId="39952"/>
    <cellStyle name="Normal 58 4 4 2 4 7" xfId="27511"/>
    <cellStyle name="Normal 58 4 4 2 5" xfId="1235"/>
    <cellStyle name="Normal 58 4 4 2 5 2" xfId="10396"/>
    <cellStyle name="Normal 58 4 4 2 5 2 2" xfId="22839"/>
    <cellStyle name="Normal 58 4 4 2 5 2 2 2" xfId="47713"/>
    <cellStyle name="Normal 58 4 4 2 5 2 3" xfId="35280"/>
    <cellStyle name="Normal 58 4 4 2 5 3" xfId="5380"/>
    <cellStyle name="Normal 58 4 4 2 5 3 2" xfId="17832"/>
    <cellStyle name="Normal 58 4 4 2 5 3 2 2" xfId="42706"/>
    <cellStyle name="Normal 58 4 4 2 5 3 3" xfId="30273"/>
    <cellStyle name="Normal 58 4 4 2 5 4" xfId="14035"/>
    <cellStyle name="Normal 58 4 4 2 5 4 2" xfId="38909"/>
    <cellStyle name="Normal 58 4 4 2 5 5" xfId="26468"/>
    <cellStyle name="Normal 58 4 4 2 6" xfId="7957"/>
    <cellStyle name="Normal 58 4 4 2 6 2" xfId="20403"/>
    <cellStyle name="Normal 58 4 4 2 6 2 2" xfId="45277"/>
    <cellStyle name="Normal 58 4 4 2 6 3" xfId="32844"/>
    <cellStyle name="Normal 58 4 4 2 7" xfId="11850"/>
    <cellStyle name="Normal 58 4 4 2 7 2" xfId="24284"/>
    <cellStyle name="Normal 58 4 4 2 7 2 2" xfId="49158"/>
    <cellStyle name="Normal 58 4 4 2 7 3" xfId="36725"/>
    <cellStyle name="Normal 58 4 4 2 8" xfId="6927"/>
    <cellStyle name="Normal 58 4 4 2 8 2" xfId="19376"/>
    <cellStyle name="Normal 58 4 4 2 8 2 2" xfId="44250"/>
    <cellStyle name="Normal 58 4 4 2 8 3" xfId="31817"/>
    <cellStyle name="Normal 58 4 4 2 9" xfId="2878"/>
    <cellStyle name="Normal 58 4 4 2 9 2" xfId="15396"/>
    <cellStyle name="Normal 58 4 4 2 9 2 2" xfId="40270"/>
    <cellStyle name="Normal 58 4 4 2 9 3" xfId="27829"/>
    <cellStyle name="Normal 58 4 4 2_Degree data" xfId="2529"/>
    <cellStyle name="Normal 58 4 4 3" xfId="632"/>
    <cellStyle name="Normal 58 4 4 3 2" xfId="1563"/>
    <cellStyle name="Normal 58 4 4 3 2 2" xfId="9129"/>
    <cellStyle name="Normal 58 4 4 3 2 2 2" xfId="21572"/>
    <cellStyle name="Normal 58 4 4 3 2 2 2 2" xfId="46446"/>
    <cellStyle name="Normal 58 4 4 3 2 2 3" xfId="34013"/>
    <cellStyle name="Normal 58 4 4 3 2 3" xfId="4111"/>
    <cellStyle name="Normal 58 4 4 3 2 3 2" xfId="16565"/>
    <cellStyle name="Normal 58 4 4 3 2 3 2 2" xfId="41439"/>
    <cellStyle name="Normal 58 4 4 3 2 3 3" xfId="29006"/>
    <cellStyle name="Normal 58 4 4 3 2 4" xfId="14363"/>
    <cellStyle name="Normal 58 4 4 3 2 4 2" xfId="39237"/>
    <cellStyle name="Normal 58 4 4 3 2 5" xfId="26796"/>
    <cellStyle name="Normal 58 4 4 3 3" xfId="5708"/>
    <cellStyle name="Normal 58 4 4 3 3 2" xfId="10724"/>
    <cellStyle name="Normal 58 4 4 3 3 2 2" xfId="23167"/>
    <cellStyle name="Normal 58 4 4 3 3 2 2 2" xfId="48041"/>
    <cellStyle name="Normal 58 4 4 3 3 2 3" xfId="35608"/>
    <cellStyle name="Normal 58 4 4 3 3 3" xfId="18160"/>
    <cellStyle name="Normal 58 4 4 3 3 3 2" xfId="43034"/>
    <cellStyle name="Normal 58 4 4 3 3 4" xfId="30601"/>
    <cellStyle name="Normal 58 4 4 3 4" xfId="8245"/>
    <cellStyle name="Normal 58 4 4 3 4 2" xfId="20689"/>
    <cellStyle name="Normal 58 4 4 3 4 2 2" xfId="45563"/>
    <cellStyle name="Normal 58 4 4 3 4 3" xfId="33130"/>
    <cellStyle name="Normal 58 4 4 3 5" xfId="12178"/>
    <cellStyle name="Normal 58 4 4 3 5 2" xfId="24612"/>
    <cellStyle name="Normal 58 4 4 3 5 2 2" xfId="49486"/>
    <cellStyle name="Normal 58 4 4 3 5 3" xfId="37053"/>
    <cellStyle name="Normal 58 4 4 3 6" xfId="6722"/>
    <cellStyle name="Normal 58 4 4 3 6 2" xfId="19171"/>
    <cellStyle name="Normal 58 4 4 3 6 2 2" xfId="44045"/>
    <cellStyle name="Normal 58 4 4 3 6 3" xfId="31612"/>
    <cellStyle name="Normal 58 4 4 3 7" xfId="3176"/>
    <cellStyle name="Normal 58 4 4 3 7 2" xfId="15682"/>
    <cellStyle name="Normal 58 4 4 3 7 2 2" xfId="40556"/>
    <cellStyle name="Normal 58 4 4 3 7 3" xfId="28115"/>
    <cellStyle name="Normal 58 4 4 3 8" xfId="13439"/>
    <cellStyle name="Normal 58 4 4 3 8 2" xfId="38313"/>
    <cellStyle name="Normal 58 4 4 3 9" xfId="25872"/>
    <cellStyle name="Normal 58 4 4 4" xfId="1911"/>
    <cellStyle name="Normal 58 4 4 4 2" xfId="4649"/>
    <cellStyle name="Normal 58 4 4 4 2 2" xfId="9667"/>
    <cellStyle name="Normal 58 4 4 4 2 2 2" xfId="22110"/>
    <cellStyle name="Normal 58 4 4 4 2 2 2 2" xfId="46984"/>
    <cellStyle name="Normal 58 4 4 4 2 2 3" xfId="34551"/>
    <cellStyle name="Normal 58 4 4 4 2 3" xfId="17103"/>
    <cellStyle name="Normal 58 4 4 4 2 3 2" xfId="41977"/>
    <cellStyle name="Normal 58 4 4 4 2 4" xfId="29544"/>
    <cellStyle name="Normal 58 4 4 4 3" xfId="6057"/>
    <cellStyle name="Normal 58 4 4 4 3 2" xfId="11072"/>
    <cellStyle name="Normal 58 4 4 4 3 2 2" xfId="23515"/>
    <cellStyle name="Normal 58 4 4 4 3 2 2 2" xfId="48389"/>
    <cellStyle name="Normal 58 4 4 4 3 2 3" xfId="35956"/>
    <cellStyle name="Normal 58 4 4 4 3 3" xfId="18508"/>
    <cellStyle name="Normal 58 4 4 4 3 3 2" xfId="43382"/>
    <cellStyle name="Normal 58 4 4 4 3 4" xfId="30949"/>
    <cellStyle name="Normal 58 4 4 4 4" xfId="8783"/>
    <cellStyle name="Normal 58 4 4 4 4 2" xfId="21227"/>
    <cellStyle name="Normal 58 4 4 4 4 2 2" xfId="46101"/>
    <cellStyle name="Normal 58 4 4 4 4 3" xfId="33668"/>
    <cellStyle name="Normal 58 4 4 4 5" xfId="12526"/>
    <cellStyle name="Normal 58 4 4 4 5 2" xfId="24960"/>
    <cellStyle name="Normal 58 4 4 4 5 2 2" xfId="49834"/>
    <cellStyle name="Normal 58 4 4 4 5 3" xfId="37401"/>
    <cellStyle name="Normal 58 4 4 4 6" xfId="7260"/>
    <cellStyle name="Normal 58 4 4 4 6 2" xfId="19709"/>
    <cellStyle name="Normal 58 4 4 4 6 2 2" xfId="44583"/>
    <cellStyle name="Normal 58 4 4 4 6 3" xfId="32150"/>
    <cellStyle name="Normal 58 4 4 4 7" xfId="3714"/>
    <cellStyle name="Normal 58 4 4 4 7 2" xfId="16220"/>
    <cellStyle name="Normal 58 4 4 4 7 2 2" xfId="41094"/>
    <cellStyle name="Normal 58 4 4 4 7 3" xfId="28653"/>
    <cellStyle name="Normal 58 4 4 4 8" xfId="14711"/>
    <cellStyle name="Normal 58 4 4 4 8 2" xfId="39585"/>
    <cellStyle name="Normal 58 4 4 4 9" xfId="27144"/>
    <cellStyle name="Normal 58 4 4 5" xfId="2188"/>
    <cellStyle name="Normal 58 4 4 5 2" xfId="4821"/>
    <cellStyle name="Normal 58 4 4 5 2 2" xfId="9838"/>
    <cellStyle name="Normal 58 4 4 5 2 2 2" xfId="22281"/>
    <cellStyle name="Normal 58 4 4 5 2 2 2 2" xfId="47155"/>
    <cellStyle name="Normal 58 4 4 5 2 2 3" xfId="34722"/>
    <cellStyle name="Normal 58 4 4 5 2 3" xfId="17274"/>
    <cellStyle name="Normal 58 4 4 5 2 3 2" xfId="42148"/>
    <cellStyle name="Normal 58 4 4 5 2 4" xfId="29715"/>
    <cellStyle name="Normal 58 4 4 5 3" xfId="6219"/>
    <cellStyle name="Normal 58 4 4 5 3 2" xfId="11234"/>
    <cellStyle name="Normal 58 4 4 5 3 2 2" xfId="23677"/>
    <cellStyle name="Normal 58 4 4 5 3 2 2 2" xfId="48551"/>
    <cellStyle name="Normal 58 4 4 5 3 2 3" xfId="36118"/>
    <cellStyle name="Normal 58 4 4 5 3 3" xfId="18670"/>
    <cellStyle name="Normal 58 4 4 5 3 3 2" xfId="43544"/>
    <cellStyle name="Normal 58 4 4 5 3 4" xfId="31111"/>
    <cellStyle name="Normal 58 4 4 5 4" xfId="8131"/>
    <cellStyle name="Normal 58 4 4 5 4 2" xfId="20577"/>
    <cellStyle name="Normal 58 4 4 5 4 2 2" xfId="45451"/>
    <cellStyle name="Normal 58 4 4 5 4 3" xfId="33018"/>
    <cellStyle name="Normal 58 4 4 5 5" xfId="12688"/>
    <cellStyle name="Normal 58 4 4 5 5 2" xfId="25122"/>
    <cellStyle name="Normal 58 4 4 5 5 2 2" xfId="49996"/>
    <cellStyle name="Normal 58 4 4 5 5 3" xfId="37563"/>
    <cellStyle name="Normal 58 4 4 5 6" xfId="7432"/>
    <cellStyle name="Normal 58 4 4 5 6 2" xfId="19880"/>
    <cellStyle name="Normal 58 4 4 5 6 2 2" xfId="44754"/>
    <cellStyle name="Normal 58 4 4 5 6 3" xfId="32321"/>
    <cellStyle name="Normal 58 4 4 5 7" xfId="3061"/>
    <cellStyle name="Normal 58 4 4 5 7 2" xfId="15570"/>
    <cellStyle name="Normal 58 4 4 5 7 2 2" xfId="40444"/>
    <cellStyle name="Normal 58 4 4 5 7 3" xfId="28003"/>
    <cellStyle name="Normal 58 4 4 5 8" xfId="14873"/>
    <cellStyle name="Normal 58 4 4 5 8 2" xfId="39747"/>
    <cellStyle name="Normal 58 4 4 5 9" xfId="27306"/>
    <cellStyle name="Normal 58 4 4 6" xfId="1030"/>
    <cellStyle name="Normal 58 4 4 6 2" xfId="9017"/>
    <cellStyle name="Normal 58 4 4 6 2 2" xfId="21460"/>
    <cellStyle name="Normal 58 4 4 6 2 2 2" xfId="46334"/>
    <cellStyle name="Normal 58 4 4 6 2 3" xfId="33901"/>
    <cellStyle name="Normal 58 4 4 6 3" xfId="3999"/>
    <cellStyle name="Normal 58 4 4 6 3 2" xfId="16453"/>
    <cellStyle name="Normal 58 4 4 6 3 2 2" xfId="41327"/>
    <cellStyle name="Normal 58 4 4 6 3 3" xfId="28894"/>
    <cellStyle name="Normal 58 4 4 6 4" xfId="13830"/>
    <cellStyle name="Normal 58 4 4 6 4 2" xfId="38704"/>
    <cellStyle name="Normal 58 4 4 6 5" xfId="26263"/>
    <cellStyle name="Normal 58 4 4 7" xfId="5175"/>
    <cellStyle name="Normal 58 4 4 7 2" xfId="10191"/>
    <cellStyle name="Normal 58 4 4 7 2 2" xfId="22634"/>
    <cellStyle name="Normal 58 4 4 7 2 2 2" xfId="47508"/>
    <cellStyle name="Normal 58 4 4 7 2 3" xfId="35075"/>
    <cellStyle name="Normal 58 4 4 7 3" xfId="17627"/>
    <cellStyle name="Normal 58 4 4 7 3 2" xfId="42501"/>
    <cellStyle name="Normal 58 4 4 7 4" xfId="30068"/>
    <cellStyle name="Normal 58 4 4 8" xfId="7752"/>
    <cellStyle name="Normal 58 4 4 8 2" xfId="20198"/>
    <cellStyle name="Normal 58 4 4 8 2 2" xfId="45072"/>
    <cellStyle name="Normal 58 4 4 8 3" xfId="32639"/>
    <cellStyle name="Normal 58 4 4 9" xfId="11645"/>
    <cellStyle name="Normal 58 4 4 9 2" xfId="24079"/>
    <cellStyle name="Normal 58 4 4 9 2 2" xfId="48953"/>
    <cellStyle name="Normal 58 4 4 9 3" xfId="36520"/>
    <cellStyle name="Normal 58 4 4_Degree data" xfId="2528"/>
    <cellStyle name="Normal 58 4 5" xfId="376"/>
    <cellStyle name="Normal 58 4 5 10" xfId="13192"/>
    <cellStyle name="Normal 58 4 5 10 2" xfId="38066"/>
    <cellStyle name="Normal 58 4 5 11" xfId="25625"/>
    <cellStyle name="Normal 58 4 5 2" xfId="736"/>
    <cellStyle name="Normal 58 4 5 2 2" xfId="1565"/>
    <cellStyle name="Normal 58 4 5 2 2 2" xfId="9669"/>
    <cellStyle name="Normal 58 4 5 2 2 2 2" xfId="22112"/>
    <cellStyle name="Normal 58 4 5 2 2 2 2 2" xfId="46986"/>
    <cellStyle name="Normal 58 4 5 2 2 2 3" xfId="34553"/>
    <cellStyle name="Normal 58 4 5 2 2 3" xfId="4651"/>
    <cellStyle name="Normal 58 4 5 2 2 3 2" xfId="17105"/>
    <cellStyle name="Normal 58 4 5 2 2 3 2 2" xfId="41979"/>
    <cellStyle name="Normal 58 4 5 2 2 3 3" xfId="29546"/>
    <cellStyle name="Normal 58 4 5 2 2 4" xfId="14365"/>
    <cellStyle name="Normal 58 4 5 2 2 4 2" xfId="39239"/>
    <cellStyle name="Normal 58 4 5 2 2 5" xfId="26798"/>
    <cellStyle name="Normal 58 4 5 2 3" xfId="5710"/>
    <cellStyle name="Normal 58 4 5 2 3 2" xfId="10726"/>
    <cellStyle name="Normal 58 4 5 2 3 2 2" xfId="23169"/>
    <cellStyle name="Normal 58 4 5 2 3 2 2 2" xfId="48043"/>
    <cellStyle name="Normal 58 4 5 2 3 2 3" xfId="35610"/>
    <cellStyle name="Normal 58 4 5 2 3 3" xfId="18162"/>
    <cellStyle name="Normal 58 4 5 2 3 3 2" xfId="43036"/>
    <cellStyle name="Normal 58 4 5 2 3 4" xfId="30603"/>
    <cellStyle name="Normal 58 4 5 2 4" xfId="8785"/>
    <cellStyle name="Normal 58 4 5 2 4 2" xfId="21229"/>
    <cellStyle name="Normal 58 4 5 2 4 2 2" xfId="46103"/>
    <cellStyle name="Normal 58 4 5 2 4 3" xfId="33670"/>
    <cellStyle name="Normal 58 4 5 2 5" xfId="12180"/>
    <cellStyle name="Normal 58 4 5 2 5 2" xfId="24614"/>
    <cellStyle name="Normal 58 4 5 2 5 2 2" xfId="49488"/>
    <cellStyle name="Normal 58 4 5 2 5 3" xfId="37055"/>
    <cellStyle name="Normal 58 4 5 2 6" xfId="7262"/>
    <cellStyle name="Normal 58 4 5 2 6 2" xfId="19711"/>
    <cellStyle name="Normal 58 4 5 2 6 2 2" xfId="44585"/>
    <cellStyle name="Normal 58 4 5 2 6 3" xfId="32152"/>
    <cellStyle name="Normal 58 4 5 2 7" xfId="3716"/>
    <cellStyle name="Normal 58 4 5 2 7 2" xfId="16222"/>
    <cellStyle name="Normal 58 4 5 2 7 2 2" xfId="41096"/>
    <cellStyle name="Normal 58 4 5 2 7 3" xfId="28655"/>
    <cellStyle name="Normal 58 4 5 2 8" xfId="13539"/>
    <cellStyle name="Normal 58 4 5 2 8 2" xfId="38413"/>
    <cellStyle name="Normal 58 4 5 2 9" xfId="25972"/>
    <cellStyle name="Normal 58 4 5 3" xfId="1913"/>
    <cellStyle name="Normal 58 4 5 3 2" xfId="4921"/>
    <cellStyle name="Normal 58 4 5 3 2 2" xfId="9938"/>
    <cellStyle name="Normal 58 4 5 3 2 2 2" xfId="22381"/>
    <cellStyle name="Normal 58 4 5 3 2 2 2 2" xfId="47255"/>
    <cellStyle name="Normal 58 4 5 3 2 2 3" xfId="34822"/>
    <cellStyle name="Normal 58 4 5 3 2 3" xfId="17374"/>
    <cellStyle name="Normal 58 4 5 3 2 3 2" xfId="42248"/>
    <cellStyle name="Normal 58 4 5 3 2 4" xfId="29815"/>
    <cellStyle name="Normal 58 4 5 3 3" xfId="6059"/>
    <cellStyle name="Normal 58 4 5 3 3 2" xfId="11074"/>
    <cellStyle name="Normal 58 4 5 3 3 2 2" xfId="23517"/>
    <cellStyle name="Normal 58 4 5 3 3 2 2 2" xfId="48391"/>
    <cellStyle name="Normal 58 4 5 3 3 2 3" xfId="35958"/>
    <cellStyle name="Normal 58 4 5 3 3 3" xfId="18510"/>
    <cellStyle name="Normal 58 4 5 3 3 3 2" xfId="43384"/>
    <cellStyle name="Normal 58 4 5 3 3 4" xfId="30951"/>
    <cellStyle name="Normal 58 4 5 3 4" xfId="8345"/>
    <cellStyle name="Normal 58 4 5 3 4 2" xfId="20789"/>
    <cellStyle name="Normal 58 4 5 3 4 2 2" xfId="45663"/>
    <cellStyle name="Normal 58 4 5 3 4 3" xfId="33230"/>
    <cellStyle name="Normal 58 4 5 3 5" xfId="12528"/>
    <cellStyle name="Normal 58 4 5 3 5 2" xfId="24962"/>
    <cellStyle name="Normal 58 4 5 3 5 2 2" xfId="49836"/>
    <cellStyle name="Normal 58 4 5 3 5 3" xfId="37403"/>
    <cellStyle name="Normal 58 4 5 3 6" xfId="7532"/>
    <cellStyle name="Normal 58 4 5 3 6 2" xfId="19980"/>
    <cellStyle name="Normal 58 4 5 3 6 2 2" xfId="44854"/>
    <cellStyle name="Normal 58 4 5 3 6 3" xfId="32421"/>
    <cellStyle name="Normal 58 4 5 3 7" xfId="3276"/>
    <cellStyle name="Normal 58 4 5 3 7 2" xfId="15782"/>
    <cellStyle name="Normal 58 4 5 3 7 2 2" xfId="40656"/>
    <cellStyle name="Normal 58 4 5 3 7 3" xfId="28215"/>
    <cellStyle name="Normal 58 4 5 3 8" xfId="14713"/>
    <cellStyle name="Normal 58 4 5 3 8 2" xfId="39587"/>
    <cellStyle name="Normal 58 4 5 3 9" xfId="27146"/>
    <cellStyle name="Normal 58 4 5 4" xfId="2294"/>
    <cellStyle name="Normal 58 4 5 4 2" xfId="6319"/>
    <cellStyle name="Normal 58 4 5 4 2 2" xfId="11334"/>
    <cellStyle name="Normal 58 4 5 4 2 2 2" xfId="23777"/>
    <cellStyle name="Normal 58 4 5 4 2 2 2 2" xfId="48651"/>
    <cellStyle name="Normal 58 4 5 4 2 2 3" xfId="36218"/>
    <cellStyle name="Normal 58 4 5 4 2 3" xfId="18770"/>
    <cellStyle name="Normal 58 4 5 4 2 3 2" xfId="43644"/>
    <cellStyle name="Normal 58 4 5 4 2 4" xfId="31211"/>
    <cellStyle name="Normal 58 4 5 4 3" xfId="12788"/>
    <cellStyle name="Normal 58 4 5 4 3 2" xfId="25222"/>
    <cellStyle name="Normal 58 4 5 4 3 2 2" xfId="50096"/>
    <cellStyle name="Normal 58 4 5 4 3 3" xfId="37663"/>
    <cellStyle name="Normal 58 4 5 4 4" xfId="9229"/>
    <cellStyle name="Normal 58 4 5 4 4 2" xfId="21672"/>
    <cellStyle name="Normal 58 4 5 4 4 2 2" xfId="46546"/>
    <cellStyle name="Normal 58 4 5 4 4 3" xfId="34113"/>
    <cellStyle name="Normal 58 4 5 4 5" xfId="4211"/>
    <cellStyle name="Normal 58 4 5 4 5 2" xfId="16665"/>
    <cellStyle name="Normal 58 4 5 4 5 2 2" xfId="41539"/>
    <cellStyle name="Normal 58 4 5 4 5 3" xfId="29106"/>
    <cellStyle name="Normal 58 4 5 4 6" xfId="14973"/>
    <cellStyle name="Normal 58 4 5 4 6 2" xfId="39847"/>
    <cellStyle name="Normal 58 4 5 4 7" xfId="27406"/>
    <cellStyle name="Normal 58 4 5 5" xfId="1130"/>
    <cellStyle name="Normal 58 4 5 5 2" xfId="10291"/>
    <cellStyle name="Normal 58 4 5 5 2 2" xfId="22734"/>
    <cellStyle name="Normal 58 4 5 5 2 2 2" xfId="47608"/>
    <cellStyle name="Normal 58 4 5 5 2 3" xfId="35175"/>
    <cellStyle name="Normal 58 4 5 5 3" xfId="5275"/>
    <cellStyle name="Normal 58 4 5 5 3 2" xfId="17727"/>
    <cellStyle name="Normal 58 4 5 5 3 2 2" xfId="42601"/>
    <cellStyle name="Normal 58 4 5 5 3 3" xfId="30168"/>
    <cellStyle name="Normal 58 4 5 5 4" xfId="13930"/>
    <cellStyle name="Normal 58 4 5 5 4 2" xfId="38804"/>
    <cellStyle name="Normal 58 4 5 5 5" xfId="26363"/>
    <cellStyle name="Normal 58 4 5 6" xfId="7852"/>
    <cellStyle name="Normal 58 4 5 6 2" xfId="20298"/>
    <cellStyle name="Normal 58 4 5 6 2 2" xfId="45172"/>
    <cellStyle name="Normal 58 4 5 6 3" xfId="32739"/>
    <cellStyle name="Normal 58 4 5 7" xfId="11745"/>
    <cellStyle name="Normal 58 4 5 7 2" xfId="24179"/>
    <cellStyle name="Normal 58 4 5 7 2 2" xfId="49053"/>
    <cellStyle name="Normal 58 4 5 7 3" xfId="36620"/>
    <cellStyle name="Normal 58 4 5 8" xfId="6822"/>
    <cellStyle name="Normal 58 4 5 8 2" xfId="19271"/>
    <cellStyle name="Normal 58 4 5 8 2 2" xfId="44145"/>
    <cellStyle name="Normal 58 4 5 8 3" xfId="31712"/>
    <cellStyle name="Normal 58 4 5 9" xfId="2773"/>
    <cellStyle name="Normal 58 4 5 9 2" xfId="15291"/>
    <cellStyle name="Normal 58 4 5 9 2 2" xfId="40165"/>
    <cellStyle name="Normal 58 4 5 9 3" xfId="27724"/>
    <cellStyle name="Normal 58 4 5_Degree data" xfId="2530"/>
    <cellStyle name="Normal 58 4 6" xfId="219"/>
    <cellStyle name="Normal 58 4 6 10" xfId="13047"/>
    <cellStyle name="Normal 58 4 6 10 2" xfId="37921"/>
    <cellStyle name="Normal 58 4 6 11" xfId="25480"/>
    <cellStyle name="Normal 58 4 6 2" xfId="585"/>
    <cellStyle name="Normal 58 4 6 2 2" xfId="1566"/>
    <cellStyle name="Normal 58 4 6 2 2 2" xfId="9670"/>
    <cellStyle name="Normal 58 4 6 2 2 2 2" xfId="22113"/>
    <cellStyle name="Normal 58 4 6 2 2 2 2 2" xfId="46987"/>
    <cellStyle name="Normal 58 4 6 2 2 2 3" xfId="34554"/>
    <cellStyle name="Normal 58 4 6 2 2 3" xfId="4652"/>
    <cellStyle name="Normal 58 4 6 2 2 3 2" xfId="17106"/>
    <cellStyle name="Normal 58 4 6 2 2 3 2 2" xfId="41980"/>
    <cellStyle name="Normal 58 4 6 2 2 3 3" xfId="29547"/>
    <cellStyle name="Normal 58 4 6 2 2 4" xfId="14366"/>
    <cellStyle name="Normal 58 4 6 2 2 4 2" xfId="39240"/>
    <cellStyle name="Normal 58 4 6 2 2 5" xfId="26799"/>
    <cellStyle name="Normal 58 4 6 2 3" xfId="5711"/>
    <cellStyle name="Normal 58 4 6 2 3 2" xfId="10727"/>
    <cellStyle name="Normal 58 4 6 2 3 2 2" xfId="23170"/>
    <cellStyle name="Normal 58 4 6 2 3 2 2 2" xfId="48044"/>
    <cellStyle name="Normal 58 4 6 2 3 2 3" xfId="35611"/>
    <cellStyle name="Normal 58 4 6 2 3 3" xfId="18163"/>
    <cellStyle name="Normal 58 4 6 2 3 3 2" xfId="43037"/>
    <cellStyle name="Normal 58 4 6 2 3 4" xfId="30604"/>
    <cellStyle name="Normal 58 4 6 2 4" xfId="8786"/>
    <cellStyle name="Normal 58 4 6 2 4 2" xfId="21230"/>
    <cellStyle name="Normal 58 4 6 2 4 2 2" xfId="46104"/>
    <cellStyle name="Normal 58 4 6 2 4 3" xfId="33671"/>
    <cellStyle name="Normal 58 4 6 2 5" xfId="12181"/>
    <cellStyle name="Normal 58 4 6 2 5 2" xfId="24615"/>
    <cellStyle name="Normal 58 4 6 2 5 2 2" xfId="49489"/>
    <cellStyle name="Normal 58 4 6 2 5 3" xfId="37056"/>
    <cellStyle name="Normal 58 4 6 2 6" xfId="7263"/>
    <cellStyle name="Normal 58 4 6 2 6 2" xfId="19712"/>
    <cellStyle name="Normal 58 4 6 2 6 2 2" xfId="44586"/>
    <cellStyle name="Normal 58 4 6 2 6 3" xfId="32153"/>
    <cellStyle name="Normal 58 4 6 2 7" xfId="3717"/>
    <cellStyle name="Normal 58 4 6 2 7 2" xfId="16223"/>
    <cellStyle name="Normal 58 4 6 2 7 2 2" xfId="41097"/>
    <cellStyle name="Normal 58 4 6 2 7 3" xfId="28656"/>
    <cellStyle name="Normal 58 4 6 2 8" xfId="13394"/>
    <cellStyle name="Normal 58 4 6 2 8 2" xfId="38268"/>
    <cellStyle name="Normal 58 4 6 2 9" xfId="25827"/>
    <cellStyle name="Normal 58 4 6 3" xfId="1914"/>
    <cellStyle name="Normal 58 4 6 3 2" xfId="4776"/>
    <cellStyle name="Normal 58 4 6 3 2 2" xfId="9793"/>
    <cellStyle name="Normal 58 4 6 3 2 2 2" xfId="22236"/>
    <cellStyle name="Normal 58 4 6 3 2 2 2 2" xfId="47110"/>
    <cellStyle name="Normal 58 4 6 3 2 2 3" xfId="34677"/>
    <cellStyle name="Normal 58 4 6 3 2 3" xfId="17229"/>
    <cellStyle name="Normal 58 4 6 3 2 3 2" xfId="42103"/>
    <cellStyle name="Normal 58 4 6 3 2 4" xfId="29670"/>
    <cellStyle name="Normal 58 4 6 3 3" xfId="6060"/>
    <cellStyle name="Normal 58 4 6 3 3 2" xfId="11075"/>
    <cellStyle name="Normal 58 4 6 3 3 2 2" xfId="23518"/>
    <cellStyle name="Normal 58 4 6 3 3 2 2 2" xfId="48392"/>
    <cellStyle name="Normal 58 4 6 3 3 2 3" xfId="35959"/>
    <cellStyle name="Normal 58 4 6 3 3 3" xfId="18511"/>
    <cellStyle name="Normal 58 4 6 3 3 3 2" xfId="43385"/>
    <cellStyle name="Normal 58 4 6 3 3 4" xfId="30952"/>
    <cellStyle name="Normal 58 4 6 3 4" xfId="8881"/>
    <cellStyle name="Normal 58 4 6 3 4 2" xfId="21324"/>
    <cellStyle name="Normal 58 4 6 3 4 2 2" xfId="46198"/>
    <cellStyle name="Normal 58 4 6 3 4 3" xfId="33765"/>
    <cellStyle name="Normal 58 4 6 3 5" xfId="12529"/>
    <cellStyle name="Normal 58 4 6 3 5 2" xfId="24963"/>
    <cellStyle name="Normal 58 4 6 3 5 2 2" xfId="49837"/>
    <cellStyle name="Normal 58 4 6 3 5 3" xfId="37404"/>
    <cellStyle name="Normal 58 4 6 3 6" xfId="7387"/>
    <cellStyle name="Normal 58 4 6 3 6 2" xfId="19835"/>
    <cellStyle name="Normal 58 4 6 3 6 2 2" xfId="44709"/>
    <cellStyle name="Normal 58 4 6 3 6 3" xfId="32276"/>
    <cellStyle name="Normal 58 4 6 3 7" xfId="3863"/>
    <cellStyle name="Normal 58 4 6 3 7 2" xfId="16317"/>
    <cellStyle name="Normal 58 4 6 3 7 2 2" xfId="41191"/>
    <cellStyle name="Normal 58 4 6 3 7 3" xfId="28758"/>
    <cellStyle name="Normal 58 4 6 3 8" xfId="14714"/>
    <cellStyle name="Normal 58 4 6 3 8 2" xfId="39588"/>
    <cellStyle name="Normal 58 4 6 3 9" xfId="27147"/>
    <cellStyle name="Normal 58 4 6 4" xfId="2137"/>
    <cellStyle name="Normal 58 4 6 4 2" xfId="6174"/>
    <cellStyle name="Normal 58 4 6 4 2 2" xfId="11189"/>
    <cellStyle name="Normal 58 4 6 4 2 2 2" xfId="23632"/>
    <cellStyle name="Normal 58 4 6 4 2 2 2 2" xfId="48506"/>
    <cellStyle name="Normal 58 4 6 4 2 2 3" xfId="36073"/>
    <cellStyle name="Normal 58 4 6 4 2 3" xfId="18625"/>
    <cellStyle name="Normal 58 4 6 4 2 3 2" xfId="43499"/>
    <cellStyle name="Normal 58 4 6 4 2 4" xfId="31066"/>
    <cellStyle name="Normal 58 4 6 4 3" xfId="12643"/>
    <cellStyle name="Normal 58 4 6 4 3 2" xfId="25077"/>
    <cellStyle name="Normal 58 4 6 4 3 2 2" xfId="49951"/>
    <cellStyle name="Normal 58 4 6 4 3 3" xfId="37518"/>
    <cellStyle name="Normal 58 4 6 4 4" xfId="9084"/>
    <cellStyle name="Normal 58 4 6 4 4 2" xfId="21527"/>
    <cellStyle name="Normal 58 4 6 4 4 2 2" xfId="46401"/>
    <cellStyle name="Normal 58 4 6 4 4 3" xfId="33968"/>
    <cellStyle name="Normal 58 4 6 4 5" xfId="4066"/>
    <cellStyle name="Normal 58 4 6 4 5 2" xfId="16520"/>
    <cellStyle name="Normal 58 4 6 4 5 2 2" xfId="41394"/>
    <cellStyle name="Normal 58 4 6 4 5 3" xfId="28961"/>
    <cellStyle name="Normal 58 4 6 4 6" xfId="14828"/>
    <cellStyle name="Normal 58 4 6 4 6 2" xfId="39702"/>
    <cellStyle name="Normal 58 4 6 4 7" xfId="27261"/>
    <cellStyle name="Normal 58 4 6 5" xfId="985"/>
    <cellStyle name="Normal 58 4 6 5 2" xfId="10144"/>
    <cellStyle name="Normal 58 4 6 5 2 2" xfId="22587"/>
    <cellStyle name="Normal 58 4 6 5 2 2 2" xfId="47461"/>
    <cellStyle name="Normal 58 4 6 5 2 3" xfId="35028"/>
    <cellStyle name="Normal 58 4 6 5 3" xfId="5128"/>
    <cellStyle name="Normal 58 4 6 5 3 2" xfId="17580"/>
    <cellStyle name="Normal 58 4 6 5 3 2 2" xfId="42454"/>
    <cellStyle name="Normal 58 4 6 5 3 3" xfId="30021"/>
    <cellStyle name="Normal 58 4 6 5 4" xfId="13785"/>
    <cellStyle name="Normal 58 4 6 5 4 2" xfId="38659"/>
    <cellStyle name="Normal 58 4 6 5 5" xfId="26218"/>
    <cellStyle name="Normal 58 4 6 6" xfId="8200"/>
    <cellStyle name="Normal 58 4 6 6 2" xfId="20644"/>
    <cellStyle name="Normal 58 4 6 6 2 2" xfId="45518"/>
    <cellStyle name="Normal 58 4 6 6 3" xfId="33085"/>
    <cellStyle name="Normal 58 4 6 7" xfId="11600"/>
    <cellStyle name="Normal 58 4 6 7 2" xfId="24034"/>
    <cellStyle name="Normal 58 4 6 7 2 2" xfId="48908"/>
    <cellStyle name="Normal 58 4 6 7 3" xfId="36475"/>
    <cellStyle name="Normal 58 4 6 8" xfId="6677"/>
    <cellStyle name="Normal 58 4 6 8 2" xfId="19126"/>
    <cellStyle name="Normal 58 4 6 8 2 2" xfId="44000"/>
    <cellStyle name="Normal 58 4 6 8 3" xfId="31567"/>
    <cellStyle name="Normal 58 4 6 9" xfId="3131"/>
    <cellStyle name="Normal 58 4 6 9 2" xfId="15637"/>
    <cellStyle name="Normal 58 4 6 9 2 2" xfId="40511"/>
    <cellStyle name="Normal 58 4 6 9 3" xfId="28070"/>
    <cellStyle name="Normal 58 4 6_Degree data" xfId="2531"/>
    <cellStyle name="Normal 58 4 7" xfId="541"/>
    <cellStyle name="Normal 58 4 7 2" xfId="1557"/>
    <cellStyle name="Normal 58 4 7 2 2" xfId="9661"/>
    <cellStyle name="Normal 58 4 7 2 2 2" xfId="22104"/>
    <cellStyle name="Normal 58 4 7 2 2 2 2" xfId="46978"/>
    <cellStyle name="Normal 58 4 7 2 2 3" xfId="34545"/>
    <cellStyle name="Normal 58 4 7 2 3" xfId="4643"/>
    <cellStyle name="Normal 58 4 7 2 3 2" xfId="17097"/>
    <cellStyle name="Normal 58 4 7 2 3 2 2" xfId="41971"/>
    <cellStyle name="Normal 58 4 7 2 3 3" xfId="29538"/>
    <cellStyle name="Normal 58 4 7 2 4" xfId="14357"/>
    <cellStyle name="Normal 58 4 7 2 4 2" xfId="39231"/>
    <cellStyle name="Normal 58 4 7 2 5" xfId="26790"/>
    <cellStyle name="Normal 58 4 7 3" xfId="5702"/>
    <cellStyle name="Normal 58 4 7 3 2" xfId="10718"/>
    <cellStyle name="Normal 58 4 7 3 2 2" xfId="23161"/>
    <cellStyle name="Normal 58 4 7 3 2 2 2" xfId="48035"/>
    <cellStyle name="Normal 58 4 7 3 2 3" xfId="35602"/>
    <cellStyle name="Normal 58 4 7 3 3" xfId="18154"/>
    <cellStyle name="Normal 58 4 7 3 3 2" xfId="43028"/>
    <cellStyle name="Normal 58 4 7 3 4" xfId="30595"/>
    <cellStyle name="Normal 58 4 7 4" xfId="8777"/>
    <cellStyle name="Normal 58 4 7 4 2" xfId="21221"/>
    <cellStyle name="Normal 58 4 7 4 2 2" xfId="46095"/>
    <cellStyle name="Normal 58 4 7 4 3" xfId="33662"/>
    <cellStyle name="Normal 58 4 7 5" xfId="12172"/>
    <cellStyle name="Normal 58 4 7 5 2" xfId="24606"/>
    <cellStyle name="Normal 58 4 7 5 2 2" xfId="49480"/>
    <cellStyle name="Normal 58 4 7 5 3" xfId="37047"/>
    <cellStyle name="Normal 58 4 7 6" xfId="7254"/>
    <cellStyle name="Normal 58 4 7 6 2" xfId="19703"/>
    <cellStyle name="Normal 58 4 7 6 2 2" xfId="44577"/>
    <cellStyle name="Normal 58 4 7 6 3" xfId="32144"/>
    <cellStyle name="Normal 58 4 7 7" xfId="3708"/>
    <cellStyle name="Normal 58 4 7 7 2" xfId="16214"/>
    <cellStyle name="Normal 58 4 7 7 2 2" xfId="41088"/>
    <cellStyle name="Normal 58 4 7 7 3" xfId="28647"/>
    <cellStyle name="Normal 58 4 7 8" xfId="13351"/>
    <cellStyle name="Normal 58 4 7 8 2" xfId="38225"/>
    <cellStyle name="Normal 58 4 7 9" xfId="25784"/>
    <cellStyle name="Normal 58 4 8" xfId="1905"/>
    <cellStyle name="Normal 58 4 8 2" xfId="4733"/>
    <cellStyle name="Normal 58 4 8 2 2" xfId="9750"/>
    <cellStyle name="Normal 58 4 8 2 2 2" xfId="22193"/>
    <cellStyle name="Normal 58 4 8 2 2 2 2" xfId="47067"/>
    <cellStyle name="Normal 58 4 8 2 2 3" xfId="34634"/>
    <cellStyle name="Normal 58 4 8 2 3" xfId="17186"/>
    <cellStyle name="Normal 58 4 8 2 3 2" xfId="42060"/>
    <cellStyle name="Normal 58 4 8 2 4" xfId="29627"/>
    <cellStyle name="Normal 58 4 8 3" xfId="6051"/>
    <cellStyle name="Normal 58 4 8 3 2" xfId="11066"/>
    <cellStyle name="Normal 58 4 8 3 2 2" xfId="23509"/>
    <cellStyle name="Normal 58 4 8 3 2 2 2" xfId="48383"/>
    <cellStyle name="Normal 58 4 8 3 2 3" xfId="35950"/>
    <cellStyle name="Normal 58 4 8 3 3" xfId="18502"/>
    <cellStyle name="Normal 58 4 8 3 3 2" xfId="43376"/>
    <cellStyle name="Normal 58 4 8 3 4" xfId="30943"/>
    <cellStyle name="Normal 58 4 8 4" xfId="8025"/>
    <cellStyle name="Normal 58 4 8 4 2" xfId="20471"/>
    <cellStyle name="Normal 58 4 8 4 2 2" xfId="45345"/>
    <cellStyle name="Normal 58 4 8 4 3" xfId="32912"/>
    <cellStyle name="Normal 58 4 8 5" xfId="12520"/>
    <cellStyle name="Normal 58 4 8 5 2" xfId="24954"/>
    <cellStyle name="Normal 58 4 8 5 2 2" xfId="49828"/>
    <cellStyle name="Normal 58 4 8 5 3" xfId="37395"/>
    <cellStyle name="Normal 58 4 8 6" xfId="7344"/>
    <cellStyle name="Normal 58 4 8 6 2" xfId="19792"/>
    <cellStyle name="Normal 58 4 8 6 2 2" xfId="44666"/>
    <cellStyle name="Normal 58 4 8 6 3" xfId="32233"/>
    <cellStyle name="Normal 58 4 8 7" xfId="2949"/>
    <cellStyle name="Normal 58 4 8 7 2" xfId="15464"/>
    <cellStyle name="Normal 58 4 8 7 2 2" xfId="40338"/>
    <cellStyle name="Normal 58 4 8 7 3" xfId="27897"/>
    <cellStyle name="Normal 58 4 8 8" xfId="14705"/>
    <cellStyle name="Normal 58 4 8 8 2" xfId="39579"/>
    <cellStyle name="Normal 58 4 8 9" xfId="27138"/>
    <cellStyle name="Normal 58 4 9" xfId="2066"/>
    <cellStyle name="Normal 58 4 9 2" xfId="6131"/>
    <cellStyle name="Normal 58 4 9 2 2" xfId="11146"/>
    <cellStyle name="Normal 58 4 9 2 2 2" xfId="23589"/>
    <cellStyle name="Normal 58 4 9 2 2 2 2" xfId="48463"/>
    <cellStyle name="Normal 58 4 9 2 2 3" xfId="36030"/>
    <cellStyle name="Normal 58 4 9 2 3" xfId="18582"/>
    <cellStyle name="Normal 58 4 9 2 3 2" xfId="43456"/>
    <cellStyle name="Normal 58 4 9 2 4" xfId="31023"/>
    <cellStyle name="Normal 58 4 9 3" xfId="12600"/>
    <cellStyle name="Normal 58 4 9 3 2" xfId="25034"/>
    <cellStyle name="Normal 58 4 9 3 2 2" xfId="49908"/>
    <cellStyle name="Normal 58 4 9 3 3" xfId="37475"/>
    <cellStyle name="Normal 58 4 9 4" xfId="8912"/>
    <cellStyle name="Normal 58 4 9 4 2" xfId="21355"/>
    <cellStyle name="Normal 58 4 9 4 2 2" xfId="46229"/>
    <cellStyle name="Normal 58 4 9 4 3" xfId="33796"/>
    <cellStyle name="Normal 58 4 9 5" xfId="3894"/>
    <cellStyle name="Normal 58 4 9 5 2" xfId="16348"/>
    <cellStyle name="Normal 58 4 9 5 2 2" xfId="41222"/>
    <cellStyle name="Normal 58 4 9 5 3" xfId="28789"/>
    <cellStyle name="Normal 58 4 9 6" xfId="14785"/>
    <cellStyle name="Normal 58 4 9 6 2" xfId="39659"/>
    <cellStyle name="Normal 58 4 9 7" xfId="27218"/>
    <cellStyle name="Normal 58 4_Degree data" xfId="2522"/>
    <cellStyle name="Normal 58 5" xfId="157"/>
    <cellStyle name="Normal 58 5 10" xfId="925"/>
    <cellStyle name="Normal 58 5 10 2" xfId="7722"/>
    <cellStyle name="Normal 58 5 10 2 2" xfId="20168"/>
    <cellStyle name="Normal 58 5 10 2 2 2" xfId="45042"/>
    <cellStyle name="Normal 58 5 10 2 3" xfId="32609"/>
    <cellStyle name="Normal 58 5 10 3" xfId="13725"/>
    <cellStyle name="Normal 58 5 10 3 2" xfId="38599"/>
    <cellStyle name="Normal 58 5 10 4" xfId="26158"/>
    <cellStyle name="Normal 58 5 11" xfId="11540"/>
    <cellStyle name="Normal 58 5 11 2" xfId="23974"/>
    <cellStyle name="Normal 58 5 11 2 2" xfId="48848"/>
    <cellStyle name="Normal 58 5 11 3" xfId="36415"/>
    <cellStyle name="Normal 58 5 12" xfId="6532"/>
    <cellStyle name="Normal 58 5 12 2" xfId="18981"/>
    <cellStyle name="Normal 58 5 12 2 2" xfId="43855"/>
    <cellStyle name="Normal 58 5 12 3" xfId="31422"/>
    <cellStyle name="Normal 58 5 13" xfId="2643"/>
    <cellStyle name="Normal 58 5 13 2" xfId="15161"/>
    <cellStyle name="Normal 58 5 13 2 2" xfId="40035"/>
    <cellStyle name="Normal 58 5 13 3" xfId="27594"/>
    <cellStyle name="Normal 58 5 14" xfId="12987"/>
    <cellStyle name="Normal 58 5 14 2" xfId="37861"/>
    <cellStyle name="Normal 58 5 15" xfId="25420"/>
    <cellStyle name="Normal 58 5 2" xfId="187"/>
    <cellStyle name="Normal 58 5 2 10" xfId="6575"/>
    <cellStyle name="Normal 58 5 2 10 2" xfId="19024"/>
    <cellStyle name="Normal 58 5 2 10 2 2" xfId="43898"/>
    <cellStyle name="Normal 58 5 2 10 3" xfId="31465"/>
    <cellStyle name="Normal 58 5 2 11" xfId="2743"/>
    <cellStyle name="Normal 58 5 2 11 2" xfId="15261"/>
    <cellStyle name="Normal 58 5 2 11 2 2" xfId="40135"/>
    <cellStyle name="Normal 58 5 2 11 3" xfId="27694"/>
    <cellStyle name="Normal 58 5 2 12" xfId="13017"/>
    <cellStyle name="Normal 58 5 2 12 2" xfId="37891"/>
    <cellStyle name="Normal 58 5 2 13" xfId="25450"/>
    <cellStyle name="Normal 58 5 2 2" xfId="448"/>
    <cellStyle name="Normal 58 5 2 2 10" xfId="13262"/>
    <cellStyle name="Normal 58 5 2 2 10 2" xfId="38136"/>
    <cellStyle name="Normal 58 5 2 2 11" xfId="25695"/>
    <cellStyle name="Normal 58 5 2 2 2" xfId="808"/>
    <cellStyle name="Normal 58 5 2 2 2 2" xfId="1569"/>
    <cellStyle name="Normal 58 5 2 2 2 2 2" xfId="9673"/>
    <cellStyle name="Normal 58 5 2 2 2 2 2 2" xfId="22116"/>
    <cellStyle name="Normal 58 5 2 2 2 2 2 2 2" xfId="46990"/>
    <cellStyle name="Normal 58 5 2 2 2 2 2 3" xfId="34557"/>
    <cellStyle name="Normal 58 5 2 2 2 2 3" xfId="4655"/>
    <cellStyle name="Normal 58 5 2 2 2 2 3 2" xfId="17109"/>
    <cellStyle name="Normal 58 5 2 2 2 2 3 2 2" xfId="41983"/>
    <cellStyle name="Normal 58 5 2 2 2 2 3 3" xfId="29550"/>
    <cellStyle name="Normal 58 5 2 2 2 2 4" xfId="14369"/>
    <cellStyle name="Normal 58 5 2 2 2 2 4 2" xfId="39243"/>
    <cellStyle name="Normal 58 5 2 2 2 2 5" xfId="26802"/>
    <cellStyle name="Normal 58 5 2 2 2 3" xfId="5714"/>
    <cellStyle name="Normal 58 5 2 2 2 3 2" xfId="10730"/>
    <cellStyle name="Normal 58 5 2 2 2 3 2 2" xfId="23173"/>
    <cellStyle name="Normal 58 5 2 2 2 3 2 2 2" xfId="48047"/>
    <cellStyle name="Normal 58 5 2 2 2 3 2 3" xfId="35614"/>
    <cellStyle name="Normal 58 5 2 2 2 3 3" xfId="18166"/>
    <cellStyle name="Normal 58 5 2 2 2 3 3 2" xfId="43040"/>
    <cellStyle name="Normal 58 5 2 2 2 3 4" xfId="30607"/>
    <cellStyle name="Normal 58 5 2 2 2 4" xfId="8789"/>
    <cellStyle name="Normal 58 5 2 2 2 4 2" xfId="21233"/>
    <cellStyle name="Normal 58 5 2 2 2 4 2 2" xfId="46107"/>
    <cellStyle name="Normal 58 5 2 2 2 4 3" xfId="33674"/>
    <cellStyle name="Normal 58 5 2 2 2 5" xfId="12184"/>
    <cellStyle name="Normal 58 5 2 2 2 5 2" xfId="24618"/>
    <cellStyle name="Normal 58 5 2 2 2 5 2 2" xfId="49492"/>
    <cellStyle name="Normal 58 5 2 2 2 5 3" xfId="37059"/>
    <cellStyle name="Normal 58 5 2 2 2 6" xfId="7266"/>
    <cellStyle name="Normal 58 5 2 2 2 6 2" xfId="19715"/>
    <cellStyle name="Normal 58 5 2 2 2 6 2 2" xfId="44589"/>
    <cellStyle name="Normal 58 5 2 2 2 6 3" xfId="32156"/>
    <cellStyle name="Normal 58 5 2 2 2 7" xfId="3720"/>
    <cellStyle name="Normal 58 5 2 2 2 7 2" xfId="16226"/>
    <cellStyle name="Normal 58 5 2 2 2 7 2 2" xfId="41100"/>
    <cellStyle name="Normal 58 5 2 2 2 7 3" xfId="28659"/>
    <cellStyle name="Normal 58 5 2 2 2 8" xfId="13609"/>
    <cellStyle name="Normal 58 5 2 2 2 8 2" xfId="38483"/>
    <cellStyle name="Normal 58 5 2 2 2 9" xfId="26042"/>
    <cellStyle name="Normal 58 5 2 2 3" xfId="1917"/>
    <cellStyle name="Normal 58 5 2 2 3 2" xfId="4991"/>
    <cellStyle name="Normal 58 5 2 2 3 2 2" xfId="10008"/>
    <cellStyle name="Normal 58 5 2 2 3 2 2 2" xfId="22451"/>
    <cellStyle name="Normal 58 5 2 2 3 2 2 2 2" xfId="47325"/>
    <cellStyle name="Normal 58 5 2 2 3 2 2 3" xfId="34892"/>
    <cellStyle name="Normal 58 5 2 2 3 2 3" xfId="17444"/>
    <cellStyle name="Normal 58 5 2 2 3 2 3 2" xfId="42318"/>
    <cellStyle name="Normal 58 5 2 2 3 2 4" xfId="29885"/>
    <cellStyle name="Normal 58 5 2 2 3 3" xfId="6063"/>
    <cellStyle name="Normal 58 5 2 2 3 3 2" xfId="11078"/>
    <cellStyle name="Normal 58 5 2 2 3 3 2 2" xfId="23521"/>
    <cellStyle name="Normal 58 5 2 2 3 3 2 2 2" xfId="48395"/>
    <cellStyle name="Normal 58 5 2 2 3 3 2 3" xfId="35962"/>
    <cellStyle name="Normal 58 5 2 2 3 3 3" xfId="18514"/>
    <cellStyle name="Normal 58 5 2 2 3 3 3 2" xfId="43388"/>
    <cellStyle name="Normal 58 5 2 2 3 3 4" xfId="30955"/>
    <cellStyle name="Normal 58 5 2 2 3 4" xfId="8415"/>
    <cellStyle name="Normal 58 5 2 2 3 4 2" xfId="20859"/>
    <cellStyle name="Normal 58 5 2 2 3 4 2 2" xfId="45733"/>
    <cellStyle name="Normal 58 5 2 2 3 4 3" xfId="33300"/>
    <cellStyle name="Normal 58 5 2 2 3 5" xfId="12532"/>
    <cellStyle name="Normal 58 5 2 2 3 5 2" xfId="24966"/>
    <cellStyle name="Normal 58 5 2 2 3 5 2 2" xfId="49840"/>
    <cellStyle name="Normal 58 5 2 2 3 5 3" xfId="37407"/>
    <cellStyle name="Normal 58 5 2 2 3 6" xfId="7602"/>
    <cellStyle name="Normal 58 5 2 2 3 6 2" xfId="20050"/>
    <cellStyle name="Normal 58 5 2 2 3 6 2 2" xfId="44924"/>
    <cellStyle name="Normal 58 5 2 2 3 6 3" xfId="32491"/>
    <cellStyle name="Normal 58 5 2 2 3 7" xfId="3346"/>
    <cellStyle name="Normal 58 5 2 2 3 7 2" xfId="15852"/>
    <cellStyle name="Normal 58 5 2 2 3 7 2 2" xfId="40726"/>
    <cellStyle name="Normal 58 5 2 2 3 7 3" xfId="28285"/>
    <cellStyle name="Normal 58 5 2 2 3 8" xfId="14717"/>
    <cellStyle name="Normal 58 5 2 2 3 8 2" xfId="39591"/>
    <cellStyle name="Normal 58 5 2 2 3 9" xfId="27150"/>
    <cellStyle name="Normal 58 5 2 2 4" xfId="2366"/>
    <cellStyle name="Normal 58 5 2 2 4 2" xfId="6389"/>
    <cellStyle name="Normal 58 5 2 2 4 2 2" xfId="11404"/>
    <cellStyle name="Normal 58 5 2 2 4 2 2 2" xfId="23847"/>
    <cellStyle name="Normal 58 5 2 2 4 2 2 2 2" xfId="48721"/>
    <cellStyle name="Normal 58 5 2 2 4 2 2 3" xfId="36288"/>
    <cellStyle name="Normal 58 5 2 2 4 2 3" xfId="18840"/>
    <cellStyle name="Normal 58 5 2 2 4 2 3 2" xfId="43714"/>
    <cellStyle name="Normal 58 5 2 2 4 2 4" xfId="31281"/>
    <cellStyle name="Normal 58 5 2 2 4 3" xfId="12858"/>
    <cellStyle name="Normal 58 5 2 2 4 3 2" xfId="25292"/>
    <cellStyle name="Normal 58 5 2 2 4 3 2 2" xfId="50166"/>
    <cellStyle name="Normal 58 5 2 2 4 3 3" xfId="37733"/>
    <cellStyle name="Normal 58 5 2 2 4 4" xfId="9299"/>
    <cellStyle name="Normal 58 5 2 2 4 4 2" xfId="21742"/>
    <cellStyle name="Normal 58 5 2 2 4 4 2 2" xfId="46616"/>
    <cellStyle name="Normal 58 5 2 2 4 4 3" xfId="34183"/>
    <cellStyle name="Normal 58 5 2 2 4 5" xfId="4281"/>
    <cellStyle name="Normal 58 5 2 2 4 5 2" xfId="16735"/>
    <cellStyle name="Normal 58 5 2 2 4 5 2 2" xfId="41609"/>
    <cellStyle name="Normal 58 5 2 2 4 5 3" xfId="29176"/>
    <cellStyle name="Normal 58 5 2 2 4 6" xfId="15043"/>
    <cellStyle name="Normal 58 5 2 2 4 6 2" xfId="39917"/>
    <cellStyle name="Normal 58 5 2 2 4 7" xfId="27476"/>
    <cellStyle name="Normal 58 5 2 2 5" xfId="1200"/>
    <cellStyle name="Normal 58 5 2 2 5 2" xfId="10361"/>
    <cellStyle name="Normal 58 5 2 2 5 2 2" xfId="22804"/>
    <cellStyle name="Normal 58 5 2 2 5 2 2 2" xfId="47678"/>
    <cellStyle name="Normal 58 5 2 2 5 2 3" xfId="35245"/>
    <cellStyle name="Normal 58 5 2 2 5 3" xfId="5345"/>
    <cellStyle name="Normal 58 5 2 2 5 3 2" xfId="17797"/>
    <cellStyle name="Normal 58 5 2 2 5 3 2 2" xfId="42671"/>
    <cellStyle name="Normal 58 5 2 2 5 3 3" xfId="30238"/>
    <cellStyle name="Normal 58 5 2 2 5 4" xfId="14000"/>
    <cellStyle name="Normal 58 5 2 2 5 4 2" xfId="38874"/>
    <cellStyle name="Normal 58 5 2 2 5 5" xfId="26433"/>
    <cellStyle name="Normal 58 5 2 2 6" xfId="7922"/>
    <cellStyle name="Normal 58 5 2 2 6 2" xfId="20368"/>
    <cellStyle name="Normal 58 5 2 2 6 2 2" xfId="45242"/>
    <cellStyle name="Normal 58 5 2 2 6 3" xfId="32809"/>
    <cellStyle name="Normal 58 5 2 2 7" xfId="11815"/>
    <cellStyle name="Normal 58 5 2 2 7 2" xfId="24249"/>
    <cellStyle name="Normal 58 5 2 2 7 2 2" xfId="49123"/>
    <cellStyle name="Normal 58 5 2 2 7 3" xfId="36690"/>
    <cellStyle name="Normal 58 5 2 2 8" xfId="6892"/>
    <cellStyle name="Normal 58 5 2 2 8 2" xfId="19341"/>
    <cellStyle name="Normal 58 5 2 2 8 2 2" xfId="44215"/>
    <cellStyle name="Normal 58 5 2 2 8 3" xfId="31782"/>
    <cellStyle name="Normal 58 5 2 2 9" xfId="2843"/>
    <cellStyle name="Normal 58 5 2 2 9 2" xfId="15361"/>
    <cellStyle name="Normal 58 5 2 2 9 2 2" xfId="40235"/>
    <cellStyle name="Normal 58 5 2 2 9 3" xfId="27794"/>
    <cellStyle name="Normal 58 5 2 2_Degree data" xfId="2534"/>
    <cellStyle name="Normal 58 5 2 3" xfId="346"/>
    <cellStyle name="Normal 58 5 2 3 2" xfId="1568"/>
    <cellStyle name="Normal 58 5 2 3 2 2" xfId="9199"/>
    <cellStyle name="Normal 58 5 2 3 2 2 2" xfId="21642"/>
    <cellStyle name="Normal 58 5 2 3 2 2 2 2" xfId="46516"/>
    <cellStyle name="Normal 58 5 2 3 2 2 3" xfId="34083"/>
    <cellStyle name="Normal 58 5 2 3 2 3" xfId="4181"/>
    <cellStyle name="Normal 58 5 2 3 2 3 2" xfId="16635"/>
    <cellStyle name="Normal 58 5 2 3 2 3 2 2" xfId="41509"/>
    <cellStyle name="Normal 58 5 2 3 2 3 3" xfId="29076"/>
    <cellStyle name="Normal 58 5 2 3 2 4" xfId="14368"/>
    <cellStyle name="Normal 58 5 2 3 2 4 2" xfId="39242"/>
    <cellStyle name="Normal 58 5 2 3 2 5" xfId="26801"/>
    <cellStyle name="Normal 58 5 2 3 3" xfId="5713"/>
    <cellStyle name="Normal 58 5 2 3 3 2" xfId="10729"/>
    <cellStyle name="Normal 58 5 2 3 3 2 2" xfId="23172"/>
    <cellStyle name="Normal 58 5 2 3 3 2 2 2" xfId="48046"/>
    <cellStyle name="Normal 58 5 2 3 3 2 3" xfId="35613"/>
    <cellStyle name="Normal 58 5 2 3 3 3" xfId="18165"/>
    <cellStyle name="Normal 58 5 2 3 3 3 2" xfId="43039"/>
    <cellStyle name="Normal 58 5 2 3 3 4" xfId="30606"/>
    <cellStyle name="Normal 58 5 2 3 4" xfId="8315"/>
    <cellStyle name="Normal 58 5 2 3 4 2" xfId="20759"/>
    <cellStyle name="Normal 58 5 2 3 4 2 2" xfId="45633"/>
    <cellStyle name="Normal 58 5 2 3 4 3" xfId="33200"/>
    <cellStyle name="Normal 58 5 2 3 5" xfId="12183"/>
    <cellStyle name="Normal 58 5 2 3 5 2" xfId="24617"/>
    <cellStyle name="Normal 58 5 2 3 5 2 2" xfId="49491"/>
    <cellStyle name="Normal 58 5 2 3 5 3" xfId="37058"/>
    <cellStyle name="Normal 58 5 2 3 6" xfId="6792"/>
    <cellStyle name="Normal 58 5 2 3 6 2" xfId="19241"/>
    <cellStyle name="Normal 58 5 2 3 6 2 2" xfId="44115"/>
    <cellStyle name="Normal 58 5 2 3 6 3" xfId="31682"/>
    <cellStyle name="Normal 58 5 2 3 7" xfId="3246"/>
    <cellStyle name="Normal 58 5 2 3 7 2" xfId="15752"/>
    <cellStyle name="Normal 58 5 2 3 7 2 2" xfId="40626"/>
    <cellStyle name="Normal 58 5 2 3 7 3" xfId="28185"/>
    <cellStyle name="Normal 58 5 2 3 8" xfId="13162"/>
    <cellStyle name="Normal 58 5 2 3 8 2" xfId="38036"/>
    <cellStyle name="Normal 58 5 2 3 9" xfId="25595"/>
    <cellStyle name="Normal 58 5 2 4" xfId="706"/>
    <cellStyle name="Normal 58 5 2 4 2" xfId="1916"/>
    <cellStyle name="Normal 58 5 2 4 2 2" xfId="9672"/>
    <cellStyle name="Normal 58 5 2 4 2 2 2" xfId="22115"/>
    <cellStyle name="Normal 58 5 2 4 2 2 2 2" xfId="46989"/>
    <cellStyle name="Normal 58 5 2 4 2 2 3" xfId="34556"/>
    <cellStyle name="Normal 58 5 2 4 2 3" xfId="4654"/>
    <cellStyle name="Normal 58 5 2 4 2 3 2" xfId="17108"/>
    <cellStyle name="Normal 58 5 2 4 2 3 2 2" xfId="41982"/>
    <cellStyle name="Normal 58 5 2 4 2 3 3" xfId="29549"/>
    <cellStyle name="Normal 58 5 2 4 2 4" xfId="14716"/>
    <cellStyle name="Normal 58 5 2 4 2 4 2" xfId="39590"/>
    <cellStyle name="Normal 58 5 2 4 2 5" xfId="27149"/>
    <cellStyle name="Normal 58 5 2 4 3" xfId="6062"/>
    <cellStyle name="Normal 58 5 2 4 3 2" xfId="11077"/>
    <cellStyle name="Normal 58 5 2 4 3 2 2" xfId="23520"/>
    <cellStyle name="Normal 58 5 2 4 3 2 2 2" xfId="48394"/>
    <cellStyle name="Normal 58 5 2 4 3 2 3" xfId="35961"/>
    <cellStyle name="Normal 58 5 2 4 3 3" xfId="18513"/>
    <cellStyle name="Normal 58 5 2 4 3 3 2" xfId="43387"/>
    <cellStyle name="Normal 58 5 2 4 3 4" xfId="30954"/>
    <cellStyle name="Normal 58 5 2 4 4" xfId="8788"/>
    <cellStyle name="Normal 58 5 2 4 4 2" xfId="21232"/>
    <cellStyle name="Normal 58 5 2 4 4 2 2" xfId="46106"/>
    <cellStyle name="Normal 58 5 2 4 4 3" xfId="33673"/>
    <cellStyle name="Normal 58 5 2 4 5" xfId="12531"/>
    <cellStyle name="Normal 58 5 2 4 5 2" xfId="24965"/>
    <cellStyle name="Normal 58 5 2 4 5 2 2" xfId="49839"/>
    <cellStyle name="Normal 58 5 2 4 5 3" xfId="37406"/>
    <cellStyle name="Normal 58 5 2 4 6" xfId="7265"/>
    <cellStyle name="Normal 58 5 2 4 6 2" xfId="19714"/>
    <cellStyle name="Normal 58 5 2 4 6 2 2" xfId="44588"/>
    <cellStyle name="Normal 58 5 2 4 6 3" xfId="32155"/>
    <cellStyle name="Normal 58 5 2 4 7" xfId="3719"/>
    <cellStyle name="Normal 58 5 2 4 7 2" xfId="16225"/>
    <cellStyle name="Normal 58 5 2 4 7 2 2" xfId="41099"/>
    <cellStyle name="Normal 58 5 2 4 7 3" xfId="28658"/>
    <cellStyle name="Normal 58 5 2 4 8" xfId="13509"/>
    <cellStyle name="Normal 58 5 2 4 8 2" xfId="38383"/>
    <cellStyle name="Normal 58 5 2 4 9" xfId="25942"/>
    <cellStyle name="Normal 58 5 2 5" xfId="2264"/>
    <cellStyle name="Normal 58 5 2 5 2" xfId="4891"/>
    <cellStyle name="Normal 58 5 2 5 2 2" xfId="9908"/>
    <cellStyle name="Normal 58 5 2 5 2 2 2" xfId="22351"/>
    <cellStyle name="Normal 58 5 2 5 2 2 2 2" xfId="47225"/>
    <cellStyle name="Normal 58 5 2 5 2 2 3" xfId="34792"/>
    <cellStyle name="Normal 58 5 2 5 2 3" xfId="17344"/>
    <cellStyle name="Normal 58 5 2 5 2 3 2" xfId="42218"/>
    <cellStyle name="Normal 58 5 2 5 2 4" xfId="29785"/>
    <cellStyle name="Normal 58 5 2 5 3" xfId="6289"/>
    <cellStyle name="Normal 58 5 2 5 3 2" xfId="11304"/>
    <cellStyle name="Normal 58 5 2 5 3 2 2" xfId="23747"/>
    <cellStyle name="Normal 58 5 2 5 3 2 2 2" xfId="48621"/>
    <cellStyle name="Normal 58 5 2 5 3 2 3" xfId="36188"/>
    <cellStyle name="Normal 58 5 2 5 3 3" xfId="18740"/>
    <cellStyle name="Normal 58 5 2 5 3 3 2" xfId="43614"/>
    <cellStyle name="Normal 58 5 2 5 3 4" xfId="31181"/>
    <cellStyle name="Normal 58 5 2 5 4" xfId="8096"/>
    <cellStyle name="Normal 58 5 2 5 4 2" xfId="20542"/>
    <cellStyle name="Normal 58 5 2 5 4 2 2" xfId="45416"/>
    <cellStyle name="Normal 58 5 2 5 4 3" xfId="32983"/>
    <cellStyle name="Normal 58 5 2 5 5" xfId="12758"/>
    <cellStyle name="Normal 58 5 2 5 5 2" xfId="25192"/>
    <cellStyle name="Normal 58 5 2 5 5 2 2" xfId="50066"/>
    <cellStyle name="Normal 58 5 2 5 5 3" xfId="37633"/>
    <cellStyle name="Normal 58 5 2 5 6" xfId="7502"/>
    <cellStyle name="Normal 58 5 2 5 6 2" xfId="19950"/>
    <cellStyle name="Normal 58 5 2 5 6 2 2" xfId="44824"/>
    <cellStyle name="Normal 58 5 2 5 6 3" xfId="32391"/>
    <cellStyle name="Normal 58 5 2 5 7" xfId="3026"/>
    <cellStyle name="Normal 58 5 2 5 7 2" xfId="15535"/>
    <cellStyle name="Normal 58 5 2 5 7 2 2" xfId="40409"/>
    <cellStyle name="Normal 58 5 2 5 7 3" xfId="27968"/>
    <cellStyle name="Normal 58 5 2 5 8" xfId="14943"/>
    <cellStyle name="Normal 58 5 2 5 8 2" xfId="39817"/>
    <cellStyle name="Normal 58 5 2 5 9" xfId="27376"/>
    <cellStyle name="Normal 58 5 2 6" xfId="1100"/>
    <cellStyle name="Normal 58 5 2 6 2" xfId="8982"/>
    <cellStyle name="Normal 58 5 2 6 2 2" xfId="21425"/>
    <cellStyle name="Normal 58 5 2 6 2 2 2" xfId="46299"/>
    <cellStyle name="Normal 58 5 2 6 2 3" xfId="33866"/>
    <cellStyle name="Normal 58 5 2 6 3" xfId="3964"/>
    <cellStyle name="Normal 58 5 2 6 3 2" xfId="16418"/>
    <cellStyle name="Normal 58 5 2 6 3 2 2" xfId="41292"/>
    <cellStyle name="Normal 58 5 2 6 3 3" xfId="28859"/>
    <cellStyle name="Normal 58 5 2 6 4" xfId="13900"/>
    <cellStyle name="Normal 58 5 2 6 4 2" xfId="38774"/>
    <cellStyle name="Normal 58 5 2 6 5" xfId="26333"/>
    <cellStyle name="Normal 58 5 2 7" xfId="5245"/>
    <cellStyle name="Normal 58 5 2 7 2" xfId="10261"/>
    <cellStyle name="Normal 58 5 2 7 2 2" xfId="22704"/>
    <cellStyle name="Normal 58 5 2 7 2 2 2" xfId="47578"/>
    <cellStyle name="Normal 58 5 2 7 2 3" xfId="35145"/>
    <cellStyle name="Normal 58 5 2 7 3" xfId="17697"/>
    <cellStyle name="Normal 58 5 2 7 3 2" xfId="42571"/>
    <cellStyle name="Normal 58 5 2 7 4" xfId="30138"/>
    <cellStyle name="Normal 58 5 2 8" xfId="7822"/>
    <cellStyle name="Normal 58 5 2 8 2" xfId="20268"/>
    <cellStyle name="Normal 58 5 2 8 2 2" xfId="45142"/>
    <cellStyle name="Normal 58 5 2 8 3" xfId="32709"/>
    <cellStyle name="Normal 58 5 2 9" xfId="11715"/>
    <cellStyle name="Normal 58 5 2 9 2" xfId="24149"/>
    <cellStyle name="Normal 58 5 2 9 2 2" xfId="49023"/>
    <cellStyle name="Normal 58 5 2 9 3" xfId="36590"/>
    <cellStyle name="Normal 58 5 2_Degree data" xfId="2533"/>
    <cellStyle name="Normal 58 5 3" xfId="301"/>
    <cellStyle name="Normal 58 5 3 10" xfId="6636"/>
    <cellStyle name="Normal 58 5 3 10 2" xfId="19085"/>
    <cellStyle name="Normal 58 5 3 10 2 2" xfId="43959"/>
    <cellStyle name="Normal 58 5 3 10 3" xfId="31526"/>
    <cellStyle name="Normal 58 5 3 11" xfId="2700"/>
    <cellStyle name="Normal 58 5 3 11 2" xfId="15218"/>
    <cellStyle name="Normal 58 5 3 11 2 2" xfId="40092"/>
    <cellStyle name="Normal 58 5 3 11 3" xfId="27651"/>
    <cellStyle name="Normal 58 5 3 12" xfId="13119"/>
    <cellStyle name="Normal 58 5 3 12 2" xfId="37993"/>
    <cellStyle name="Normal 58 5 3 13" xfId="25552"/>
    <cellStyle name="Normal 58 5 3 2" xfId="510"/>
    <cellStyle name="Normal 58 5 3 2 10" xfId="13323"/>
    <cellStyle name="Normal 58 5 3 2 10 2" xfId="38197"/>
    <cellStyle name="Normal 58 5 3 2 11" xfId="25756"/>
    <cellStyle name="Normal 58 5 3 2 2" xfId="869"/>
    <cellStyle name="Normal 58 5 3 2 2 2" xfId="1571"/>
    <cellStyle name="Normal 58 5 3 2 2 2 2" xfId="9675"/>
    <cellStyle name="Normal 58 5 3 2 2 2 2 2" xfId="22118"/>
    <cellStyle name="Normal 58 5 3 2 2 2 2 2 2" xfId="46992"/>
    <cellStyle name="Normal 58 5 3 2 2 2 2 3" xfId="34559"/>
    <cellStyle name="Normal 58 5 3 2 2 2 3" xfId="4657"/>
    <cellStyle name="Normal 58 5 3 2 2 2 3 2" xfId="17111"/>
    <cellStyle name="Normal 58 5 3 2 2 2 3 2 2" xfId="41985"/>
    <cellStyle name="Normal 58 5 3 2 2 2 3 3" xfId="29552"/>
    <cellStyle name="Normal 58 5 3 2 2 2 4" xfId="14371"/>
    <cellStyle name="Normal 58 5 3 2 2 2 4 2" xfId="39245"/>
    <cellStyle name="Normal 58 5 3 2 2 2 5" xfId="26804"/>
    <cellStyle name="Normal 58 5 3 2 2 3" xfId="5716"/>
    <cellStyle name="Normal 58 5 3 2 2 3 2" xfId="10732"/>
    <cellStyle name="Normal 58 5 3 2 2 3 2 2" xfId="23175"/>
    <cellStyle name="Normal 58 5 3 2 2 3 2 2 2" xfId="48049"/>
    <cellStyle name="Normal 58 5 3 2 2 3 2 3" xfId="35616"/>
    <cellStyle name="Normal 58 5 3 2 2 3 3" xfId="18168"/>
    <cellStyle name="Normal 58 5 3 2 2 3 3 2" xfId="43042"/>
    <cellStyle name="Normal 58 5 3 2 2 3 4" xfId="30609"/>
    <cellStyle name="Normal 58 5 3 2 2 4" xfId="8791"/>
    <cellStyle name="Normal 58 5 3 2 2 4 2" xfId="21235"/>
    <cellStyle name="Normal 58 5 3 2 2 4 2 2" xfId="46109"/>
    <cellStyle name="Normal 58 5 3 2 2 4 3" xfId="33676"/>
    <cellStyle name="Normal 58 5 3 2 2 5" xfId="12186"/>
    <cellStyle name="Normal 58 5 3 2 2 5 2" xfId="24620"/>
    <cellStyle name="Normal 58 5 3 2 2 5 2 2" xfId="49494"/>
    <cellStyle name="Normal 58 5 3 2 2 5 3" xfId="37061"/>
    <cellStyle name="Normal 58 5 3 2 2 6" xfId="7268"/>
    <cellStyle name="Normal 58 5 3 2 2 6 2" xfId="19717"/>
    <cellStyle name="Normal 58 5 3 2 2 6 2 2" xfId="44591"/>
    <cellStyle name="Normal 58 5 3 2 2 6 3" xfId="32158"/>
    <cellStyle name="Normal 58 5 3 2 2 7" xfId="3722"/>
    <cellStyle name="Normal 58 5 3 2 2 7 2" xfId="16228"/>
    <cellStyle name="Normal 58 5 3 2 2 7 2 2" xfId="41102"/>
    <cellStyle name="Normal 58 5 3 2 2 7 3" xfId="28661"/>
    <cellStyle name="Normal 58 5 3 2 2 8" xfId="13670"/>
    <cellStyle name="Normal 58 5 3 2 2 8 2" xfId="38544"/>
    <cellStyle name="Normal 58 5 3 2 2 9" xfId="26103"/>
    <cellStyle name="Normal 58 5 3 2 3" xfId="1919"/>
    <cellStyle name="Normal 58 5 3 2 3 2" xfId="5052"/>
    <cellStyle name="Normal 58 5 3 2 3 2 2" xfId="10069"/>
    <cellStyle name="Normal 58 5 3 2 3 2 2 2" xfId="22512"/>
    <cellStyle name="Normal 58 5 3 2 3 2 2 2 2" xfId="47386"/>
    <cellStyle name="Normal 58 5 3 2 3 2 2 3" xfId="34953"/>
    <cellStyle name="Normal 58 5 3 2 3 2 3" xfId="17505"/>
    <cellStyle name="Normal 58 5 3 2 3 2 3 2" xfId="42379"/>
    <cellStyle name="Normal 58 5 3 2 3 2 4" xfId="29946"/>
    <cellStyle name="Normal 58 5 3 2 3 3" xfId="6065"/>
    <cellStyle name="Normal 58 5 3 2 3 3 2" xfId="11080"/>
    <cellStyle name="Normal 58 5 3 2 3 3 2 2" xfId="23523"/>
    <cellStyle name="Normal 58 5 3 2 3 3 2 2 2" xfId="48397"/>
    <cellStyle name="Normal 58 5 3 2 3 3 2 3" xfId="35964"/>
    <cellStyle name="Normal 58 5 3 2 3 3 3" xfId="18516"/>
    <cellStyle name="Normal 58 5 3 2 3 3 3 2" xfId="43390"/>
    <cellStyle name="Normal 58 5 3 2 3 3 4" xfId="30957"/>
    <cellStyle name="Normal 58 5 3 2 3 4" xfId="8476"/>
    <cellStyle name="Normal 58 5 3 2 3 4 2" xfId="20920"/>
    <cellStyle name="Normal 58 5 3 2 3 4 2 2" xfId="45794"/>
    <cellStyle name="Normal 58 5 3 2 3 4 3" xfId="33361"/>
    <cellStyle name="Normal 58 5 3 2 3 5" xfId="12534"/>
    <cellStyle name="Normal 58 5 3 2 3 5 2" xfId="24968"/>
    <cellStyle name="Normal 58 5 3 2 3 5 2 2" xfId="49842"/>
    <cellStyle name="Normal 58 5 3 2 3 5 3" xfId="37409"/>
    <cellStyle name="Normal 58 5 3 2 3 6" xfId="7663"/>
    <cellStyle name="Normal 58 5 3 2 3 6 2" xfId="20111"/>
    <cellStyle name="Normal 58 5 3 2 3 6 2 2" xfId="44985"/>
    <cellStyle name="Normal 58 5 3 2 3 6 3" xfId="32552"/>
    <cellStyle name="Normal 58 5 3 2 3 7" xfId="3407"/>
    <cellStyle name="Normal 58 5 3 2 3 7 2" xfId="15913"/>
    <cellStyle name="Normal 58 5 3 2 3 7 2 2" xfId="40787"/>
    <cellStyle name="Normal 58 5 3 2 3 7 3" xfId="28346"/>
    <cellStyle name="Normal 58 5 3 2 3 8" xfId="14719"/>
    <cellStyle name="Normal 58 5 3 2 3 8 2" xfId="39593"/>
    <cellStyle name="Normal 58 5 3 2 3 9" xfId="27152"/>
    <cellStyle name="Normal 58 5 3 2 4" xfId="2428"/>
    <cellStyle name="Normal 58 5 3 2 4 2" xfId="6450"/>
    <cellStyle name="Normal 58 5 3 2 4 2 2" xfId="11465"/>
    <cellStyle name="Normal 58 5 3 2 4 2 2 2" xfId="23908"/>
    <cellStyle name="Normal 58 5 3 2 4 2 2 2 2" xfId="48782"/>
    <cellStyle name="Normal 58 5 3 2 4 2 2 3" xfId="36349"/>
    <cellStyle name="Normal 58 5 3 2 4 2 3" xfId="18901"/>
    <cellStyle name="Normal 58 5 3 2 4 2 3 2" xfId="43775"/>
    <cellStyle name="Normal 58 5 3 2 4 2 4" xfId="31342"/>
    <cellStyle name="Normal 58 5 3 2 4 3" xfId="12919"/>
    <cellStyle name="Normal 58 5 3 2 4 3 2" xfId="25353"/>
    <cellStyle name="Normal 58 5 3 2 4 3 2 2" xfId="50227"/>
    <cellStyle name="Normal 58 5 3 2 4 3 3" xfId="37794"/>
    <cellStyle name="Normal 58 5 3 2 4 4" xfId="9360"/>
    <cellStyle name="Normal 58 5 3 2 4 4 2" xfId="21803"/>
    <cellStyle name="Normal 58 5 3 2 4 4 2 2" xfId="46677"/>
    <cellStyle name="Normal 58 5 3 2 4 4 3" xfId="34244"/>
    <cellStyle name="Normal 58 5 3 2 4 5" xfId="4342"/>
    <cellStyle name="Normal 58 5 3 2 4 5 2" xfId="16796"/>
    <cellStyle name="Normal 58 5 3 2 4 5 2 2" xfId="41670"/>
    <cellStyle name="Normal 58 5 3 2 4 5 3" xfId="29237"/>
    <cellStyle name="Normal 58 5 3 2 4 6" xfId="15104"/>
    <cellStyle name="Normal 58 5 3 2 4 6 2" xfId="39978"/>
    <cellStyle name="Normal 58 5 3 2 4 7" xfId="27537"/>
    <cellStyle name="Normal 58 5 3 2 5" xfId="1261"/>
    <cellStyle name="Normal 58 5 3 2 5 2" xfId="10422"/>
    <cellStyle name="Normal 58 5 3 2 5 2 2" xfId="22865"/>
    <cellStyle name="Normal 58 5 3 2 5 2 2 2" xfId="47739"/>
    <cellStyle name="Normal 58 5 3 2 5 2 3" xfId="35306"/>
    <cellStyle name="Normal 58 5 3 2 5 3" xfId="5406"/>
    <cellStyle name="Normal 58 5 3 2 5 3 2" xfId="17858"/>
    <cellStyle name="Normal 58 5 3 2 5 3 2 2" xfId="42732"/>
    <cellStyle name="Normal 58 5 3 2 5 3 3" xfId="30299"/>
    <cellStyle name="Normal 58 5 3 2 5 4" xfId="14061"/>
    <cellStyle name="Normal 58 5 3 2 5 4 2" xfId="38935"/>
    <cellStyle name="Normal 58 5 3 2 5 5" xfId="26494"/>
    <cellStyle name="Normal 58 5 3 2 6" xfId="7983"/>
    <cellStyle name="Normal 58 5 3 2 6 2" xfId="20429"/>
    <cellStyle name="Normal 58 5 3 2 6 2 2" xfId="45303"/>
    <cellStyle name="Normal 58 5 3 2 6 3" xfId="32870"/>
    <cellStyle name="Normal 58 5 3 2 7" xfId="11876"/>
    <cellStyle name="Normal 58 5 3 2 7 2" xfId="24310"/>
    <cellStyle name="Normal 58 5 3 2 7 2 2" xfId="49184"/>
    <cellStyle name="Normal 58 5 3 2 7 3" xfId="36751"/>
    <cellStyle name="Normal 58 5 3 2 8" xfId="6953"/>
    <cellStyle name="Normal 58 5 3 2 8 2" xfId="19402"/>
    <cellStyle name="Normal 58 5 3 2 8 2 2" xfId="44276"/>
    <cellStyle name="Normal 58 5 3 2 8 3" xfId="31843"/>
    <cellStyle name="Normal 58 5 3 2 9" xfId="2904"/>
    <cellStyle name="Normal 58 5 3 2 9 2" xfId="15422"/>
    <cellStyle name="Normal 58 5 3 2 9 2 2" xfId="40296"/>
    <cellStyle name="Normal 58 5 3 2 9 3" xfId="27855"/>
    <cellStyle name="Normal 58 5 3 2_Degree data" xfId="2536"/>
    <cellStyle name="Normal 58 5 3 3" xfId="662"/>
    <cellStyle name="Normal 58 5 3 3 2" xfId="1570"/>
    <cellStyle name="Normal 58 5 3 3 2 2" xfId="9156"/>
    <cellStyle name="Normal 58 5 3 3 2 2 2" xfId="21599"/>
    <cellStyle name="Normal 58 5 3 3 2 2 2 2" xfId="46473"/>
    <cellStyle name="Normal 58 5 3 3 2 2 3" xfId="34040"/>
    <cellStyle name="Normal 58 5 3 3 2 3" xfId="4138"/>
    <cellStyle name="Normal 58 5 3 3 2 3 2" xfId="16592"/>
    <cellStyle name="Normal 58 5 3 3 2 3 2 2" xfId="41466"/>
    <cellStyle name="Normal 58 5 3 3 2 3 3" xfId="29033"/>
    <cellStyle name="Normal 58 5 3 3 2 4" xfId="14370"/>
    <cellStyle name="Normal 58 5 3 3 2 4 2" xfId="39244"/>
    <cellStyle name="Normal 58 5 3 3 2 5" xfId="26803"/>
    <cellStyle name="Normal 58 5 3 3 3" xfId="5715"/>
    <cellStyle name="Normal 58 5 3 3 3 2" xfId="10731"/>
    <cellStyle name="Normal 58 5 3 3 3 2 2" xfId="23174"/>
    <cellStyle name="Normal 58 5 3 3 3 2 2 2" xfId="48048"/>
    <cellStyle name="Normal 58 5 3 3 3 2 3" xfId="35615"/>
    <cellStyle name="Normal 58 5 3 3 3 3" xfId="18167"/>
    <cellStyle name="Normal 58 5 3 3 3 3 2" xfId="43041"/>
    <cellStyle name="Normal 58 5 3 3 3 4" xfId="30608"/>
    <cellStyle name="Normal 58 5 3 3 4" xfId="8272"/>
    <cellStyle name="Normal 58 5 3 3 4 2" xfId="20716"/>
    <cellStyle name="Normal 58 5 3 3 4 2 2" xfId="45590"/>
    <cellStyle name="Normal 58 5 3 3 4 3" xfId="33157"/>
    <cellStyle name="Normal 58 5 3 3 5" xfId="12185"/>
    <cellStyle name="Normal 58 5 3 3 5 2" xfId="24619"/>
    <cellStyle name="Normal 58 5 3 3 5 2 2" xfId="49493"/>
    <cellStyle name="Normal 58 5 3 3 5 3" xfId="37060"/>
    <cellStyle name="Normal 58 5 3 3 6" xfId="6749"/>
    <cellStyle name="Normal 58 5 3 3 6 2" xfId="19198"/>
    <cellStyle name="Normal 58 5 3 3 6 2 2" xfId="44072"/>
    <cellStyle name="Normal 58 5 3 3 6 3" xfId="31639"/>
    <cellStyle name="Normal 58 5 3 3 7" xfId="3203"/>
    <cellStyle name="Normal 58 5 3 3 7 2" xfId="15709"/>
    <cellStyle name="Normal 58 5 3 3 7 2 2" xfId="40583"/>
    <cellStyle name="Normal 58 5 3 3 7 3" xfId="28142"/>
    <cellStyle name="Normal 58 5 3 3 8" xfId="13466"/>
    <cellStyle name="Normal 58 5 3 3 8 2" xfId="38340"/>
    <cellStyle name="Normal 58 5 3 3 9" xfId="25899"/>
    <cellStyle name="Normal 58 5 3 4" xfId="1918"/>
    <cellStyle name="Normal 58 5 3 4 2" xfId="4656"/>
    <cellStyle name="Normal 58 5 3 4 2 2" xfId="9674"/>
    <cellStyle name="Normal 58 5 3 4 2 2 2" xfId="22117"/>
    <cellStyle name="Normal 58 5 3 4 2 2 2 2" xfId="46991"/>
    <cellStyle name="Normal 58 5 3 4 2 2 3" xfId="34558"/>
    <cellStyle name="Normal 58 5 3 4 2 3" xfId="17110"/>
    <cellStyle name="Normal 58 5 3 4 2 3 2" xfId="41984"/>
    <cellStyle name="Normal 58 5 3 4 2 4" xfId="29551"/>
    <cellStyle name="Normal 58 5 3 4 3" xfId="6064"/>
    <cellStyle name="Normal 58 5 3 4 3 2" xfId="11079"/>
    <cellStyle name="Normal 58 5 3 4 3 2 2" xfId="23522"/>
    <cellStyle name="Normal 58 5 3 4 3 2 2 2" xfId="48396"/>
    <cellStyle name="Normal 58 5 3 4 3 2 3" xfId="35963"/>
    <cellStyle name="Normal 58 5 3 4 3 3" xfId="18515"/>
    <cellStyle name="Normal 58 5 3 4 3 3 2" xfId="43389"/>
    <cellStyle name="Normal 58 5 3 4 3 4" xfId="30956"/>
    <cellStyle name="Normal 58 5 3 4 4" xfId="8790"/>
    <cellStyle name="Normal 58 5 3 4 4 2" xfId="21234"/>
    <cellStyle name="Normal 58 5 3 4 4 2 2" xfId="46108"/>
    <cellStyle name="Normal 58 5 3 4 4 3" xfId="33675"/>
    <cellStyle name="Normal 58 5 3 4 5" xfId="12533"/>
    <cellStyle name="Normal 58 5 3 4 5 2" xfId="24967"/>
    <cellStyle name="Normal 58 5 3 4 5 2 2" xfId="49841"/>
    <cellStyle name="Normal 58 5 3 4 5 3" xfId="37408"/>
    <cellStyle name="Normal 58 5 3 4 6" xfId="7267"/>
    <cellStyle name="Normal 58 5 3 4 6 2" xfId="19716"/>
    <cellStyle name="Normal 58 5 3 4 6 2 2" xfId="44590"/>
    <cellStyle name="Normal 58 5 3 4 6 3" xfId="32157"/>
    <cellStyle name="Normal 58 5 3 4 7" xfId="3721"/>
    <cellStyle name="Normal 58 5 3 4 7 2" xfId="16227"/>
    <cellStyle name="Normal 58 5 3 4 7 2 2" xfId="41101"/>
    <cellStyle name="Normal 58 5 3 4 7 3" xfId="28660"/>
    <cellStyle name="Normal 58 5 3 4 8" xfId="14718"/>
    <cellStyle name="Normal 58 5 3 4 8 2" xfId="39592"/>
    <cellStyle name="Normal 58 5 3 4 9" xfId="27151"/>
    <cellStyle name="Normal 58 5 3 5" xfId="2219"/>
    <cellStyle name="Normal 58 5 3 5 2" xfId="4848"/>
    <cellStyle name="Normal 58 5 3 5 2 2" xfId="9865"/>
    <cellStyle name="Normal 58 5 3 5 2 2 2" xfId="22308"/>
    <cellStyle name="Normal 58 5 3 5 2 2 2 2" xfId="47182"/>
    <cellStyle name="Normal 58 5 3 5 2 2 3" xfId="34749"/>
    <cellStyle name="Normal 58 5 3 5 2 3" xfId="17301"/>
    <cellStyle name="Normal 58 5 3 5 2 3 2" xfId="42175"/>
    <cellStyle name="Normal 58 5 3 5 2 4" xfId="29742"/>
    <cellStyle name="Normal 58 5 3 5 3" xfId="6246"/>
    <cellStyle name="Normal 58 5 3 5 3 2" xfId="11261"/>
    <cellStyle name="Normal 58 5 3 5 3 2 2" xfId="23704"/>
    <cellStyle name="Normal 58 5 3 5 3 2 2 2" xfId="48578"/>
    <cellStyle name="Normal 58 5 3 5 3 2 3" xfId="36145"/>
    <cellStyle name="Normal 58 5 3 5 3 3" xfId="18697"/>
    <cellStyle name="Normal 58 5 3 5 3 3 2" xfId="43571"/>
    <cellStyle name="Normal 58 5 3 5 3 4" xfId="31138"/>
    <cellStyle name="Normal 58 5 3 5 4" xfId="8157"/>
    <cellStyle name="Normal 58 5 3 5 4 2" xfId="20603"/>
    <cellStyle name="Normal 58 5 3 5 4 2 2" xfId="45477"/>
    <cellStyle name="Normal 58 5 3 5 4 3" xfId="33044"/>
    <cellStyle name="Normal 58 5 3 5 5" xfId="12715"/>
    <cellStyle name="Normal 58 5 3 5 5 2" xfId="25149"/>
    <cellStyle name="Normal 58 5 3 5 5 2 2" xfId="50023"/>
    <cellStyle name="Normal 58 5 3 5 5 3" xfId="37590"/>
    <cellStyle name="Normal 58 5 3 5 6" xfId="7459"/>
    <cellStyle name="Normal 58 5 3 5 6 2" xfId="19907"/>
    <cellStyle name="Normal 58 5 3 5 6 2 2" xfId="44781"/>
    <cellStyle name="Normal 58 5 3 5 6 3" xfId="32348"/>
    <cellStyle name="Normal 58 5 3 5 7" xfId="3087"/>
    <cellStyle name="Normal 58 5 3 5 7 2" xfId="15596"/>
    <cellStyle name="Normal 58 5 3 5 7 2 2" xfId="40470"/>
    <cellStyle name="Normal 58 5 3 5 7 3" xfId="28029"/>
    <cellStyle name="Normal 58 5 3 5 8" xfId="14900"/>
    <cellStyle name="Normal 58 5 3 5 8 2" xfId="39774"/>
    <cellStyle name="Normal 58 5 3 5 9" xfId="27333"/>
    <cellStyle name="Normal 58 5 3 6" xfId="1057"/>
    <cellStyle name="Normal 58 5 3 6 2" xfId="9043"/>
    <cellStyle name="Normal 58 5 3 6 2 2" xfId="21486"/>
    <cellStyle name="Normal 58 5 3 6 2 2 2" xfId="46360"/>
    <cellStyle name="Normal 58 5 3 6 2 3" xfId="33927"/>
    <cellStyle name="Normal 58 5 3 6 3" xfId="4025"/>
    <cellStyle name="Normal 58 5 3 6 3 2" xfId="16479"/>
    <cellStyle name="Normal 58 5 3 6 3 2 2" xfId="41353"/>
    <cellStyle name="Normal 58 5 3 6 3 3" xfId="28920"/>
    <cellStyle name="Normal 58 5 3 6 4" xfId="13857"/>
    <cellStyle name="Normal 58 5 3 6 4 2" xfId="38731"/>
    <cellStyle name="Normal 58 5 3 6 5" xfId="26290"/>
    <cellStyle name="Normal 58 5 3 7" xfId="5202"/>
    <cellStyle name="Normal 58 5 3 7 2" xfId="10218"/>
    <cellStyle name="Normal 58 5 3 7 2 2" xfId="22661"/>
    <cellStyle name="Normal 58 5 3 7 2 2 2" xfId="47535"/>
    <cellStyle name="Normal 58 5 3 7 2 3" xfId="35102"/>
    <cellStyle name="Normal 58 5 3 7 3" xfId="17654"/>
    <cellStyle name="Normal 58 5 3 7 3 2" xfId="42528"/>
    <cellStyle name="Normal 58 5 3 7 4" xfId="30095"/>
    <cellStyle name="Normal 58 5 3 8" xfId="7779"/>
    <cellStyle name="Normal 58 5 3 8 2" xfId="20225"/>
    <cellStyle name="Normal 58 5 3 8 2 2" xfId="45099"/>
    <cellStyle name="Normal 58 5 3 8 3" xfId="32666"/>
    <cellStyle name="Normal 58 5 3 9" xfId="11672"/>
    <cellStyle name="Normal 58 5 3 9 2" xfId="24106"/>
    <cellStyle name="Normal 58 5 3 9 2 2" xfId="48980"/>
    <cellStyle name="Normal 58 5 3 9 3" xfId="36547"/>
    <cellStyle name="Normal 58 5 3_Degree data" xfId="2535"/>
    <cellStyle name="Normal 58 5 4" xfId="403"/>
    <cellStyle name="Normal 58 5 4 10" xfId="13219"/>
    <cellStyle name="Normal 58 5 4 10 2" xfId="38093"/>
    <cellStyle name="Normal 58 5 4 11" xfId="25652"/>
    <cellStyle name="Normal 58 5 4 2" xfId="763"/>
    <cellStyle name="Normal 58 5 4 2 2" xfId="1572"/>
    <cellStyle name="Normal 58 5 4 2 2 2" xfId="9676"/>
    <cellStyle name="Normal 58 5 4 2 2 2 2" xfId="22119"/>
    <cellStyle name="Normal 58 5 4 2 2 2 2 2" xfId="46993"/>
    <cellStyle name="Normal 58 5 4 2 2 2 3" xfId="34560"/>
    <cellStyle name="Normal 58 5 4 2 2 3" xfId="4658"/>
    <cellStyle name="Normal 58 5 4 2 2 3 2" xfId="17112"/>
    <cellStyle name="Normal 58 5 4 2 2 3 2 2" xfId="41986"/>
    <cellStyle name="Normal 58 5 4 2 2 3 3" xfId="29553"/>
    <cellStyle name="Normal 58 5 4 2 2 4" xfId="14372"/>
    <cellStyle name="Normal 58 5 4 2 2 4 2" xfId="39246"/>
    <cellStyle name="Normal 58 5 4 2 2 5" xfId="26805"/>
    <cellStyle name="Normal 58 5 4 2 3" xfId="5717"/>
    <cellStyle name="Normal 58 5 4 2 3 2" xfId="10733"/>
    <cellStyle name="Normal 58 5 4 2 3 2 2" xfId="23176"/>
    <cellStyle name="Normal 58 5 4 2 3 2 2 2" xfId="48050"/>
    <cellStyle name="Normal 58 5 4 2 3 2 3" xfId="35617"/>
    <cellStyle name="Normal 58 5 4 2 3 3" xfId="18169"/>
    <cellStyle name="Normal 58 5 4 2 3 3 2" xfId="43043"/>
    <cellStyle name="Normal 58 5 4 2 3 4" xfId="30610"/>
    <cellStyle name="Normal 58 5 4 2 4" xfId="8792"/>
    <cellStyle name="Normal 58 5 4 2 4 2" xfId="21236"/>
    <cellStyle name="Normal 58 5 4 2 4 2 2" xfId="46110"/>
    <cellStyle name="Normal 58 5 4 2 4 3" xfId="33677"/>
    <cellStyle name="Normal 58 5 4 2 5" xfId="12187"/>
    <cellStyle name="Normal 58 5 4 2 5 2" xfId="24621"/>
    <cellStyle name="Normal 58 5 4 2 5 2 2" xfId="49495"/>
    <cellStyle name="Normal 58 5 4 2 5 3" xfId="37062"/>
    <cellStyle name="Normal 58 5 4 2 6" xfId="7269"/>
    <cellStyle name="Normal 58 5 4 2 6 2" xfId="19718"/>
    <cellStyle name="Normal 58 5 4 2 6 2 2" xfId="44592"/>
    <cellStyle name="Normal 58 5 4 2 6 3" xfId="32159"/>
    <cellStyle name="Normal 58 5 4 2 7" xfId="3723"/>
    <cellStyle name="Normal 58 5 4 2 7 2" xfId="16229"/>
    <cellStyle name="Normal 58 5 4 2 7 2 2" xfId="41103"/>
    <cellStyle name="Normal 58 5 4 2 7 3" xfId="28662"/>
    <cellStyle name="Normal 58 5 4 2 8" xfId="13566"/>
    <cellStyle name="Normal 58 5 4 2 8 2" xfId="38440"/>
    <cellStyle name="Normal 58 5 4 2 9" xfId="25999"/>
    <cellStyle name="Normal 58 5 4 3" xfId="1920"/>
    <cellStyle name="Normal 58 5 4 3 2" xfId="4948"/>
    <cellStyle name="Normal 58 5 4 3 2 2" xfId="9965"/>
    <cellStyle name="Normal 58 5 4 3 2 2 2" xfId="22408"/>
    <cellStyle name="Normal 58 5 4 3 2 2 2 2" xfId="47282"/>
    <cellStyle name="Normal 58 5 4 3 2 2 3" xfId="34849"/>
    <cellStyle name="Normal 58 5 4 3 2 3" xfId="17401"/>
    <cellStyle name="Normal 58 5 4 3 2 3 2" xfId="42275"/>
    <cellStyle name="Normal 58 5 4 3 2 4" xfId="29842"/>
    <cellStyle name="Normal 58 5 4 3 3" xfId="6066"/>
    <cellStyle name="Normal 58 5 4 3 3 2" xfId="11081"/>
    <cellStyle name="Normal 58 5 4 3 3 2 2" xfId="23524"/>
    <cellStyle name="Normal 58 5 4 3 3 2 2 2" xfId="48398"/>
    <cellStyle name="Normal 58 5 4 3 3 2 3" xfId="35965"/>
    <cellStyle name="Normal 58 5 4 3 3 3" xfId="18517"/>
    <cellStyle name="Normal 58 5 4 3 3 3 2" xfId="43391"/>
    <cellStyle name="Normal 58 5 4 3 3 4" xfId="30958"/>
    <cellStyle name="Normal 58 5 4 3 4" xfId="8372"/>
    <cellStyle name="Normal 58 5 4 3 4 2" xfId="20816"/>
    <cellStyle name="Normal 58 5 4 3 4 2 2" xfId="45690"/>
    <cellStyle name="Normal 58 5 4 3 4 3" xfId="33257"/>
    <cellStyle name="Normal 58 5 4 3 5" xfId="12535"/>
    <cellStyle name="Normal 58 5 4 3 5 2" xfId="24969"/>
    <cellStyle name="Normal 58 5 4 3 5 2 2" xfId="49843"/>
    <cellStyle name="Normal 58 5 4 3 5 3" xfId="37410"/>
    <cellStyle name="Normal 58 5 4 3 6" xfId="7559"/>
    <cellStyle name="Normal 58 5 4 3 6 2" xfId="20007"/>
    <cellStyle name="Normal 58 5 4 3 6 2 2" xfId="44881"/>
    <cellStyle name="Normal 58 5 4 3 6 3" xfId="32448"/>
    <cellStyle name="Normal 58 5 4 3 7" xfId="3303"/>
    <cellStyle name="Normal 58 5 4 3 7 2" xfId="15809"/>
    <cellStyle name="Normal 58 5 4 3 7 2 2" xfId="40683"/>
    <cellStyle name="Normal 58 5 4 3 7 3" xfId="28242"/>
    <cellStyle name="Normal 58 5 4 3 8" xfId="14720"/>
    <cellStyle name="Normal 58 5 4 3 8 2" xfId="39594"/>
    <cellStyle name="Normal 58 5 4 3 9" xfId="27153"/>
    <cellStyle name="Normal 58 5 4 4" xfId="2321"/>
    <cellStyle name="Normal 58 5 4 4 2" xfId="6346"/>
    <cellStyle name="Normal 58 5 4 4 2 2" xfId="11361"/>
    <cellStyle name="Normal 58 5 4 4 2 2 2" xfId="23804"/>
    <cellStyle name="Normal 58 5 4 4 2 2 2 2" xfId="48678"/>
    <cellStyle name="Normal 58 5 4 4 2 2 3" xfId="36245"/>
    <cellStyle name="Normal 58 5 4 4 2 3" xfId="18797"/>
    <cellStyle name="Normal 58 5 4 4 2 3 2" xfId="43671"/>
    <cellStyle name="Normal 58 5 4 4 2 4" xfId="31238"/>
    <cellStyle name="Normal 58 5 4 4 3" xfId="12815"/>
    <cellStyle name="Normal 58 5 4 4 3 2" xfId="25249"/>
    <cellStyle name="Normal 58 5 4 4 3 2 2" xfId="50123"/>
    <cellStyle name="Normal 58 5 4 4 3 3" xfId="37690"/>
    <cellStyle name="Normal 58 5 4 4 4" xfId="9256"/>
    <cellStyle name="Normal 58 5 4 4 4 2" xfId="21699"/>
    <cellStyle name="Normal 58 5 4 4 4 2 2" xfId="46573"/>
    <cellStyle name="Normal 58 5 4 4 4 3" xfId="34140"/>
    <cellStyle name="Normal 58 5 4 4 5" xfId="4238"/>
    <cellStyle name="Normal 58 5 4 4 5 2" xfId="16692"/>
    <cellStyle name="Normal 58 5 4 4 5 2 2" xfId="41566"/>
    <cellStyle name="Normal 58 5 4 4 5 3" xfId="29133"/>
    <cellStyle name="Normal 58 5 4 4 6" xfId="15000"/>
    <cellStyle name="Normal 58 5 4 4 6 2" xfId="39874"/>
    <cellStyle name="Normal 58 5 4 4 7" xfId="27433"/>
    <cellStyle name="Normal 58 5 4 5" xfId="1157"/>
    <cellStyle name="Normal 58 5 4 5 2" xfId="10318"/>
    <cellStyle name="Normal 58 5 4 5 2 2" xfId="22761"/>
    <cellStyle name="Normal 58 5 4 5 2 2 2" xfId="47635"/>
    <cellStyle name="Normal 58 5 4 5 2 3" xfId="35202"/>
    <cellStyle name="Normal 58 5 4 5 3" xfId="5302"/>
    <cellStyle name="Normal 58 5 4 5 3 2" xfId="17754"/>
    <cellStyle name="Normal 58 5 4 5 3 2 2" xfId="42628"/>
    <cellStyle name="Normal 58 5 4 5 3 3" xfId="30195"/>
    <cellStyle name="Normal 58 5 4 5 4" xfId="13957"/>
    <cellStyle name="Normal 58 5 4 5 4 2" xfId="38831"/>
    <cellStyle name="Normal 58 5 4 5 5" xfId="26390"/>
    <cellStyle name="Normal 58 5 4 6" xfId="7879"/>
    <cellStyle name="Normal 58 5 4 6 2" xfId="20325"/>
    <cellStyle name="Normal 58 5 4 6 2 2" xfId="45199"/>
    <cellStyle name="Normal 58 5 4 6 3" xfId="32766"/>
    <cellStyle name="Normal 58 5 4 7" xfId="11772"/>
    <cellStyle name="Normal 58 5 4 7 2" xfId="24206"/>
    <cellStyle name="Normal 58 5 4 7 2 2" xfId="49080"/>
    <cellStyle name="Normal 58 5 4 7 3" xfId="36647"/>
    <cellStyle name="Normal 58 5 4 8" xfId="6849"/>
    <cellStyle name="Normal 58 5 4 8 2" xfId="19298"/>
    <cellStyle name="Normal 58 5 4 8 2 2" xfId="44172"/>
    <cellStyle name="Normal 58 5 4 8 3" xfId="31739"/>
    <cellStyle name="Normal 58 5 4 9" xfId="2800"/>
    <cellStyle name="Normal 58 5 4 9 2" xfId="15318"/>
    <cellStyle name="Normal 58 5 4 9 2 2" xfId="40192"/>
    <cellStyle name="Normal 58 5 4 9 3" xfId="27751"/>
    <cellStyle name="Normal 58 5 4_Degree data" xfId="2537"/>
    <cellStyle name="Normal 58 5 5" xfId="236"/>
    <cellStyle name="Normal 58 5 5 10" xfId="13062"/>
    <cellStyle name="Normal 58 5 5 10 2" xfId="37936"/>
    <cellStyle name="Normal 58 5 5 11" xfId="25495"/>
    <cellStyle name="Normal 58 5 5 2" xfId="600"/>
    <cellStyle name="Normal 58 5 5 2 2" xfId="1573"/>
    <cellStyle name="Normal 58 5 5 2 2 2" xfId="9677"/>
    <cellStyle name="Normal 58 5 5 2 2 2 2" xfId="22120"/>
    <cellStyle name="Normal 58 5 5 2 2 2 2 2" xfId="46994"/>
    <cellStyle name="Normal 58 5 5 2 2 2 3" xfId="34561"/>
    <cellStyle name="Normal 58 5 5 2 2 3" xfId="4659"/>
    <cellStyle name="Normal 58 5 5 2 2 3 2" xfId="17113"/>
    <cellStyle name="Normal 58 5 5 2 2 3 2 2" xfId="41987"/>
    <cellStyle name="Normal 58 5 5 2 2 3 3" xfId="29554"/>
    <cellStyle name="Normal 58 5 5 2 2 4" xfId="14373"/>
    <cellStyle name="Normal 58 5 5 2 2 4 2" xfId="39247"/>
    <cellStyle name="Normal 58 5 5 2 2 5" xfId="26806"/>
    <cellStyle name="Normal 58 5 5 2 3" xfId="5718"/>
    <cellStyle name="Normal 58 5 5 2 3 2" xfId="10734"/>
    <cellStyle name="Normal 58 5 5 2 3 2 2" xfId="23177"/>
    <cellStyle name="Normal 58 5 5 2 3 2 2 2" xfId="48051"/>
    <cellStyle name="Normal 58 5 5 2 3 2 3" xfId="35618"/>
    <cellStyle name="Normal 58 5 5 2 3 3" xfId="18170"/>
    <cellStyle name="Normal 58 5 5 2 3 3 2" xfId="43044"/>
    <cellStyle name="Normal 58 5 5 2 3 4" xfId="30611"/>
    <cellStyle name="Normal 58 5 5 2 4" xfId="8793"/>
    <cellStyle name="Normal 58 5 5 2 4 2" xfId="21237"/>
    <cellStyle name="Normal 58 5 5 2 4 2 2" xfId="46111"/>
    <cellStyle name="Normal 58 5 5 2 4 3" xfId="33678"/>
    <cellStyle name="Normal 58 5 5 2 5" xfId="12188"/>
    <cellStyle name="Normal 58 5 5 2 5 2" xfId="24622"/>
    <cellStyle name="Normal 58 5 5 2 5 2 2" xfId="49496"/>
    <cellStyle name="Normal 58 5 5 2 5 3" xfId="37063"/>
    <cellStyle name="Normal 58 5 5 2 6" xfId="7270"/>
    <cellStyle name="Normal 58 5 5 2 6 2" xfId="19719"/>
    <cellStyle name="Normal 58 5 5 2 6 2 2" xfId="44593"/>
    <cellStyle name="Normal 58 5 5 2 6 3" xfId="32160"/>
    <cellStyle name="Normal 58 5 5 2 7" xfId="3724"/>
    <cellStyle name="Normal 58 5 5 2 7 2" xfId="16230"/>
    <cellStyle name="Normal 58 5 5 2 7 2 2" xfId="41104"/>
    <cellStyle name="Normal 58 5 5 2 7 3" xfId="28663"/>
    <cellStyle name="Normal 58 5 5 2 8" xfId="13409"/>
    <cellStyle name="Normal 58 5 5 2 8 2" xfId="38283"/>
    <cellStyle name="Normal 58 5 5 2 9" xfId="25842"/>
    <cellStyle name="Normal 58 5 5 3" xfId="1921"/>
    <cellStyle name="Normal 58 5 5 3 2" xfId="4791"/>
    <cellStyle name="Normal 58 5 5 3 2 2" xfId="9808"/>
    <cellStyle name="Normal 58 5 5 3 2 2 2" xfId="22251"/>
    <cellStyle name="Normal 58 5 5 3 2 2 2 2" xfId="47125"/>
    <cellStyle name="Normal 58 5 5 3 2 2 3" xfId="34692"/>
    <cellStyle name="Normal 58 5 5 3 2 3" xfId="17244"/>
    <cellStyle name="Normal 58 5 5 3 2 3 2" xfId="42118"/>
    <cellStyle name="Normal 58 5 5 3 2 4" xfId="29685"/>
    <cellStyle name="Normal 58 5 5 3 3" xfId="6067"/>
    <cellStyle name="Normal 58 5 5 3 3 2" xfId="11082"/>
    <cellStyle name="Normal 58 5 5 3 3 2 2" xfId="23525"/>
    <cellStyle name="Normal 58 5 5 3 3 2 2 2" xfId="48399"/>
    <cellStyle name="Normal 58 5 5 3 3 2 3" xfId="35966"/>
    <cellStyle name="Normal 58 5 5 3 3 3" xfId="18518"/>
    <cellStyle name="Normal 58 5 5 3 3 3 2" xfId="43392"/>
    <cellStyle name="Normal 58 5 5 3 3 4" xfId="30959"/>
    <cellStyle name="Normal 58 5 5 3 4" xfId="8882"/>
    <cellStyle name="Normal 58 5 5 3 4 2" xfId="21325"/>
    <cellStyle name="Normal 58 5 5 3 4 2 2" xfId="46199"/>
    <cellStyle name="Normal 58 5 5 3 4 3" xfId="33766"/>
    <cellStyle name="Normal 58 5 5 3 5" xfId="12536"/>
    <cellStyle name="Normal 58 5 5 3 5 2" xfId="24970"/>
    <cellStyle name="Normal 58 5 5 3 5 2 2" xfId="49844"/>
    <cellStyle name="Normal 58 5 5 3 5 3" xfId="37411"/>
    <cellStyle name="Normal 58 5 5 3 6" xfId="7402"/>
    <cellStyle name="Normal 58 5 5 3 6 2" xfId="19850"/>
    <cellStyle name="Normal 58 5 5 3 6 2 2" xfId="44724"/>
    <cellStyle name="Normal 58 5 5 3 6 3" xfId="32291"/>
    <cellStyle name="Normal 58 5 5 3 7" xfId="3864"/>
    <cellStyle name="Normal 58 5 5 3 7 2" xfId="16318"/>
    <cellStyle name="Normal 58 5 5 3 7 2 2" xfId="41192"/>
    <cellStyle name="Normal 58 5 5 3 7 3" xfId="28759"/>
    <cellStyle name="Normal 58 5 5 3 8" xfId="14721"/>
    <cellStyle name="Normal 58 5 5 3 8 2" xfId="39595"/>
    <cellStyle name="Normal 58 5 5 3 9" xfId="27154"/>
    <cellStyle name="Normal 58 5 5 4" xfId="2154"/>
    <cellStyle name="Normal 58 5 5 4 2" xfId="6189"/>
    <cellStyle name="Normal 58 5 5 4 2 2" xfId="11204"/>
    <cellStyle name="Normal 58 5 5 4 2 2 2" xfId="23647"/>
    <cellStyle name="Normal 58 5 5 4 2 2 2 2" xfId="48521"/>
    <cellStyle name="Normal 58 5 5 4 2 2 3" xfId="36088"/>
    <cellStyle name="Normal 58 5 5 4 2 3" xfId="18640"/>
    <cellStyle name="Normal 58 5 5 4 2 3 2" xfId="43514"/>
    <cellStyle name="Normal 58 5 5 4 2 4" xfId="31081"/>
    <cellStyle name="Normal 58 5 5 4 3" xfId="12658"/>
    <cellStyle name="Normal 58 5 5 4 3 2" xfId="25092"/>
    <cellStyle name="Normal 58 5 5 4 3 2 2" xfId="49966"/>
    <cellStyle name="Normal 58 5 5 4 3 3" xfId="37533"/>
    <cellStyle name="Normal 58 5 5 4 4" xfId="9099"/>
    <cellStyle name="Normal 58 5 5 4 4 2" xfId="21542"/>
    <cellStyle name="Normal 58 5 5 4 4 2 2" xfId="46416"/>
    <cellStyle name="Normal 58 5 5 4 4 3" xfId="33983"/>
    <cellStyle name="Normal 58 5 5 4 5" xfId="4081"/>
    <cellStyle name="Normal 58 5 5 4 5 2" xfId="16535"/>
    <cellStyle name="Normal 58 5 5 4 5 2 2" xfId="41409"/>
    <cellStyle name="Normal 58 5 5 4 5 3" xfId="28976"/>
    <cellStyle name="Normal 58 5 5 4 6" xfId="14843"/>
    <cellStyle name="Normal 58 5 5 4 6 2" xfId="39717"/>
    <cellStyle name="Normal 58 5 5 4 7" xfId="27276"/>
    <cellStyle name="Normal 58 5 5 5" xfId="1000"/>
    <cellStyle name="Normal 58 5 5 5 2" xfId="10159"/>
    <cellStyle name="Normal 58 5 5 5 2 2" xfId="22602"/>
    <cellStyle name="Normal 58 5 5 5 2 2 2" xfId="47476"/>
    <cellStyle name="Normal 58 5 5 5 2 3" xfId="35043"/>
    <cellStyle name="Normal 58 5 5 5 3" xfId="5143"/>
    <cellStyle name="Normal 58 5 5 5 3 2" xfId="17595"/>
    <cellStyle name="Normal 58 5 5 5 3 2 2" xfId="42469"/>
    <cellStyle name="Normal 58 5 5 5 3 3" xfId="30036"/>
    <cellStyle name="Normal 58 5 5 5 4" xfId="13800"/>
    <cellStyle name="Normal 58 5 5 5 4 2" xfId="38674"/>
    <cellStyle name="Normal 58 5 5 5 5" xfId="26233"/>
    <cellStyle name="Normal 58 5 5 6" xfId="8215"/>
    <cellStyle name="Normal 58 5 5 6 2" xfId="20659"/>
    <cellStyle name="Normal 58 5 5 6 2 2" xfId="45533"/>
    <cellStyle name="Normal 58 5 5 6 3" xfId="33100"/>
    <cellStyle name="Normal 58 5 5 7" xfId="11615"/>
    <cellStyle name="Normal 58 5 5 7 2" xfId="24049"/>
    <cellStyle name="Normal 58 5 5 7 2 2" xfId="48923"/>
    <cellStyle name="Normal 58 5 5 7 3" xfId="36490"/>
    <cellStyle name="Normal 58 5 5 8" xfId="6692"/>
    <cellStyle name="Normal 58 5 5 8 2" xfId="19141"/>
    <cellStyle name="Normal 58 5 5 8 2 2" xfId="44015"/>
    <cellStyle name="Normal 58 5 5 8 3" xfId="31582"/>
    <cellStyle name="Normal 58 5 5 9" xfId="3146"/>
    <cellStyle name="Normal 58 5 5 9 2" xfId="15652"/>
    <cellStyle name="Normal 58 5 5 9 2 2" xfId="40526"/>
    <cellStyle name="Normal 58 5 5 9 3" xfId="28085"/>
    <cellStyle name="Normal 58 5 5_Degree data" xfId="2538"/>
    <cellStyle name="Normal 58 5 6" xfId="554"/>
    <cellStyle name="Normal 58 5 6 2" xfId="1567"/>
    <cellStyle name="Normal 58 5 6 2 2" xfId="9671"/>
    <cellStyle name="Normal 58 5 6 2 2 2" xfId="22114"/>
    <cellStyle name="Normal 58 5 6 2 2 2 2" xfId="46988"/>
    <cellStyle name="Normal 58 5 6 2 2 3" xfId="34555"/>
    <cellStyle name="Normal 58 5 6 2 3" xfId="4653"/>
    <cellStyle name="Normal 58 5 6 2 3 2" xfId="17107"/>
    <cellStyle name="Normal 58 5 6 2 3 2 2" xfId="41981"/>
    <cellStyle name="Normal 58 5 6 2 3 3" xfId="29548"/>
    <cellStyle name="Normal 58 5 6 2 4" xfId="14367"/>
    <cellStyle name="Normal 58 5 6 2 4 2" xfId="39241"/>
    <cellStyle name="Normal 58 5 6 2 5" xfId="26800"/>
    <cellStyle name="Normal 58 5 6 3" xfId="5712"/>
    <cellStyle name="Normal 58 5 6 3 2" xfId="10728"/>
    <cellStyle name="Normal 58 5 6 3 2 2" xfId="23171"/>
    <cellStyle name="Normal 58 5 6 3 2 2 2" xfId="48045"/>
    <cellStyle name="Normal 58 5 6 3 2 3" xfId="35612"/>
    <cellStyle name="Normal 58 5 6 3 3" xfId="18164"/>
    <cellStyle name="Normal 58 5 6 3 3 2" xfId="43038"/>
    <cellStyle name="Normal 58 5 6 3 4" xfId="30605"/>
    <cellStyle name="Normal 58 5 6 4" xfId="8787"/>
    <cellStyle name="Normal 58 5 6 4 2" xfId="21231"/>
    <cellStyle name="Normal 58 5 6 4 2 2" xfId="46105"/>
    <cellStyle name="Normal 58 5 6 4 3" xfId="33672"/>
    <cellStyle name="Normal 58 5 6 5" xfId="12182"/>
    <cellStyle name="Normal 58 5 6 5 2" xfId="24616"/>
    <cellStyle name="Normal 58 5 6 5 2 2" xfId="49490"/>
    <cellStyle name="Normal 58 5 6 5 3" xfId="37057"/>
    <cellStyle name="Normal 58 5 6 6" xfId="7264"/>
    <cellStyle name="Normal 58 5 6 6 2" xfId="19713"/>
    <cellStyle name="Normal 58 5 6 6 2 2" xfId="44587"/>
    <cellStyle name="Normal 58 5 6 6 3" xfId="32154"/>
    <cellStyle name="Normal 58 5 6 7" xfId="3718"/>
    <cellStyle name="Normal 58 5 6 7 2" xfId="16224"/>
    <cellStyle name="Normal 58 5 6 7 2 2" xfId="41098"/>
    <cellStyle name="Normal 58 5 6 7 3" xfId="28657"/>
    <cellStyle name="Normal 58 5 6 8" xfId="13364"/>
    <cellStyle name="Normal 58 5 6 8 2" xfId="38238"/>
    <cellStyle name="Normal 58 5 6 9" xfId="25797"/>
    <cellStyle name="Normal 58 5 7" xfId="1915"/>
    <cellStyle name="Normal 58 5 7 2" xfId="4746"/>
    <cellStyle name="Normal 58 5 7 2 2" xfId="9763"/>
    <cellStyle name="Normal 58 5 7 2 2 2" xfId="22206"/>
    <cellStyle name="Normal 58 5 7 2 2 2 2" xfId="47080"/>
    <cellStyle name="Normal 58 5 7 2 2 3" xfId="34647"/>
    <cellStyle name="Normal 58 5 7 2 3" xfId="17199"/>
    <cellStyle name="Normal 58 5 7 2 3 2" xfId="42073"/>
    <cellStyle name="Normal 58 5 7 2 4" xfId="29640"/>
    <cellStyle name="Normal 58 5 7 3" xfId="6061"/>
    <cellStyle name="Normal 58 5 7 3 2" xfId="11076"/>
    <cellStyle name="Normal 58 5 7 3 2 2" xfId="23519"/>
    <cellStyle name="Normal 58 5 7 3 2 2 2" xfId="48393"/>
    <cellStyle name="Normal 58 5 7 3 2 3" xfId="35960"/>
    <cellStyle name="Normal 58 5 7 3 3" xfId="18512"/>
    <cellStyle name="Normal 58 5 7 3 3 2" xfId="43386"/>
    <cellStyle name="Normal 58 5 7 3 4" xfId="30953"/>
    <cellStyle name="Normal 58 5 7 4" xfId="8053"/>
    <cellStyle name="Normal 58 5 7 4 2" xfId="20499"/>
    <cellStyle name="Normal 58 5 7 4 2 2" xfId="45373"/>
    <cellStyle name="Normal 58 5 7 4 3" xfId="32940"/>
    <cellStyle name="Normal 58 5 7 5" xfId="12530"/>
    <cellStyle name="Normal 58 5 7 5 2" xfId="24964"/>
    <cellStyle name="Normal 58 5 7 5 2 2" xfId="49838"/>
    <cellStyle name="Normal 58 5 7 5 3" xfId="37405"/>
    <cellStyle name="Normal 58 5 7 6" xfId="7357"/>
    <cellStyle name="Normal 58 5 7 6 2" xfId="19805"/>
    <cellStyle name="Normal 58 5 7 6 2 2" xfId="44679"/>
    <cellStyle name="Normal 58 5 7 6 3" xfId="32246"/>
    <cellStyle name="Normal 58 5 7 7" xfId="2980"/>
    <cellStyle name="Normal 58 5 7 7 2" xfId="15492"/>
    <cellStyle name="Normal 58 5 7 7 2 2" xfId="40366"/>
    <cellStyle name="Normal 58 5 7 7 3" xfId="27925"/>
    <cellStyle name="Normal 58 5 7 8" xfId="14715"/>
    <cellStyle name="Normal 58 5 7 8 2" xfId="39589"/>
    <cellStyle name="Normal 58 5 7 9" xfId="27148"/>
    <cellStyle name="Normal 58 5 8" xfId="2105"/>
    <cellStyle name="Normal 58 5 8 2" xfId="6144"/>
    <cellStyle name="Normal 58 5 8 2 2" xfId="11159"/>
    <cellStyle name="Normal 58 5 8 2 2 2" xfId="23602"/>
    <cellStyle name="Normal 58 5 8 2 2 2 2" xfId="48476"/>
    <cellStyle name="Normal 58 5 8 2 2 3" xfId="36043"/>
    <cellStyle name="Normal 58 5 8 2 3" xfId="18595"/>
    <cellStyle name="Normal 58 5 8 2 3 2" xfId="43469"/>
    <cellStyle name="Normal 58 5 8 2 4" xfId="31036"/>
    <cellStyle name="Normal 58 5 8 3" xfId="12613"/>
    <cellStyle name="Normal 58 5 8 3 2" xfId="25047"/>
    <cellStyle name="Normal 58 5 8 3 2 2" xfId="49921"/>
    <cellStyle name="Normal 58 5 8 3 3" xfId="37488"/>
    <cellStyle name="Normal 58 5 8 4" xfId="8939"/>
    <cellStyle name="Normal 58 5 8 4 2" xfId="21382"/>
    <cellStyle name="Normal 58 5 8 4 2 2" xfId="46256"/>
    <cellStyle name="Normal 58 5 8 4 3" xfId="33823"/>
    <cellStyle name="Normal 58 5 8 5" xfId="3921"/>
    <cellStyle name="Normal 58 5 8 5 2" xfId="16375"/>
    <cellStyle name="Normal 58 5 8 5 2 2" xfId="41249"/>
    <cellStyle name="Normal 58 5 8 5 3" xfId="28816"/>
    <cellStyle name="Normal 58 5 8 6" xfId="14798"/>
    <cellStyle name="Normal 58 5 8 6 2" xfId="39672"/>
    <cellStyle name="Normal 58 5 8 7" xfId="27231"/>
    <cellStyle name="Normal 58 5 9" xfId="955"/>
    <cellStyle name="Normal 58 5 9 2" xfId="11570"/>
    <cellStyle name="Normal 58 5 9 2 2" xfId="24004"/>
    <cellStyle name="Normal 58 5 9 2 2 2" xfId="48878"/>
    <cellStyle name="Normal 58 5 9 2 3" xfId="36445"/>
    <cellStyle name="Normal 58 5 9 3" xfId="10114"/>
    <cellStyle name="Normal 58 5 9 3 2" xfId="22557"/>
    <cellStyle name="Normal 58 5 9 3 2 2" xfId="47431"/>
    <cellStyle name="Normal 58 5 9 3 3" xfId="34998"/>
    <cellStyle name="Normal 58 5 9 4" xfId="5098"/>
    <cellStyle name="Normal 58 5 9 4 2" xfId="17550"/>
    <cellStyle name="Normal 58 5 9 4 2 2" xfId="42424"/>
    <cellStyle name="Normal 58 5 9 4 3" xfId="29991"/>
    <cellStyle name="Normal 58 5 9 5" xfId="13755"/>
    <cellStyle name="Normal 58 5 9 5 2" xfId="38629"/>
    <cellStyle name="Normal 58 5 9 6" xfId="26188"/>
    <cellStyle name="Normal 58 5_Degree data" xfId="2532"/>
    <cellStyle name="Normal 58 6" xfId="137"/>
    <cellStyle name="Normal 58 6 10" xfId="7700"/>
    <cellStyle name="Normal 58 6 10 2" xfId="20146"/>
    <cellStyle name="Normal 58 6 10 2 2" xfId="45020"/>
    <cellStyle name="Normal 58 6 10 3" xfId="32587"/>
    <cellStyle name="Normal 58 6 11" xfId="11520"/>
    <cellStyle name="Normal 58 6 11 2" xfId="23954"/>
    <cellStyle name="Normal 58 6 11 2 2" xfId="48828"/>
    <cellStyle name="Normal 58 6 11 3" xfId="36395"/>
    <cellStyle name="Normal 58 6 12" xfId="6512"/>
    <cellStyle name="Normal 58 6 12 2" xfId="18961"/>
    <cellStyle name="Normal 58 6 12 2 2" xfId="43835"/>
    <cellStyle name="Normal 58 6 12 3" xfId="31402"/>
    <cellStyle name="Normal 58 6 13" xfId="2620"/>
    <cellStyle name="Normal 58 6 13 2" xfId="15139"/>
    <cellStyle name="Normal 58 6 13 2 2" xfId="40013"/>
    <cellStyle name="Normal 58 6 13 3" xfId="27572"/>
    <cellStyle name="Normal 58 6 14" xfId="12967"/>
    <cellStyle name="Normal 58 6 14 2" xfId="37841"/>
    <cellStyle name="Normal 58 6 15" xfId="25400"/>
    <cellStyle name="Normal 58 6 2" xfId="325"/>
    <cellStyle name="Normal 58 6 2 10" xfId="6555"/>
    <cellStyle name="Normal 58 6 2 10 2" xfId="19004"/>
    <cellStyle name="Normal 58 6 2 10 2 2" xfId="43878"/>
    <cellStyle name="Normal 58 6 2 10 3" xfId="31445"/>
    <cellStyle name="Normal 58 6 2 11" xfId="2723"/>
    <cellStyle name="Normal 58 6 2 11 2" xfId="15241"/>
    <cellStyle name="Normal 58 6 2 11 2 2" xfId="40115"/>
    <cellStyle name="Normal 58 6 2 11 3" xfId="27674"/>
    <cellStyle name="Normal 58 6 2 12" xfId="13142"/>
    <cellStyle name="Normal 58 6 2 12 2" xfId="38016"/>
    <cellStyle name="Normal 58 6 2 13" xfId="25575"/>
    <cellStyle name="Normal 58 6 2 2" xfId="427"/>
    <cellStyle name="Normal 58 6 2 2 10" xfId="13242"/>
    <cellStyle name="Normal 58 6 2 2 10 2" xfId="38116"/>
    <cellStyle name="Normal 58 6 2 2 11" xfId="25675"/>
    <cellStyle name="Normal 58 6 2 2 2" xfId="787"/>
    <cellStyle name="Normal 58 6 2 2 2 2" xfId="1576"/>
    <cellStyle name="Normal 58 6 2 2 2 2 2" xfId="9680"/>
    <cellStyle name="Normal 58 6 2 2 2 2 2 2" xfId="22123"/>
    <cellStyle name="Normal 58 6 2 2 2 2 2 2 2" xfId="46997"/>
    <cellStyle name="Normal 58 6 2 2 2 2 2 3" xfId="34564"/>
    <cellStyle name="Normal 58 6 2 2 2 2 3" xfId="4662"/>
    <cellStyle name="Normal 58 6 2 2 2 2 3 2" xfId="17116"/>
    <cellStyle name="Normal 58 6 2 2 2 2 3 2 2" xfId="41990"/>
    <cellStyle name="Normal 58 6 2 2 2 2 3 3" xfId="29557"/>
    <cellStyle name="Normal 58 6 2 2 2 2 4" xfId="14376"/>
    <cellStyle name="Normal 58 6 2 2 2 2 4 2" xfId="39250"/>
    <cellStyle name="Normal 58 6 2 2 2 2 5" xfId="26809"/>
    <cellStyle name="Normal 58 6 2 2 2 3" xfId="5721"/>
    <cellStyle name="Normal 58 6 2 2 2 3 2" xfId="10737"/>
    <cellStyle name="Normal 58 6 2 2 2 3 2 2" xfId="23180"/>
    <cellStyle name="Normal 58 6 2 2 2 3 2 2 2" xfId="48054"/>
    <cellStyle name="Normal 58 6 2 2 2 3 2 3" xfId="35621"/>
    <cellStyle name="Normal 58 6 2 2 2 3 3" xfId="18173"/>
    <cellStyle name="Normal 58 6 2 2 2 3 3 2" xfId="43047"/>
    <cellStyle name="Normal 58 6 2 2 2 3 4" xfId="30614"/>
    <cellStyle name="Normal 58 6 2 2 2 4" xfId="8796"/>
    <cellStyle name="Normal 58 6 2 2 2 4 2" xfId="21240"/>
    <cellStyle name="Normal 58 6 2 2 2 4 2 2" xfId="46114"/>
    <cellStyle name="Normal 58 6 2 2 2 4 3" xfId="33681"/>
    <cellStyle name="Normal 58 6 2 2 2 5" xfId="12191"/>
    <cellStyle name="Normal 58 6 2 2 2 5 2" xfId="24625"/>
    <cellStyle name="Normal 58 6 2 2 2 5 2 2" xfId="49499"/>
    <cellStyle name="Normal 58 6 2 2 2 5 3" xfId="37066"/>
    <cellStyle name="Normal 58 6 2 2 2 6" xfId="7273"/>
    <cellStyle name="Normal 58 6 2 2 2 6 2" xfId="19722"/>
    <cellStyle name="Normal 58 6 2 2 2 6 2 2" xfId="44596"/>
    <cellStyle name="Normal 58 6 2 2 2 6 3" xfId="32163"/>
    <cellStyle name="Normal 58 6 2 2 2 7" xfId="3727"/>
    <cellStyle name="Normal 58 6 2 2 2 7 2" xfId="16233"/>
    <cellStyle name="Normal 58 6 2 2 2 7 2 2" xfId="41107"/>
    <cellStyle name="Normal 58 6 2 2 2 7 3" xfId="28666"/>
    <cellStyle name="Normal 58 6 2 2 2 8" xfId="13589"/>
    <cellStyle name="Normal 58 6 2 2 2 8 2" xfId="38463"/>
    <cellStyle name="Normal 58 6 2 2 2 9" xfId="26022"/>
    <cellStyle name="Normal 58 6 2 2 3" xfId="1924"/>
    <cellStyle name="Normal 58 6 2 2 3 2" xfId="4971"/>
    <cellStyle name="Normal 58 6 2 2 3 2 2" xfId="9988"/>
    <cellStyle name="Normal 58 6 2 2 3 2 2 2" xfId="22431"/>
    <cellStyle name="Normal 58 6 2 2 3 2 2 2 2" xfId="47305"/>
    <cellStyle name="Normal 58 6 2 2 3 2 2 3" xfId="34872"/>
    <cellStyle name="Normal 58 6 2 2 3 2 3" xfId="17424"/>
    <cellStyle name="Normal 58 6 2 2 3 2 3 2" xfId="42298"/>
    <cellStyle name="Normal 58 6 2 2 3 2 4" xfId="29865"/>
    <cellStyle name="Normal 58 6 2 2 3 3" xfId="6070"/>
    <cellStyle name="Normal 58 6 2 2 3 3 2" xfId="11085"/>
    <cellStyle name="Normal 58 6 2 2 3 3 2 2" xfId="23528"/>
    <cellStyle name="Normal 58 6 2 2 3 3 2 2 2" xfId="48402"/>
    <cellStyle name="Normal 58 6 2 2 3 3 2 3" xfId="35969"/>
    <cellStyle name="Normal 58 6 2 2 3 3 3" xfId="18521"/>
    <cellStyle name="Normal 58 6 2 2 3 3 3 2" xfId="43395"/>
    <cellStyle name="Normal 58 6 2 2 3 3 4" xfId="30962"/>
    <cellStyle name="Normal 58 6 2 2 3 4" xfId="8395"/>
    <cellStyle name="Normal 58 6 2 2 3 4 2" xfId="20839"/>
    <cellStyle name="Normal 58 6 2 2 3 4 2 2" xfId="45713"/>
    <cellStyle name="Normal 58 6 2 2 3 4 3" xfId="33280"/>
    <cellStyle name="Normal 58 6 2 2 3 5" xfId="12539"/>
    <cellStyle name="Normal 58 6 2 2 3 5 2" xfId="24973"/>
    <cellStyle name="Normal 58 6 2 2 3 5 2 2" xfId="49847"/>
    <cellStyle name="Normal 58 6 2 2 3 5 3" xfId="37414"/>
    <cellStyle name="Normal 58 6 2 2 3 6" xfId="7582"/>
    <cellStyle name="Normal 58 6 2 2 3 6 2" xfId="20030"/>
    <cellStyle name="Normal 58 6 2 2 3 6 2 2" xfId="44904"/>
    <cellStyle name="Normal 58 6 2 2 3 6 3" xfId="32471"/>
    <cellStyle name="Normal 58 6 2 2 3 7" xfId="3326"/>
    <cellStyle name="Normal 58 6 2 2 3 7 2" xfId="15832"/>
    <cellStyle name="Normal 58 6 2 2 3 7 2 2" xfId="40706"/>
    <cellStyle name="Normal 58 6 2 2 3 7 3" xfId="28265"/>
    <cellStyle name="Normal 58 6 2 2 3 8" xfId="14724"/>
    <cellStyle name="Normal 58 6 2 2 3 8 2" xfId="39598"/>
    <cellStyle name="Normal 58 6 2 2 3 9" xfId="27157"/>
    <cellStyle name="Normal 58 6 2 2 4" xfId="2345"/>
    <cellStyle name="Normal 58 6 2 2 4 2" xfId="6369"/>
    <cellStyle name="Normal 58 6 2 2 4 2 2" xfId="11384"/>
    <cellStyle name="Normal 58 6 2 2 4 2 2 2" xfId="23827"/>
    <cellStyle name="Normal 58 6 2 2 4 2 2 2 2" xfId="48701"/>
    <cellStyle name="Normal 58 6 2 2 4 2 2 3" xfId="36268"/>
    <cellStyle name="Normal 58 6 2 2 4 2 3" xfId="18820"/>
    <cellStyle name="Normal 58 6 2 2 4 2 3 2" xfId="43694"/>
    <cellStyle name="Normal 58 6 2 2 4 2 4" xfId="31261"/>
    <cellStyle name="Normal 58 6 2 2 4 3" xfId="12838"/>
    <cellStyle name="Normal 58 6 2 2 4 3 2" xfId="25272"/>
    <cellStyle name="Normal 58 6 2 2 4 3 2 2" xfId="50146"/>
    <cellStyle name="Normal 58 6 2 2 4 3 3" xfId="37713"/>
    <cellStyle name="Normal 58 6 2 2 4 4" xfId="9279"/>
    <cellStyle name="Normal 58 6 2 2 4 4 2" xfId="21722"/>
    <cellStyle name="Normal 58 6 2 2 4 4 2 2" xfId="46596"/>
    <cellStyle name="Normal 58 6 2 2 4 4 3" xfId="34163"/>
    <cellStyle name="Normal 58 6 2 2 4 5" xfId="4261"/>
    <cellStyle name="Normal 58 6 2 2 4 5 2" xfId="16715"/>
    <cellStyle name="Normal 58 6 2 2 4 5 2 2" xfId="41589"/>
    <cellStyle name="Normal 58 6 2 2 4 5 3" xfId="29156"/>
    <cellStyle name="Normal 58 6 2 2 4 6" xfId="15023"/>
    <cellStyle name="Normal 58 6 2 2 4 6 2" xfId="39897"/>
    <cellStyle name="Normal 58 6 2 2 4 7" xfId="27456"/>
    <cellStyle name="Normal 58 6 2 2 5" xfId="1180"/>
    <cellStyle name="Normal 58 6 2 2 5 2" xfId="10341"/>
    <cellStyle name="Normal 58 6 2 2 5 2 2" xfId="22784"/>
    <cellStyle name="Normal 58 6 2 2 5 2 2 2" xfId="47658"/>
    <cellStyle name="Normal 58 6 2 2 5 2 3" xfId="35225"/>
    <cellStyle name="Normal 58 6 2 2 5 3" xfId="5325"/>
    <cellStyle name="Normal 58 6 2 2 5 3 2" xfId="17777"/>
    <cellStyle name="Normal 58 6 2 2 5 3 2 2" xfId="42651"/>
    <cellStyle name="Normal 58 6 2 2 5 3 3" xfId="30218"/>
    <cellStyle name="Normal 58 6 2 2 5 4" xfId="13980"/>
    <cellStyle name="Normal 58 6 2 2 5 4 2" xfId="38854"/>
    <cellStyle name="Normal 58 6 2 2 5 5" xfId="26413"/>
    <cellStyle name="Normal 58 6 2 2 6" xfId="7902"/>
    <cellStyle name="Normal 58 6 2 2 6 2" xfId="20348"/>
    <cellStyle name="Normal 58 6 2 2 6 2 2" xfId="45222"/>
    <cellStyle name="Normal 58 6 2 2 6 3" xfId="32789"/>
    <cellStyle name="Normal 58 6 2 2 7" xfId="11795"/>
    <cellStyle name="Normal 58 6 2 2 7 2" xfId="24229"/>
    <cellStyle name="Normal 58 6 2 2 7 2 2" xfId="49103"/>
    <cellStyle name="Normal 58 6 2 2 7 3" xfId="36670"/>
    <cellStyle name="Normal 58 6 2 2 8" xfId="6872"/>
    <cellStyle name="Normal 58 6 2 2 8 2" xfId="19321"/>
    <cellStyle name="Normal 58 6 2 2 8 2 2" xfId="44195"/>
    <cellStyle name="Normal 58 6 2 2 8 3" xfId="31762"/>
    <cellStyle name="Normal 58 6 2 2 9" xfId="2823"/>
    <cellStyle name="Normal 58 6 2 2 9 2" xfId="15341"/>
    <cellStyle name="Normal 58 6 2 2 9 2 2" xfId="40215"/>
    <cellStyle name="Normal 58 6 2 2 9 3" xfId="27774"/>
    <cellStyle name="Normal 58 6 2 2_Degree data" xfId="2541"/>
    <cellStyle name="Normal 58 6 2 3" xfId="686"/>
    <cellStyle name="Normal 58 6 2 3 2" xfId="1575"/>
    <cellStyle name="Normal 58 6 2 3 2 2" xfId="9179"/>
    <cellStyle name="Normal 58 6 2 3 2 2 2" xfId="21622"/>
    <cellStyle name="Normal 58 6 2 3 2 2 2 2" xfId="46496"/>
    <cellStyle name="Normal 58 6 2 3 2 2 3" xfId="34063"/>
    <cellStyle name="Normal 58 6 2 3 2 3" xfId="4161"/>
    <cellStyle name="Normal 58 6 2 3 2 3 2" xfId="16615"/>
    <cellStyle name="Normal 58 6 2 3 2 3 2 2" xfId="41489"/>
    <cellStyle name="Normal 58 6 2 3 2 3 3" xfId="29056"/>
    <cellStyle name="Normal 58 6 2 3 2 4" xfId="14375"/>
    <cellStyle name="Normal 58 6 2 3 2 4 2" xfId="39249"/>
    <cellStyle name="Normal 58 6 2 3 2 5" xfId="26808"/>
    <cellStyle name="Normal 58 6 2 3 3" xfId="5720"/>
    <cellStyle name="Normal 58 6 2 3 3 2" xfId="10736"/>
    <cellStyle name="Normal 58 6 2 3 3 2 2" xfId="23179"/>
    <cellStyle name="Normal 58 6 2 3 3 2 2 2" xfId="48053"/>
    <cellStyle name="Normal 58 6 2 3 3 2 3" xfId="35620"/>
    <cellStyle name="Normal 58 6 2 3 3 3" xfId="18172"/>
    <cellStyle name="Normal 58 6 2 3 3 3 2" xfId="43046"/>
    <cellStyle name="Normal 58 6 2 3 3 4" xfId="30613"/>
    <cellStyle name="Normal 58 6 2 3 4" xfId="8295"/>
    <cellStyle name="Normal 58 6 2 3 4 2" xfId="20739"/>
    <cellStyle name="Normal 58 6 2 3 4 2 2" xfId="45613"/>
    <cellStyle name="Normal 58 6 2 3 4 3" xfId="33180"/>
    <cellStyle name="Normal 58 6 2 3 5" xfId="12190"/>
    <cellStyle name="Normal 58 6 2 3 5 2" xfId="24624"/>
    <cellStyle name="Normal 58 6 2 3 5 2 2" xfId="49498"/>
    <cellStyle name="Normal 58 6 2 3 5 3" xfId="37065"/>
    <cellStyle name="Normal 58 6 2 3 6" xfId="6772"/>
    <cellStyle name="Normal 58 6 2 3 6 2" xfId="19221"/>
    <cellStyle name="Normal 58 6 2 3 6 2 2" xfId="44095"/>
    <cellStyle name="Normal 58 6 2 3 6 3" xfId="31662"/>
    <cellStyle name="Normal 58 6 2 3 7" xfId="3226"/>
    <cellStyle name="Normal 58 6 2 3 7 2" xfId="15732"/>
    <cellStyle name="Normal 58 6 2 3 7 2 2" xfId="40606"/>
    <cellStyle name="Normal 58 6 2 3 7 3" xfId="28165"/>
    <cellStyle name="Normal 58 6 2 3 8" xfId="13489"/>
    <cellStyle name="Normal 58 6 2 3 8 2" xfId="38363"/>
    <cellStyle name="Normal 58 6 2 3 9" xfId="25922"/>
    <cellStyle name="Normal 58 6 2 4" xfId="1923"/>
    <cellStyle name="Normal 58 6 2 4 2" xfId="4661"/>
    <cellStyle name="Normal 58 6 2 4 2 2" xfId="9679"/>
    <cellStyle name="Normal 58 6 2 4 2 2 2" xfId="22122"/>
    <cellStyle name="Normal 58 6 2 4 2 2 2 2" xfId="46996"/>
    <cellStyle name="Normal 58 6 2 4 2 2 3" xfId="34563"/>
    <cellStyle name="Normal 58 6 2 4 2 3" xfId="17115"/>
    <cellStyle name="Normal 58 6 2 4 2 3 2" xfId="41989"/>
    <cellStyle name="Normal 58 6 2 4 2 4" xfId="29556"/>
    <cellStyle name="Normal 58 6 2 4 3" xfId="6069"/>
    <cellStyle name="Normal 58 6 2 4 3 2" xfId="11084"/>
    <cellStyle name="Normal 58 6 2 4 3 2 2" xfId="23527"/>
    <cellStyle name="Normal 58 6 2 4 3 2 2 2" xfId="48401"/>
    <cellStyle name="Normal 58 6 2 4 3 2 3" xfId="35968"/>
    <cellStyle name="Normal 58 6 2 4 3 3" xfId="18520"/>
    <cellStyle name="Normal 58 6 2 4 3 3 2" xfId="43394"/>
    <cellStyle name="Normal 58 6 2 4 3 4" xfId="30961"/>
    <cellStyle name="Normal 58 6 2 4 4" xfId="8795"/>
    <cellStyle name="Normal 58 6 2 4 4 2" xfId="21239"/>
    <cellStyle name="Normal 58 6 2 4 4 2 2" xfId="46113"/>
    <cellStyle name="Normal 58 6 2 4 4 3" xfId="33680"/>
    <cellStyle name="Normal 58 6 2 4 5" xfId="12538"/>
    <cellStyle name="Normal 58 6 2 4 5 2" xfId="24972"/>
    <cellStyle name="Normal 58 6 2 4 5 2 2" xfId="49846"/>
    <cellStyle name="Normal 58 6 2 4 5 3" xfId="37413"/>
    <cellStyle name="Normal 58 6 2 4 6" xfId="7272"/>
    <cellStyle name="Normal 58 6 2 4 6 2" xfId="19721"/>
    <cellStyle name="Normal 58 6 2 4 6 2 2" xfId="44595"/>
    <cellStyle name="Normal 58 6 2 4 6 3" xfId="32162"/>
    <cellStyle name="Normal 58 6 2 4 7" xfId="3726"/>
    <cellStyle name="Normal 58 6 2 4 7 2" xfId="16232"/>
    <cellStyle name="Normal 58 6 2 4 7 2 2" xfId="41106"/>
    <cellStyle name="Normal 58 6 2 4 7 3" xfId="28665"/>
    <cellStyle name="Normal 58 6 2 4 8" xfId="14723"/>
    <cellStyle name="Normal 58 6 2 4 8 2" xfId="39597"/>
    <cellStyle name="Normal 58 6 2 4 9" xfId="27156"/>
    <cellStyle name="Normal 58 6 2 5" xfId="2243"/>
    <cellStyle name="Normal 58 6 2 5 2" xfId="4871"/>
    <cellStyle name="Normal 58 6 2 5 2 2" xfId="9888"/>
    <cellStyle name="Normal 58 6 2 5 2 2 2" xfId="22331"/>
    <cellStyle name="Normal 58 6 2 5 2 2 2 2" xfId="47205"/>
    <cellStyle name="Normal 58 6 2 5 2 2 3" xfId="34772"/>
    <cellStyle name="Normal 58 6 2 5 2 3" xfId="17324"/>
    <cellStyle name="Normal 58 6 2 5 2 3 2" xfId="42198"/>
    <cellStyle name="Normal 58 6 2 5 2 4" xfId="29765"/>
    <cellStyle name="Normal 58 6 2 5 3" xfId="6269"/>
    <cellStyle name="Normal 58 6 2 5 3 2" xfId="11284"/>
    <cellStyle name="Normal 58 6 2 5 3 2 2" xfId="23727"/>
    <cellStyle name="Normal 58 6 2 5 3 2 2 2" xfId="48601"/>
    <cellStyle name="Normal 58 6 2 5 3 2 3" xfId="36168"/>
    <cellStyle name="Normal 58 6 2 5 3 3" xfId="18720"/>
    <cellStyle name="Normal 58 6 2 5 3 3 2" xfId="43594"/>
    <cellStyle name="Normal 58 6 2 5 3 4" xfId="31161"/>
    <cellStyle name="Normal 58 6 2 5 4" xfId="8076"/>
    <cellStyle name="Normal 58 6 2 5 4 2" xfId="20522"/>
    <cellStyle name="Normal 58 6 2 5 4 2 2" xfId="45396"/>
    <cellStyle name="Normal 58 6 2 5 4 3" xfId="32963"/>
    <cellStyle name="Normal 58 6 2 5 5" xfId="12738"/>
    <cellStyle name="Normal 58 6 2 5 5 2" xfId="25172"/>
    <cellStyle name="Normal 58 6 2 5 5 2 2" xfId="50046"/>
    <cellStyle name="Normal 58 6 2 5 5 3" xfId="37613"/>
    <cellStyle name="Normal 58 6 2 5 6" xfId="7482"/>
    <cellStyle name="Normal 58 6 2 5 6 2" xfId="19930"/>
    <cellStyle name="Normal 58 6 2 5 6 2 2" xfId="44804"/>
    <cellStyle name="Normal 58 6 2 5 6 3" xfId="32371"/>
    <cellStyle name="Normal 58 6 2 5 7" xfId="3005"/>
    <cellStyle name="Normal 58 6 2 5 7 2" xfId="15515"/>
    <cellStyle name="Normal 58 6 2 5 7 2 2" xfId="40389"/>
    <cellStyle name="Normal 58 6 2 5 7 3" xfId="27948"/>
    <cellStyle name="Normal 58 6 2 5 8" xfId="14923"/>
    <cellStyle name="Normal 58 6 2 5 8 2" xfId="39797"/>
    <cellStyle name="Normal 58 6 2 5 9" xfId="27356"/>
    <cellStyle name="Normal 58 6 2 6" xfId="1080"/>
    <cellStyle name="Normal 58 6 2 6 2" xfId="8962"/>
    <cellStyle name="Normal 58 6 2 6 2 2" xfId="21405"/>
    <cellStyle name="Normal 58 6 2 6 2 2 2" xfId="46279"/>
    <cellStyle name="Normal 58 6 2 6 2 3" xfId="33846"/>
    <cellStyle name="Normal 58 6 2 6 3" xfId="3944"/>
    <cellStyle name="Normal 58 6 2 6 3 2" xfId="16398"/>
    <cellStyle name="Normal 58 6 2 6 3 2 2" xfId="41272"/>
    <cellStyle name="Normal 58 6 2 6 3 3" xfId="28839"/>
    <cellStyle name="Normal 58 6 2 6 4" xfId="13880"/>
    <cellStyle name="Normal 58 6 2 6 4 2" xfId="38754"/>
    <cellStyle name="Normal 58 6 2 6 5" xfId="26313"/>
    <cellStyle name="Normal 58 6 2 7" xfId="5225"/>
    <cellStyle name="Normal 58 6 2 7 2" xfId="10241"/>
    <cellStyle name="Normal 58 6 2 7 2 2" xfId="22684"/>
    <cellStyle name="Normal 58 6 2 7 2 2 2" xfId="47558"/>
    <cellStyle name="Normal 58 6 2 7 2 3" xfId="35125"/>
    <cellStyle name="Normal 58 6 2 7 3" xfId="17677"/>
    <cellStyle name="Normal 58 6 2 7 3 2" xfId="42551"/>
    <cellStyle name="Normal 58 6 2 7 4" xfId="30118"/>
    <cellStyle name="Normal 58 6 2 8" xfId="7802"/>
    <cellStyle name="Normal 58 6 2 8 2" xfId="20248"/>
    <cellStyle name="Normal 58 6 2 8 2 2" xfId="45122"/>
    <cellStyle name="Normal 58 6 2 8 3" xfId="32689"/>
    <cellStyle name="Normal 58 6 2 9" xfId="11695"/>
    <cellStyle name="Normal 58 6 2 9 2" xfId="24129"/>
    <cellStyle name="Normal 58 6 2 9 2 2" xfId="49003"/>
    <cellStyle name="Normal 58 6 2 9 3" xfId="36570"/>
    <cellStyle name="Normal 58 6 2_Degree data" xfId="2540"/>
    <cellStyle name="Normal 58 6 3" xfId="280"/>
    <cellStyle name="Normal 58 6 3 10" xfId="6617"/>
    <cellStyle name="Normal 58 6 3 10 2" xfId="19066"/>
    <cellStyle name="Normal 58 6 3 10 2 2" xfId="43940"/>
    <cellStyle name="Normal 58 6 3 10 3" xfId="31507"/>
    <cellStyle name="Normal 58 6 3 11" xfId="2680"/>
    <cellStyle name="Normal 58 6 3 11 2" xfId="15198"/>
    <cellStyle name="Normal 58 6 3 11 2 2" xfId="40072"/>
    <cellStyle name="Normal 58 6 3 11 3" xfId="27631"/>
    <cellStyle name="Normal 58 6 3 12" xfId="13099"/>
    <cellStyle name="Normal 58 6 3 12 2" xfId="37973"/>
    <cellStyle name="Normal 58 6 3 13" xfId="25532"/>
    <cellStyle name="Normal 58 6 3 2" xfId="491"/>
    <cellStyle name="Normal 58 6 3 2 10" xfId="13304"/>
    <cellStyle name="Normal 58 6 3 2 10 2" xfId="38178"/>
    <cellStyle name="Normal 58 6 3 2 11" xfId="25737"/>
    <cellStyle name="Normal 58 6 3 2 2" xfId="850"/>
    <cellStyle name="Normal 58 6 3 2 2 2" xfId="1578"/>
    <cellStyle name="Normal 58 6 3 2 2 2 2" xfId="9682"/>
    <cellStyle name="Normal 58 6 3 2 2 2 2 2" xfId="22125"/>
    <cellStyle name="Normal 58 6 3 2 2 2 2 2 2" xfId="46999"/>
    <cellStyle name="Normal 58 6 3 2 2 2 2 3" xfId="34566"/>
    <cellStyle name="Normal 58 6 3 2 2 2 3" xfId="4664"/>
    <cellStyle name="Normal 58 6 3 2 2 2 3 2" xfId="17118"/>
    <cellStyle name="Normal 58 6 3 2 2 2 3 2 2" xfId="41992"/>
    <cellStyle name="Normal 58 6 3 2 2 2 3 3" xfId="29559"/>
    <cellStyle name="Normal 58 6 3 2 2 2 4" xfId="14378"/>
    <cellStyle name="Normal 58 6 3 2 2 2 4 2" xfId="39252"/>
    <cellStyle name="Normal 58 6 3 2 2 2 5" xfId="26811"/>
    <cellStyle name="Normal 58 6 3 2 2 3" xfId="5723"/>
    <cellStyle name="Normal 58 6 3 2 2 3 2" xfId="10739"/>
    <cellStyle name="Normal 58 6 3 2 2 3 2 2" xfId="23182"/>
    <cellStyle name="Normal 58 6 3 2 2 3 2 2 2" xfId="48056"/>
    <cellStyle name="Normal 58 6 3 2 2 3 2 3" xfId="35623"/>
    <cellStyle name="Normal 58 6 3 2 2 3 3" xfId="18175"/>
    <cellStyle name="Normal 58 6 3 2 2 3 3 2" xfId="43049"/>
    <cellStyle name="Normal 58 6 3 2 2 3 4" xfId="30616"/>
    <cellStyle name="Normal 58 6 3 2 2 4" xfId="8798"/>
    <cellStyle name="Normal 58 6 3 2 2 4 2" xfId="21242"/>
    <cellStyle name="Normal 58 6 3 2 2 4 2 2" xfId="46116"/>
    <cellStyle name="Normal 58 6 3 2 2 4 3" xfId="33683"/>
    <cellStyle name="Normal 58 6 3 2 2 5" xfId="12193"/>
    <cellStyle name="Normal 58 6 3 2 2 5 2" xfId="24627"/>
    <cellStyle name="Normal 58 6 3 2 2 5 2 2" xfId="49501"/>
    <cellStyle name="Normal 58 6 3 2 2 5 3" xfId="37068"/>
    <cellStyle name="Normal 58 6 3 2 2 6" xfId="7275"/>
    <cellStyle name="Normal 58 6 3 2 2 6 2" xfId="19724"/>
    <cellStyle name="Normal 58 6 3 2 2 6 2 2" xfId="44598"/>
    <cellStyle name="Normal 58 6 3 2 2 6 3" xfId="32165"/>
    <cellStyle name="Normal 58 6 3 2 2 7" xfId="3729"/>
    <cellStyle name="Normal 58 6 3 2 2 7 2" xfId="16235"/>
    <cellStyle name="Normal 58 6 3 2 2 7 2 2" xfId="41109"/>
    <cellStyle name="Normal 58 6 3 2 2 7 3" xfId="28668"/>
    <cellStyle name="Normal 58 6 3 2 2 8" xfId="13651"/>
    <cellStyle name="Normal 58 6 3 2 2 8 2" xfId="38525"/>
    <cellStyle name="Normal 58 6 3 2 2 9" xfId="26084"/>
    <cellStyle name="Normal 58 6 3 2 3" xfId="1926"/>
    <cellStyle name="Normal 58 6 3 2 3 2" xfId="5033"/>
    <cellStyle name="Normal 58 6 3 2 3 2 2" xfId="10050"/>
    <cellStyle name="Normal 58 6 3 2 3 2 2 2" xfId="22493"/>
    <cellStyle name="Normal 58 6 3 2 3 2 2 2 2" xfId="47367"/>
    <cellStyle name="Normal 58 6 3 2 3 2 2 3" xfId="34934"/>
    <cellStyle name="Normal 58 6 3 2 3 2 3" xfId="17486"/>
    <cellStyle name="Normal 58 6 3 2 3 2 3 2" xfId="42360"/>
    <cellStyle name="Normal 58 6 3 2 3 2 4" xfId="29927"/>
    <cellStyle name="Normal 58 6 3 2 3 3" xfId="6072"/>
    <cellStyle name="Normal 58 6 3 2 3 3 2" xfId="11087"/>
    <cellStyle name="Normal 58 6 3 2 3 3 2 2" xfId="23530"/>
    <cellStyle name="Normal 58 6 3 2 3 3 2 2 2" xfId="48404"/>
    <cellStyle name="Normal 58 6 3 2 3 3 2 3" xfId="35971"/>
    <cellStyle name="Normal 58 6 3 2 3 3 3" xfId="18523"/>
    <cellStyle name="Normal 58 6 3 2 3 3 3 2" xfId="43397"/>
    <cellStyle name="Normal 58 6 3 2 3 3 4" xfId="30964"/>
    <cellStyle name="Normal 58 6 3 2 3 4" xfId="8457"/>
    <cellStyle name="Normal 58 6 3 2 3 4 2" xfId="20901"/>
    <cellStyle name="Normal 58 6 3 2 3 4 2 2" xfId="45775"/>
    <cellStyle name="Normal 58 6 3 2 3 4 3" xfId="33342"/>
    <cellStyle name="Normal 58 6 3 2 3 5" xfId="12541"/>
    <cellStyle name="Normal 58 6 3 2 3 5 2" xfId="24975"/>
    <cellStyle name="Normal 58 6 3 2 3 5 2 2" xfId="49849"/>
    <cellStyle name="Normal 58 6 3 2 3 5 3" xfId="37416"/>
    <cellStyle name="Normal 58 6 3 2 3 6" xfId="7644"/>
    <cellStyle name="Normal 58 6 3 2 3 6 2" xfId="20092"/>
    <cellStyle name="Normal 58 6 3 2 3 6 2 2" xfId="44966"/>
    <cellStyle name="Normal 58 6 3 2 3 6 3" xfId="32533"/>
    <cellStyle name="Normal 58 6 3 2 3 7" xfId="3388"/>
    <cellStyle name="Normal 58 6 3 2 3 7 2" xfId="15894"/>
    <cellStyle name="Normal 58 6 3 2 3 7 2 2" xfId="40768"/>
    <cellStyle name="Normal 58 6 3 2 3 7 3" xfId="28327"/>
    <cellStyle name="Normal 58 6 3 2 3 8" xfId="14726"/>
    <cellStyle name="Normal 58 6 3 2 3 8 2" xfId="39600"/>
    <cellStyle name="Normal 58 6 3 2 3 9" xfId="27159"/>
    <cellStyle name="Normal 58 6 3 2 4" xfId="2409"/>
    <cellStyle name="Normal 58 6 3 2 4 2" xfId="6431"/>
    <cellStyle name="Normal 58 6 3 2 4 2 2" xfId="11446"/>
    <cellStyle name="Normal 58 6 3 2 4 2 2 2" xfId="23889"/>
    <cellStyle name="Normal 58 6 3 2 4 2 2 2 2" xfId="48763"/>
    <cellStyle name="Normal 58 6 3 2 4 2 2 3" xfId="36330"/>
    <cellStyle name="Normal 58 6 3 2 4 2 3" xfId="18882"/>
    <cellStyle name="Normal 58 6 3 2 4 2 3 2" xfId="43756"/>
    <cellStyle name="Normal 58 6 3 2 4 2 4" xfId="31323"/>
    <cellStyle name="Normal 58 6 3 2 4 3" xfId="12900"/>
    <cellStyle name="Normal 58 6 3 2 4 3 2" xfId="25334"/>
    <cellStyle name="Normal 58 6 3 2 4 3 2 2" xfId="50208"/>
    <cellStyle name="Normal 58 6 3 2 4 3 3" xfId="37775"/>
    <cellStyle name="Normal 58 6 3 2 4 4" xfId="9341"/>
    <cellStyle name="Normal 58 6 3 2 4 4 2" xfId="21784"/>
    <cellStyle name="Normal 58 6 3 2 4 4 2 2" xfId="46658"/>
    <cellStyle name="Normal 58 6 3 2 4 4 3" xfId="34225"/>
    <cellStyle name="Normal 58 6 3 2 4 5" xfId="4323"/>
    <cellStyle name="Normal 58 6 3 2 4 5 2" xfId="16777"/>
    <cellStyle name="Normal 58 6 3 2 4 5 2 2" xfId="41651"/>
    <cellStyle name="Normal 58 6 3 2 4 5 3" xfId="29218"/>
    <cellStyle name="Normal 58 6 3 2 4 6" xfId="15085"/>
    <cellStyle name="Normal 58 6 3 2 4 6 2" xfId="39959"/>
    <cellStyle name="Normal 58 6 3 2 4 7" xfId="27518"/>
    <cellStyle name="Normal 58 6 3 2 5" xfId="1242"/>
    <cellStyle name="Normal 58 6 3 2 5 2" xfId="10403"/>
    <cellStyle name="Normal 58 6 3 2 5 2 2" xfId="22846"/>
    <cellStyle name="Normal 58 6 3 2 5 2 2 2" xfId="47720"/>
    <cellStyle name="Normal 58 6 3 2 5 2 3" xfId="35287"/>
    <cellStyle name="Normal 58 6 3 2 5 3" xfId="5387"/>
    <cellStyle name="Normal 58 6 3 2 5 3 2" xfId="17839"/>
    <cellStyle name="Normal 58 6 3 2 5 3 2 2" xfId="42713"/>
    <cellStyle name="Normal 58 6 3 2 5 3 3" xfId="30280"/>
    <cellStyle name="Normal 58 6 3 2 5 4" xfId="14042"/>
    <cellStyle name="Normal 58 6 3 2 5 4 2" xfId="38916"/>
    <cellStyle name="Normal 58 6 3 2 5 5" xfId="26475"/>
    <cellStyle name="Normal 58 6 3 2 6" xfId="7964"/>
    <cellStyle name="Normal 58 6 3 2 6 2" xfId="20410"/>
    <cellStyle name="Normal 58 6 3 2 6 2 2" xfId="45284"/>
    <cellStyle name="Normal 58 6 3 2 6 3" xfId="32851"/>
    <cellStyle name="Normal 58 6 3 2 7" xfId="11857"/>
    <cellStyle name="Normal 58 6 3 2 7 2" xfId="24291"/>
    <cellStyle name="Normal 58 6 3 2 7 2 2" xfId="49165"/>
    <cellStyle name="Normal 58 6 3 2 7 3" xfId="36732"/>
    <cellStyle name="Normal 58 6 3 2 8" xfId="6934"/>
    <cellStyle name="Normal 58 6 3 2 8 2" xfId="19383"/>
    <cellStyle name="Normal 58 6 3 2 8 2 2" xfId="44257"/>
    <cellStyle name="Normal 58 6 3 2 8 3" xfId="31824"/>
    <cellStyle name="Normal 58 6 3 2 9" xfId="2885"/>
    <cellStyle name="Normal 58 6 3 2 9 2" xfId="15403"/>
    <cellStyle name="Normal 58 6 3 2 9 2 2" xfId="40277"/>
    <cellStyle name="Normal 58 6 3 2 9 3" xfId="27836"/>
    <cellStyle name="Normal 58 6 3 2_Degree data" xfId="2543"/>
    <cellStyle name="Normal 58 6 3 3" xfId="642"/>
    <cellStyle name="Normal 58 6 3 3 2" xfId="1577"/>
    <cellStyle name="Normal 58 6 3 3 2 2" xfId="9136"/>
    <cellStyle name="Normal 58 6 3 3 2 2 2" xfId="21579"/>
    <cellStyle name="Normal 58 6 3 3 2 2 2 2" xfId="46453"/>
    <cellStyle name="Normal 58 6 3 3 2 2 3" xfId="34020"/>
    <cellStyle name="Normal 58 6 3 3 2 3" xfId="4118"/>
    <cellStyle name="Normal 58 6 3 3 2 3 2" xfId="16572"/>
    <cellStyle name="Normal 58 6 3 3 2 3 2 2" xfId="41446"/>
    <cellStyle name="Normal 58 6 3 3 2 3 3" xfId="29013"/>
    <cellStyle name="Normal 58 6 3 3 2 4" xfId="14377"/>
    <cellStyle name="Normal 58 6 3 3 2 4 2" xfId="39251"/>
    <cellStyle name="Normal 58 6 3 3 2 5" xfId="26810"/>
    <cellStyle name="Normal 58 6 3 3 3" xfId="5722"/>
    <cellStyle name="Normal 58 6 3 3 3 2" xfId="10738"/>
    <cellStyle name="Normal 58 6 3 3 3 2 2" xfId="23181"/>
    <cellStyle name="Normal 58 6 3 3 3 2 2 2" xfId="48055"/>
    <cellStyle name="Normal 58 6 3 3 3 2 3" xfId="35622"/>
    <cellStyle name="Normal 58 6 3 3 3 3" xfId="18174"/>
    <cellStyle name="Normal 58 6 3 3 3 3 2" xfId="43048"/>
    <cellStyle name="Normal 58 6 3 3 3 4" xfId="30615"/>
    <cellStyle name="Normal 58 6 3 3 4" xfId="8252"/>
    <cellStyle name="Normal 58 6 3 3 4 2" xfId="20696"/>
    <cellStyle name="Normal 58 6 3 3 4 2 2" xfId="45570"/>
    <cellStyle name="Normal 58 6 3 3 4 3" xfId="33137"/>
    <cellStyle name="Normal 58 6 3 3 5" xfId="12192"/>
    <cellStyle name="Normal 58 6 3 3 5 2" xfId="24626"/>
    <cellStyle name="Normal 58 6 3 3 5 2 2" xfId="49500"/>
    <cellStyle name="Normal 58 6 3 3 5 3" xfId="37067"/>
    <cellStyle name="Normal 58 6 3 3 6" xfId="6729"/>
    <cellStyle name="Normal 58 6 3 3 6 2" xfId="19178"/>
    <cellStyle name="Normal 58 6 3 3 6 2 2" xfId="44052"/>
    <cellStyle name="Normal 58 6 3 3 6 3" xfId="31619"/>
    <cellStyle name="Normal 58 6 3 3 7" xfId="3183"/>
    <cellStyle name="Normal 58 6 3 3 7 2" xfId="15689"/>
    <cellStyle name="Normal 58 6 3 3 7 2 2" xfId="40563"/>
    <cellStyle name="Normal 58 6 3 3 7 3" xfId="28122"/>
    <cellStyle name="Normal 58 6 3 3 8" xfId="13446"/>
    <cellStyle name="Normal 58 6 3 3 8 2" xfId="38320"/>
    <cellStyle name="Normal 58 6 3 3 9" xfId="25879"/>
    <cellStyle name="Normal 58 6 3 4" xfId="1925"/>
    <cellStyle name="Normal 58 6 3 4 2" xfId="4663"/>
    <cellStyle name="Normal 58 6 3 4 2 2" xfId="9681"/>
    <cellStyle name="Normal 58 6 3 4 2 2 2" xfId="22124"/>
    <cellStyle name="Normal 58 6 3 4 2 2 2 2" xfId="46998"/>
    <cellStyle name="Normal 58 6 3 4 2 2 3" xfId="34565"/>
    <cellStyle name="Normal 58 6 3 4 2 3" xfId="17117"/>
    <cellStyle name="Normal 58 6 3 4 2 3 2" xfId="41991"/>
    <cellStyle name="Normal 58 6 3 4 2 4" xfId="29558"/>
    <cellStyle name="Normal 58 6 3 4 3" xfId="6071"/>
    <cellStyle name="Normal 58 6 3 4 3 2" xfId="11086"/>
    <cellStyle name="Normal 58 6 3 4 3 2 2" xfId="23529"/>
    <cellStyle name="Normal 58 6 3 4 3 2 2 2" xfId="48403"/>
    <cellStyle name="Normal 58 6 3 4 3 2 3" xfId="35970"/>
    <cellStyle name="Normal 58 6 3 4 3 3" xfId="18522"/>
    <cellStyle name="Normal 58 6 3 4 3 3 2" xfId="43396"/>
    <cellStyle name="Normal 58 6 3 4 3 4" xfId="30963"/>
    <cellStyle name="Normal 58 6 3 4 4" xfId="8797"/>
    <cellStyle name="Normal 58 6 3 4 4 2" xfId="21241"/>
    <cellStyle name="Normal 58 6 3 4 4 2 2" xfId="46115"/>
    <cellStyle name="Normal 58 6 3 4 4 3" xfId="33682"/>
    <cellStyle name="Normal 58 6 3 4 5" xfId="12540"/>
    <cellStyle name="Normal 58 6 3 4 5 2" xfId="24974"/>
    <cellStyle name="Normal 58 6 3 4 5 2 2" xfId="49848"/>
    <cellStyle name="Normal 58 6 3 4 5 3" xfId="37415"/>
    <cellStyle name="Normal 58 6 3 4 6" xfId="7274"/>
    <cellStyle name="Normal 58 6 3 4 6 2" xfId="19723"/>
    <cellStyle name="Normal 58 6 3 4 6 2 2" xfId="44597"/>
    <cellStyle name="Normal 58 6 3 4 6 3" xfId="32164"/>
    <cellStyle name="Normal 58 6 3 4 7" xfId="3728"/>
    <cellStyle name="Normal 58 6 3 4 7 2" xfId="16234"/>
    <cellStyle name="Normal 58 6 3 4 7 2 2" xfId="41108"/>
    <cellStyle name="Normal 58 6 3 4 7 3" xfId="28667"/>
    <cellStyle name="Normal 58 6 3 4 8" xfId="14725"/>
    <cellStyle name="Normal 58 6 3 4 8 2" xfId="39599"/>
    <cellStyle name="Normal 58 6 3 4 9" xfId="27158"/>
    <cellStyle name="Normal 58 6 3 5" xfId="2198"/>
    <cellStyle name="Normal 58 6 3 5 2" xfId="4828"/>
    <cellStyle name="Normal 58 6 3 5 2 2" xfId="9845"/>
    <cellStyle name="Normal 58 6 3 5 2 2 2" xfId="22288"/>
    <cellStyle name="Normal 58 6 3 5 2 2 2 2" xfId="47162"/>
    <cellStyle name="Normal 58 6 3 5 2 2 3" xfId="34729"/>
    <cellStyle name="Normal 58 6 3 5 2 3" xfId="17281"/>
    <cellStyle name="Normal 58 6 3 5 2 3 2" xfId="42155"/>
    <cellStyle name="Normal 58 6 3 5 2 4" xfId="29722"/>
    <cellStyle name="Normal 58 6 3 5 3" xfId="6226"/>
    <cellStyle name="Normal 58 6 3 5 3 2" xfId="11241"/>
    <cellStyle name="Normal 58 6 3 5 3 2 2" xfId="23684"/>
    <cellStyle name="Normal 58 6 3 5 3 2 2 2" xfId="48558"/>
    <cellStyle name="Normal 58 6 3 5 3 2 3" xfId="36125"/>
    <cellStyle name="Normal 58 6 3 5 3 3" xfId="18677"/>
    <cellStyle name="Normal 58 6 3 5 3 3 2" xfId="43551"/>
    <cellStyle name="Normal 58 6 3 5 3 4" xfId="31118"/>
    <cellStyle name="Normal 58 6 3 5 4" xfId="8138"/>
    <cellStyle name="Normal 58 6 3 5 4 2" xfId="20584"/>
    <cellStyle name="Normal 58 6 3 5 4 2 2" xfId="45458"/>
    <cellStyle name="Normal 58 6 3 5 4 3" xfId="33025"/>
    <cellStyle name="Normal 58 6 3 5 5" xfId="12695"/>
    <cellStyle name="Normal 58 6 3 5 5 2" xfId="25129"/>
    <cellStyle name="Normal 58 6 3 5 5 2 2" xfId="50003"/>
    <cellStyle name="Normal 58 6 3 5 5 3" xfId="37570"/>
    <cellStyle name="Normal 58 6 3 5 6" xfId="7439"/>
    <cellStyle name="Normal 58 6 3 5 6 2" xfId="19887"/>
    <cellStyle name="Normal 58 6 3 5 6 2 2" xfId="44761"/>
    <cellStyle name="Normal 58 6 3 5 6 3" xfId="32328"/>
    <cellStyle name="Normal 58 6 3 5 7" xfId="3068"/>
    <cellStyle name="Normal 58 6 3 5 7 2" xfId="15577"/>
    <cellStyle name="Normal 58 6 3 5 7 2 2" xfId="40451"/>
    <cellStyle name="Normal 58 6 3 5 7 3" xfId="28010"/>
    <cellStyle name="Normal 58 6 3 5 8" xfId="14880"/>
    <cellStyle name="Normal 58 6 3 5 8 2" xfId="39754"/>
    <cellStyle name="Normal 58 6 3 5 9" xfId="27313"/>
    <cellStyle name="Normal 58 6 3 6" xfId="1037"/>
    <cellStyle name="Normal 58 6 3 6 2" xfId="9024"/>
    <cellStyle name="Normal 58 6 3 6 2 2" xfId="21467"/>
    <cellStyle name="Normal 58 6 3 6 2 2 2" xfId="46341"/>
    <cellStyle name="Normal 58 6 3 6 2 3" xfId="33908"/>
    <cellStyle name="Normal 58 6 3 6 3" xfId="4006"/>
    <cellStyle name="Normal 58 6 3 6 3 2" xfId="16460"/>
    <cellStyle name="Normal 58 6 3 6 3 2 2" xfId="41334"/>
    <cellStyle name="Normal 58 6 3 6 3 3" xfId="28901"/>
    <cellStyle name="Normal 58 6 3 6 4" xfId="13837"/>
    <cellStyle name="Normal 58 6 3 6 4 2" xfId="38711"/>
    <cellStyle name="Normal 58 6 3 6 5" xfId="26270"/>
    <cellStyle name="Normal 58 6 3 7" xfId="5182"/>
    <cellStyle name="Normal 58 6 3 7 2" xfId="10198"/>
    <cellStyle name="Normal 58 6 3 7 2 2" xfId="22641"/>
    <cellStyle name="Normal 58 6 3 7 2 2 2" xfId="47515"/>
    <cellStyle name="Normal 58 6 3 7 2 3" xfId="35082"/>
    <cellStyle name="Normal 58 6 3 7 3" xfId="17634"/>
    <cellStyle name="Normal 58 6 3 7 3 2" xfId="42508"/>
    <cellStyle name="Normal 58 6 3 7 4" xfId="30075"/>
    <cellStyle name="Normal 58 6 3 8" xfId="7759"/>
    <cellStyle name="Normal 58 6 3 8 2" xfId="20205"/>
    <cellStyle name="Normal 58 6 3 8 2 2" xfId="45079"/>
    <cellStyle name="Normal 58 6 3 8 3" xfId="32646"/>
    <cellStyle name="Normal 58 6 3 9" xfId="11652"/>
    <cellStyle name="Normal 58 6 3 9 2" xfId="24086"/>
    <cellStyle name="Normal 58 6 3 9 2 2" xfId="48960"/>
    <cellStyle name="Normal 58 6 3 9 3" xfId="36527"/>
    <cellStyle name="Normal 58 6 3_Degree data" xfId="2542"/>
    <cellStyle name="Normal 58 6 4" xfId="383"/>
    <cellStyle name="Normal 58 6 4 10" xfId="13199"/>
    <cellStyle name="Normal 58 6 4 10 2" xfId="38073"/>
    <cellStyle name="Normal 58 6 4 11" xfId="25632"/>
    <cellStyle name="Normal 58 6 4 2" xfId="743"/>
    <cellStyle name="Normal 58 6 4 2 2" xfId="1579"/>
    <cellStyle name="Normal 58 6 4 2 2 2" xfId="9683"/>
    <cellStyle name="Normal 58 6 4 2 2 2 2" xfId="22126"/>
    <cellStyle name="Normal 58 6 4 2 2 2 2 2" xfId="47000"/>
    <cellStyle name="Normal 58 6 4 2 2 2 3" xfId="34567"/>
    <cellStyle name="Normal 58 6 4 2 2 3" xfId="4665"/>
    <cellStyle name="Normal 58 6 4 2 2 3 2" xfId="17119"/>
    <cellStyle name="Normal 58 6 4 2 2 3 2 2" xfId="41993"/>
    <cellStyle name="Normal 58 6 4 2 2 3 3" xfId="29560"/>
    <cellStyle name="Normal 58 6 4 2 2 4" xfId="14379"/>
    <cellStyle name="Normal 58 6 4 2 2 4 2" xfId="39253"/>
    <cellStyle name="Normal 58 6 4 2 2 5" xfId="26812"/>
    <cellStyle name="Normal 58 6 4 2 3" xfId="5724"/>
    <cellStyle name="Normal 58 6 4 2 3 2" xfId="10740"/>
    <cellStyle name="Normal 58 6 4 2 3 2 2" xfId="23183"/>
    <cellStyle name="Normal 58 6 4 2 3 2 2 2" xfId="48057"/>
    <cellStyle name="Normal 58 6 4 2 3 2 3" xfId="35624"/>
    <cellStyle name="Normal 58 6 4 2 3 3" xfId="18176"/>
    <cellStyle name="Normal 58 6 4 2 3 3 2" xfId="43050"/>
    <cellStyle name="Normal 58 6 4 2 3 4" xfId="30617"/>
    <cellStyle name="Normal 58 6 4 2 4" xfId="8799"/>
    <cellStyle name="Normal 58 6 4 2 4 2" xfId="21243"/>
    <cellStyle name="Normal 58 6 4 2 4 2 2" xfId="46117"/>
    <cellStyle name="Normal 58 6 4 2 4 3" xfId="33684"/>
    <cellStyle name="Normal 58 6 4 2 5" xfId="12194"/>
    <cellStyle name="Normal 58 6 4 2 5 2" xfId="24628"/>
    <cellStyle name="Normal 58 6 4 2 5 2 2" xfId="49502"/>
    <cellStyle name="Normal 58 6 4 2 5 3" xfId="37069"/>
    <cellStyle name="Normal 58 6 4 2 6" xfId="7276"/>
    <cellStyle name="Normal 58 6 4 2 6 2" xfId="19725"/>
    <cellStyle name="Normal 58 6 4 2 6 2 2" xfId="44599"/>
    <cellStyle name="Normal 58 6 4 2 6 3" xfId="32166"/>
    <cellStyle name="Normal 58 6 4 2 7" xfId="3730"/>
    <cellStyle name="Normal 58 6 4 2 7 2" xfId="16236"/>
    <cellStyle name="Normal 58 6 4 2 7 2 2" xfId="41110"/>
    <cellStyle name="Normal 58 6 4 2 7 3" xfId="28669"/>
    <cellStyle name="Normal 58 6 4 2 8" xfId="13546"/>
    <cellStyle name="Normal 58 6 4 2 8 2" xfId="38420"/>
    <cellStyle name="Normal 58 6 4 2 9" xfId="25979"/>
    <cellStyle name="Normal 58 6 4 3" xfId="1927"/>
    <cellStyle name="Normal 58 6 4 3 2" xfId="4928"/>
    <cellStyle name="Normal 58 6 4 3 2 2" xfId="9945"/>
    <cellStyle name="Normal 58 6 4 3 2 2 2" xfId="22388"/>
    <cellStyle name="Normal 58 6 4 3 2 2 2 2" xfId="47262"/>
    <cellStyle name="Normal 58 6 4 3 2 2 3" xfId="34829"/>
    <cellStyle name="Normal 58 6 4 3 2 3" xfId="17381"/>
    <cellStyle name="Normal 58 6 4 3 2 3 2" xfId="42255"/>
    <cellStyle name="Normal 58 6 4 3 2 4" xfId="29822"/>
    <cellStyle name="Normal 58 6 4 3 3" xfId="6073"/>
    <cellStyle name="Normal 58 6 4 3 3 2" xfId="11088"/>
    <cellStyle name="Normal 58 6 4 3 3 2 2" xfId="23531"/>
    <cellStyle name="Normal 58 6 4 3 3 2 2 2" xfId="48405"/>
    <cellStyle name="Normal 58 6 4 3 3 2 3" xfId="35972"/>
    <cellStyle name="Normal 58 6 4 3 3 3" xfId="18524"/>
    <cellStyle name="Normal 58 6 4 3 3 3 2" xfId="43398"/>
    <cellStyle name="Normal 58 6 4 3 3 4" xfId="30965"/>
    <cellStyle name="Normal 58 6 4 3 4" xfId="8352"/>
    <cellStyle name="Normal 58 6 4 3 4 2" xfId="20796"/>
    <cellStyle name="Normal 58 6 4 3 4 2 2" xfId="45670"/>
    <cellStyle name="Normal 58 6 4 3 4 3" xfId="33237"/>
    <cellStyle name="Normal 58 6 4 3 5" xfId="12542"/>
    <cellStyle name="Normal 58 6 4 3 5 2" xfId="24976"/>
    <cellStyle name="Normal 58 6 4 3 5 2 2" xfId="49850"/>
    <cellStyle name="Normal 58 6 4 3 5 3" xfId="37417"/>
    <cellStyle name="Normal 58 6 4 3 6" xfId="7539"/>
    <cellStyle name="Normal 58 6 4 3 6 2" xfId="19987"/>
    <cellStyle name="Normal 58 6 4 3 6 2 2" xfId="44861"/>
    <cellStyle name="Normal 58 6 4 3 6 3" xfId="32428"/>
    <cellStyle name="Normal 58 6 4 3 7" xfId="3283"/>
    <cellStyle name="Normal 58 6 4 3 7 2" xfId="15789"/>
    <cellStyle name="Normal 58 6 4 3 7 2 2" xfId="40663"/>
    <cellStyle name="Normal 58 6 4 3 7 3" xfId="28222"/>
    <cellStyle name="Normal 58 6 4 3 8" xfId="14727"/>
    <cellStyle name="Normal 58 6 4 3 8 2" xfId="39601"/>
    <cellStyle name="Normal 58 6 4 3 9" xfId="27160"/>
    <cellStyle name="Normal 58 6 4 4" xfId="2301"/>
    <cellStyle name="Normal 58 6 4 4 2" xfId="6326"/>
    <cellStyle name="Normal 58 6 4 4 2 2" xfId="11341"/>
    <cellStyle name="Normal 58 6 4 4 2 2 2" xfId="23784"/>
    <cellStyle name="Normal 58 6 4 4 2 2 2 2" xfId="48658"/>
    <cellStyle name="Normal 58 6 4 4 2 2 3" xfId="36225"/>
    <cellStyle name="Normal 58 6 4 4 2 3" xfId="18777"/>
    <cellStyle name="Normal 58 6 4 4 2 3 2" xfId="43651"/>
    <cellStyle name="Normal 58 6 4 4 2 4" xfId="31218"/>
    <cellStyle name="Normal 58 6 4 4 3" xfId="12795"/>
    <cellStyle name="Normal 58 6 4 4 3 2" xfId="25229"/>
    <cellStyle name="Normal 58 6 4 4 3 2 2" xfId="50103"/>
    <cellStyle name="Normal 58 6 4 4 3 3" xfId="37670"/>
    <cellStyle name="Normal 58 6 4 4 4" xfId="9236"/>
    <cellStyle name="Normal 58 6 4 4 4 2" xfId="21679"/>
    <cellStyle name="Normal 58 6 4 4 4 2 2" xfId="46553"/>
    <cellStyle name="Normal 58 6 4 4 4 3" xfId="34120"/>
    <cellStyle name="Normal 58 6 4 4 5" xfId="4218"/>
    <cellStyle name="Normal 58 6 4 4 5 2" xfId="16672"/>
    <cellStyle name="Normal 58 6 4 4 5 2 2" xfId="41546"/>
    <cellStyle name="Normal 58 6 4 4 5 3" xfId="29113"/>
    <cellStyle name="Normal 58 6 4 4 6" xfId="14980"/>
    <cellStyle name="Normal 58 6 4 4 6 2" xfId="39854"/>
    <cellStyle name="Normal 58 6 4 4 7" xfId="27413"/>
    <cellStyle name="Normal 58 6 4 5" xfId="1137"/>
    <cellStyle name="Normal 58 6 4 5 2" xfId="10298"/>
    <cellStyle name="Normal 58 6 4 5 2 2" xfId="22741"/>
    <cellStyle name="Normal 58 6 4 5 2 2 2" xfId="47615"/>
    <cellStyle name="Normal 58 6 4 5 2 3" xfId="35182"/>
    <cellStyle name="Normal 58 6 4 5 3" xfId="5282"/>
    <cellStyle name="Normal 58 6 4 5 3 2" xfId="17734"/>
    <cellStyle name="Normal 58 6 4 5 3 2 2" xfId="42608"/>
    <cellStyle name="Normal 58 6 4 5 3 3" xfId="30175"/>
    <cellStyle name="Normal 58 6 4 5 4" xfId="13937"/>
    <cellStyle name="Normal 58 6 4 5 4 2" xfId="38811"/>
    <cellStyle name="Normal 58 6 4 5 5" xfId="26370"/>
    <cellStyle name="Normal 58 6 4 6" xfId="7859"/>
    <cellStyle name="Normal 58 6 4 6 2" xfId="20305"/>
    <cellStyle name="Normal 58 6 4 6 2 2" xfId="45179"/>
    <cellStyle name="Normal 58 6 4 6 3" xfId="32746"/>
    <cellStyle name="Normal 58 6 4 7" xfId="11752"/>
    <cellStyle name="Normal 58 6 4 7 2" xfId="24186"/>
    <cellStyle name="Normal 58 6 4 7 2 2" xfId="49060"/>
    <cellStyle name="Normal 58 6 4 7 3" xfId="36627"/>
    <cellStyle name="Normal 58 6 4 8" xfId="6829"/>
    <cellStyle name="Normal 58 6 4 8 2" xfId="19278"/>
    <cellStyle name="Normal 58 6 4 8 2 2" xfId="44152"/>
    <cellStyle name="Normal 58 6 4 8 3" xfId="31719"/>
    <cellStyle name="Normal 58 6 4 9" xfId="2780"/>
    <cellStyle name="Normal 58 6 4 9 2" xfId="15298"/>
    <cellStyle name="Normal 58 6 4 9 2 2" xfId="40172"/>
    <cellStyle name="Normal 58 6 4 9 3" xfId="27731"/>
    <cellStyle name="Normal 58 6 4_Degree data" xfId="2544"/>
    <cellStyle name="Normal 58 6 5" xfId="212"/>
    <cellStyle name="Normal 58 6 5 2" xfId="1574"/>
    <cellStyle name="Normal 58 6 5 2 2" xfId="9077"/>
    <cellStyle name="Normal 58 6 5 2 2 2" xfId="21520"/>
    <cellStyle name="Normal 58 6 5 2 2 2 2" xfId="46394"/>
    <cellStyle name="Normal 58 6 5 2 2 3" xfId="33961"/>
    <cellStyle name="Normal 58 6 5 2 3" xfId="4059"/>
    <cellStyle name="Normal 58 6 5 2 3 2" xfId="16513"/>
    <cellStyle name="Normal 58 6 5 2 3 2 2" xfId="41387"/>
    <cellStyle name="Normal 58 6 5 2 3 3" xfId="28954"/>
    <cellStyle name="Normal 58 6 5 2 4" xfId="14374"/>
    <cellStyle name="Normal 58 6 5 2 4 2" xfId="39248"/>
    <cellStyle name="Normal 58 6 5 2 5" xfId="26807"/>
    <cellStyle name="Normal 58 6 5 3" xfId="5719"/>
    <cellStyle name="Normal 58 6 5 3 2" xfId="10735"/>
    <cellStyle name="Normal 58 6 5 3 2 2" xfId="23178"/>
    <cellStyle name="Normal 58 6 5 3 2 2 2" xfId="48052"/>
    <cellStyle name="Normal 58 6 5 3 2 3" xfId="35619"/>
    <cellStyle name="Normal 58 6 5 3 3" xfId="18171"/>
    <cellStyle name="Normal 58 6 5 3 3 2" xfId="43045"/>
    <cellStyle name="Normal 58 6 5 3 4" xfId="30612"/>
    <cellStyle name="Normal 58 6 5 4" xfId="8193"/>
    <cellStyle name="Normal 58 6 5 4 2" xfId="20637"/>
    <cellStyle name="Normal 58 6 5 4 2 2" xfId="45511"/>
    <cellStyle name="Normal 58 6 5 4 3" xfId="33078"/>
    <cellStyle name="Normal 58 6 5 5" xfId="12189"/>
    <cellStyle name="Normal 58 6 5 5 2" xfId="24623"/>
    <cellStyle name="Normal 58 6 5 5 2 2" xfId="49497"/>
    <cellStyle name="Normal 58 6 5 5 3" xfId="37064"/>
    <cellStyle name="Normal 58 6 5 6" xfId="6670"/>
    <cellStyle name="Normal 58 6 5 6 2" xfId="19119"/>
    <cellStyle name="Normal 58 6 5 6 2 2" xfId="43993"/>
    <cellStyle name="Normal 58 6 5 6 3" xfId="31560"/>
    <cellStyle name="Normal 58 6 5 7" xfId="3124"/>
    <cellStyle name="Normal 58 6 5 7 2" xfId="15630"/>
    <cellStyle name="Normal 58 6 5 7 2 2" xfId="40504"/>
    <cellStyle name="Normal 58 6 5 7 3" xfId="28063"/>
    <cellStyle name="Normal 58 6 5 8" xfId="13040"/>
    <cellStyle name="Normal 58 6 5 8 2" xfId="37914"/>
    <cellStyle name="Normal 58 6 5 9" xfId="25473"/>
    <cellStyle name="Normal 58 6 6" xfId="578"/>
    <cellStyle name="Normal 58 6 6 2" xfId="1922"/>
    <cellStyle name="Normal 58 6 6 2 2" xfId="9678"/>
    <cellStyle name="Normal 58 6 6 2 2 2" xfId="22121"/>
    <cellStyle name="Normal 58 6 6 2 2 2 2" xfId="46995"/>
    <cellStyle name="Normal 58 6 6 2 2 3" xfId="34562"/>
    <cellStyle name="Normal 58 6 6 2 3" xfId="4660"/>
    <cellStyle name="Normal 58 6 6 2 3 2" xfId="17114"/>
    <cellStyle name="Normal 58 6 6 2 3 2 2" xfId="41988"/>
    <cellStyle name="Normal 58 6 6 2 3 3" xfId="29555"/>
    <cellStyle name="Normal 58 6 6 2 4" xfId="14722"/>
    <cellStyle name="Normal 58 6 6 2 4 2" xfId="39596"/>
    <cellStyle name="Normal 58 6 6 2 5" xfId="27155"/>
    <cellStyle name="Normal 58 6 6 3" xfId="6068"/>
    <cellStyle name="Normal 58 6 6 3 2" xfId="11083"/>
    <cellStyle name="Normal 58 6 6 3 2 2" xfId="23526"/>
    <cellStyle name="Normal 58 6 6 3 2 2 2" xfId="48400"/>
    <cellStyle name="Normal 58 6 6 3 2 3" xfId="35967"/>
    <cellStyle name="Normal 58 6 6 3 3" xfId="18519"/>
    <cellStyle name="Normal 58 6 6 3 3 2" xfId="43393"/>
    <cellStyle name="Normal 58 6 6 3 4" xfId="30960"/>
    <cellStyle name="Normal 58 6 6 4" xfId="8794"/>
    <cellStyle name="Normal 58 6 6 4 2" xfId="21238"/>
    <cellStyle name="Normal 58 6 6 4 2 2" xfId="46112"/>
    <cellStyle name="Normal 58 6 6 4 3" xfId="33679"/>
    <cellStyle name="Normal 58 6 6 5" xfId="12537"/>
    <cellStyle name="Normal 58 6 6 5 2" xfId="24971"/>
    <cellStyle name="Normal 58 6 6 5 2 2" xfId="49845"/>
    <cellStyle name="Normal 58 6 6 5 3" xfId="37412"/>
    <cellStyle name="Normal 58 6 6 6" xfId="7271"/>
    <cellStyle name="Normal 58 6 6 6 2" xfId="19720"/>
    <cellStyle name="Normal 58 6 6 6 2 2" xfId="44594"/>
    <cellStyle name="Normal 58 6 6 6 3" xfId="32161"/>
    <cellStyle name="Normal 58 6 6 7" xfId="3725"/>
    <cellStyle name="Normal 58 6 6 7 2" xfId="16231"/>
    <cellStyle name="Normal 58 6 6 7 2 2" xfId="41105"/>
    <cellStyle name="Normal 58 6 6 7 3" xfId="28664"/>
    <cellStyle name="Normal 58 6 6 8" xfId="13387"/>
    <cellStyle name="Normal 58 6 6 8 2" xfId="38261"/>
    <cellStyle name="Normal 58 6 6 9" xfId="25820"/>
    <cellStyle name="Normal 58 6 7" xfId="2130"/>
    <cellStyle name="Normal 58 6 7 2" xfId="4769"/>
    <cellStyle name="Normal 58 6 7 2 2" xfId="9786"/>
    <cellStyle name="Normal 58 6 7 2 2 2" xfId="22229"/>
    <cellStyle name="Normal 58 6 7 2 2 2 2" xfId="47103"/>
    <cellStyle name="Normal 58 6 7 2 2 3" xfId="34670"/>
    <cellStyle name="Normal 58 6 7 2 3" xfId="17222"/>
    <cellStyle name="Normal 58 6 7 2 3 2" xfId="42096"/>
    <cellStyle name="Normal 58 6 7 2 4" xfId="29663"/>
    <cellStyle name="Normal 58 6 7 3" xfId="6167"/>
    <cellStyle name="Normal 58 6 7 3 2" xfId="11182"/>
    <cellStyle name="Normal 58 6 7 3 2 2" xfId="23625"/>
    <cellStyle name="Normal 58 6 7 3 2 2 2" xfId="48499"/>
    <cellStyle name="Normal 58 6 7 3 2 3" xfId="36066"/>
    <cellStyle name="Normal 58 6 7 3 3" xfId="18618"/>
    <cellStyle name="Normal 58 6 7 3 3 2" xfId="43492"/>
    <cellStyle name="Normal 58 6 7 3 4" xfId="31059"/>
    <cellStyle name="Normal 58 6 7 4" xfId="8032"/>
    <cellStyle name="Normal 58 6 7 4 2" xfId="20478"/>
    <cellStyle name="Normal 58 6 7 4 2 2" xfId="45352"/>
    <cellStyle name="Normal 58 6 7 4 3" xfId="32919"/>
    <cellStyle name="Normal 58 6 7 5" xfId="12636"/>
    <cellStyle name="Normal 58 6 7 5 2" xfId="25070"/>
    <cellStyle name="Normal 58 6 7 5 2 2" xfId="49944"/>
    <cellStyle name="Normal 58 6 7 5 3" xfId="37511"/>
    <cellStyle name="Normal 58 6 7 6" xfId="7380"/>
    <cellStyle name="Normal 58 6 7 6 2" xfId="19828"/>
    <cellStyle name="Normal 58 6 7 6 2 2" xfId="44702"/>
    <cellStyle name="Normal 58 6 7 6 3" xfId="32269"/>
    <cellStyle name="Normal 58 6 7 7" xfId="2959"/>
    <cellStyle name="Normal 58 6 7 7 2" xfId="15471"/>
    <cellStyle name="Normal 58 6 7 7 2 2" xfId="40345"/>
    <cellStyle name="Normal 58 6 7 7 3" xfId="27904"/>
    <cellStyle name="Normal 58 6 7 8" xfId="14821"/>
    <cellStyle name="Normal 58 6 7 8 2" xfId="39695"/>
    <cellStyle name="Normal 58 6 7 9" xfId="27254"/>
    <cellStyle name="Normal 58 6 8" xfId="978"/>
    <cellStyle name="Normal 58 6 8 2" xfId="11593"/>
    <cellStyle name="Normal 58 6 8 2 2" xfId="24027"/>
    <cellStyle name="Normal 58 6 8 2 2 2" xfId="48901"/>
    <cellStyle name="Normal 58 6 8 2 3" xfId="36468"/>
    <cellStyle name="Normal 58 6 8 3" xfId="8919"/>
    <cellStyle name="Normal 58 6 8 3 2" xfId="21362"/>
    <cellStyle name="Normal 58 6 8 3 2 2" xfId="46236"/>
    <cellStyle name="Normal 58 6 8 3 3" xfId="33803"/>
    <cellStyle name="Normal 58 6 8 4" xfId="3901"/>
    <cellStyle name="Normal 58 6 8 4 2" xfId="16355"/>
    <cellStyle name="Normal 58 6 8 4 2 2" xfId="41229"/>
    <cellStyle name="Normal 58 6 8 4 3" xfId="28796"/>
    <cellStyle name="Normal 58 6 8 5" xfId="13778"/>
    <cellStyle name="Normal 58 6 8 5 2" xfId="38652"/>
    <cellStyle name="Normal 58 6 8 6" xfId="26211"/>
    <cellStyle name="Normal 58 6 9" xfId="905"/>
    <cellStyle name="Normal 58 6 9 2" xfId="10137"/>
    <cellStyle name="Normal 58 6 9 2 2" xfId="22580"/>
    <cellStyle name="Normal 58 6 9 2 2 2" xfId="47454"/>
    <cellStyle name="Normal 58 6 9 2 3" xfId="35021"/>
    <cellStyle name="Normal 58 6 9 3" xfId="5121"/>
    <cellStyle name="Normal 58 6 9 3 2" xfId="17573"/>
    <cellStyle name="Normal 58 6 9 3 2 2" xfId="42447"/>
    <cellStyle name="Normal 58 6 9 3 3" xfId="30014"/>
    <cellStyle name="Normal 58 6 9 4" xfId="13705"/>
    <cellStyle name="Normal 58 6 9 4 2" xfId="38579"/>
    <cellStyle name="Normal 58 6 9 5" xfId="26138"/>
    <cellStyle name="Normal 58 6_Degree data" xfId="2539"/>
    <cellStyle name="Normal 58 7" xfId="167"/>
    <cellStyle name="Normal 58 7 10" xfId="6538"/>
    <cellStyle name="Normal 58 7 10 2" xfId="18987"/>
    <cellStyle name="Normal 58 7 10 2 2" xfId="43861"/>
    <cellStyle name="Normal 58 7 10 3" xfId="31428"/>
    <cellStyle name="Normal 58 7 11" xfId="2706"/>
    <cellStyle name="Normal 58 7 11 2" xfId="15224"/>
    <cellStyle name="Normal 58 7 11 2 2" xfId="40098"/>
    <cellStyle name="Normal 58 7 11 3" xfId="27657"/>
    <cellStyle name="Normal 58 7 12" xfId="12997"/>
    <cellStyle name="Normal 58 7 12 2" xfId="37871"/>
    <cellStyle name="Normal 58 7 13" xfId="25430"/>
    <cellStyle name="Normal 58 7 2" xfId="410"/>
    <cellStyle name="Normal 58 7 2 10" xfId="13225"/>
    <cellStyle name="Normal 58 7 2 10 2" xfId="38099"/>
    <cellStyle name="Normal 58 7 2 11" xfId="25658"/>
    <cellStyle name="Normal 58 7 2 2" xfId="770"/>
    <cellStyle name="Normal 58 7 2 2 2" xfId="1581"/>
    <cellStyle name="Normal 58 7 2 2 2 2" xfId="9685"/>
    <cellStyle name="Normal 58 7 2 2 2 2 2" xfId="22128"/>
    <cellStyle name="Normal 58 7 2 2 2 2 2 2" xfId="47002"/>
    <cellStyle name="Normal 58 7 2 2 2 2 3" xfId="34569"/>
    <cellStyle name="Normal 58 7 2 2 2 3" xfId="4667"/>
    <cellStyle name="Normal 58 7 2 2 2 3 2" xfId="17121"/>
    <cellStyle name="Normal 58 7 2 2 2 3 2 2" xfId="41995"/>
    <cellStyle name="Normal 58 7 2 2 2 3 3" xfId="29562"/>
    <cellStyle name="Normal 58 7 2 2 2 4" xfId="14381"/>
    <cellStyle name="Normal 58 7 2 2 2 4 2" xfId="39255"/>
    <cellStyle name="Normal 58 7 2 2 2 5" xfId="26814"/>
    <cellStyle name="Normal 58 7 2 2 3" xfId="5726"/>
    <cellStyle name="Normal 58 7 2 2 3 2" xfId="10742"/>
    <cellStyle name="Normal 58 7 2 2 3 2 2" xfId="23185"/>
    <cellStyle name="Normal 58 7 2 2 3 2 2 2" xfId="48059"/>
    <cellStyle name="Normal 58 7 2 2 3 2 3" xfId="35626"/>
    <cellStyle name="Normal 58 7 2 2 3 3" xfId="18178"/>
    <cellStyle name="Normal 58 7 2 2 3 3 2" xfId="43052"/>
    <cellStyle name="Normal 58 7 2 2 3 4" xfId="30619"/>
    <cellStyle name="Normal 58 7 2 2 4" xfId="8801"/>
    <cellStyle name="Normal 58 7 2 2 4 2" xfId="21245"/>
    <cellStyle name="Normal 58 7 2 2 4 2 2" xfId="46119"/>
    <cellStyle name="Normal 58 7 2 2 4 3" xfId="33686"/>
    <cellStyle name="Normal 58 7 2 2 5" xfId="12196"/>
    <cellStyle name="Normal 58 7 2 2 5 2" xfId="24630"/>
    <cellStyle name="Normal 58 7 2 2 5 2 2" xfId="49504"/>
    <cellStyle name="Normal 58 7 2 2 5 3" xfId="37071"/>
    <cellStyle name="Normal 58 7 2 2 6" xfId="7278"/>
    <cellStyle name="Normal 58 7 2 2 6 2" xfId="19727"/>
    <cellStyle name="Normal 58 7 2 2 6 2 2" xfId="44601"/>
    <cellStyle name="Normal 58 7 2 2 6 3" xfId="32168"/>
    <cellStyle name="Normal 58 7 2 2 7" xfId="3732"/>
    <cellStyle name="Normal 58 7 2 2 7 2" xfId="16238"/>
    <cellStyle name="Normal 58 7 2 2 7 2 2" xfId="41112"/>
    <cellStyle name="Normal 58 7 2 2 7 3" xfId="28671"/>
    <cellStyle name="Normal 58 7 2 2 8" xfId="13572"/>
    <cellStyle name="Normal 58 7 2 2 8 2" xfId="38446"/>
    <cellStyle name="Normal 58 7 2 2 9" xfId="26005"/>
    <cellStyle name="Normal 58 7 2 3" xfId="1929"/>
    <cellStyle name="Normal 58 7 2 3 2" xfId="4954"/>
    <cellStyle name="Normal 58 7 2 3 2 2" xfId="9971"/>
    <cellStyle name="Normal 58 7 2 3 2 2 2" xfId="22414"/>
    <cellStyle name="Normal 58 7 2 3 2 2 2 2" xfId="47288"/>
    <cellStyle name="Normal 58 7 2 3 2 2 3" xfId="34855"/>
    <cellStyle name="Normal 58 7 2 3 2 3" xfId="17407"/>
    <cellStyle name="Normal 58 7 2 3 2 3 2" xfId="42281"/>
    <cellStyle name="Normal 58 7 2 3 2 4" xfId="29848"/>
    <cellStyle name="Normal 58 7 2 3 3" xfId="6075"/>
    <cellStyle name="Normal 58 7 2 3 3 2" xfId="11090"/>
    <cellStyle name="Normal 58 7 2 3 3 2 2" xfId="23533"/>
    <cellStyle name="Normal 58 7 2 3 3 2 2 2" xfId="48407"/>
    <cellStyle name="Normal 58 7 2 3 3 2 3" xfId="35974"/>
    <cellStyle name="Normal 58 7 2 3 3 3" xfId="18526"/>
    <cellStyle name="Normal 58 7 2 3 3 3 2" xfId="43400"/>
    <cellStyle name="Normal 58 7 2 3 3 4" xfId="30967"/>
    <cellStyle name="Normal 58 7 2 3 4" xfId="8378"/>
    <cellStyle name="Normal 58 7 2 3 4 2" xfId="20822"/>
    <cellStyle name="Normal 58 7 2 3 4 2 2" xfId="45696"/>
    <cellStyle name="Normal 58 7 2 3 4 3" xfId="33263"/>
    <cellStyle name="Normal 58 7 2 3 5" xfId="12544"/>
    <cellStyle name="Normal 58 7 2 3 5 2" xfId="24978"/>
    <cellStyle name="Normal 58 7 2 3 5 2 2" xfId="49852"/>
    <cellStyle name="Normal 58 7 2 3 5 3" xfId="37419"/>
    <cellStyle name="Normal 58 7 2 3 6" xfId="7565"/>
    <cellStyle name="Normal 58 7 2 3 6 2" xfId="20013"/>
    <cellStyle name="Normal 58 7 2 3 6 2 2" xfId="44887"/>
    <cellStyle name="Normal 58 7 2 3 6 3" xfId="32454"/>
    <cellStyle name="Normal 58 7 2 3 7" xfId="3309"/>
    <cellStyle name="Normal 58 7 2 3 7 2" xfId="15815"/>
    <cellStyle name="Normal 58 7 2 3 7 2 2" xfId="40689"/>
    <cellStyle name="Normal 58 7 2 3 7 3" xfId="28248"/>
    <cellStyle name="Normal 58 7 2 3 8" xfId="14729"/>
    <cellStyle name="Normal 58 7 2 3 8 2" xfId="39603"/>
    <cellStyle name="Normal 58 7 2 3 9" xfId="27162"/>
    <cellStyle name="Normal 58 7 2 4" xfId="2328"/>
    <cellStyle name="Normal 58 7 2 4 2" xfId="6352"/>
    <cellStyle name="Normal 58 7 2 4 2 2" xfId="11367"/>
    <cellStyle name="Normal 58 7 2 4 2 2 2" xfId="23810"/>
    <cellStyle name="Normal 58 7 2 4 2 2 2 2" xfId="48684"/>
    <cellStyle name="Normal 58 7 2 4 2 2 3" xfId="36251"/>
    <cellStyle name="Normal 58 7 2 4 2 3" xfId="18803"/>
    <cellStyle name="Normal 58 7 2 4 2 3 2" xfId="43677"/>
    <cellStyle name="Normal 58 7 2 4 2 4" xfId="31244"/>
    <cellStyle name="Normal 58 7 2 4 3" xfId="12821"/>
    <cellStyle name="Normal 58 7 2 4 3 2" xfId="25255"/>
    <cellStyle name="Normal 58 7 2 4 3 2 2" xfId="50129"/>
    <cellStyle name="Normal 58 7 2 4 3 3" xfId="37696"/>
    <cellStyle name="Normal 58 7 2 4 4" xfId="9262"/>
    <cellStyle name="Normal 58 7 2 4 4 2" xfId="21705"/>
    <cellStyle name="Normal 58 7 2 4 4 2 2" xfId="46579"/>
    <cellStyle name="Normal 58 7 2 4 4 3" xfId="34146"/>
    <cellStyle name="Normal 58 7 2 4 5" xfId="4244"/>
    <cellStyle name="Normal 58 7 2 4 5 2" xfId="16698"/>
    <cellStyle name="Normal 58 7 2 4 5 2 2" xfId="41572"/>
    <cellStyle name="Normal 58 7 2 4 5 3" xfId="29139"/>
    <cellStyle name="Normal 58 7 2 4 6" xfId="15006"/>
    <cellStyle name="Normal 58 7 2 4 6 2" xfId="39880"/>
    <cellStyle name="Normal 58 7 2 4 7" xfId="27439"/>
    <cellStyle name="Normal 58 7 2 5" xfId="1163"/>
    <cellStyle name="Normal 58 7 2 5 2" xfId="10324"/>
    <cellStyle name="Normal 58 7 2 5 2 2" xfId="22767"/>
    <cellStyle name="Normal 58 7 2 5 2 2 2" xfId="47641"/>
    <cellStyle name="Normal 58 7 2 5 2 3" xfId="35208"/>
    <cellStyle name="Normal 58 7 2 5 3" xfId="5308"/>
    <cellStyle name="Normal 58 7 2 5 3 2" xfId="17760"/>
    <cellStyle name="Normal 58 7 2 5 3 2 2" xfId="42634"/>
    <cellStyle name="Normal 58 7 2 5 3 3" xfId="30201"/>
    <cellStyle name="Normal 58 7 2 5 4" xfId="13963"/>
    <cellStyle name="Normal 58 7 2 5 4 2" xfId="38837"/>
    <cellStyle name="Normal 58 7 2 5 5" xfId="26396"/>
    <cellStyle name="Normal 58 7 2 6" xfId="7885"/>
    <cellStyle name="Normal 58 7 2 6 2" xfId="20331"/>
    <cellStyle name="Normal 58 7 2 6 2 2" xfId="45205"/>
    <cellStyle name="Normal 58 7 2 6 3" xfId="32772"/>
    <cellStyle name="Normal 58 7 2 7" xfId="11778"/>
    <cellStyle name="Normal 58 7 2 7 2" xfId="24212"/>
    <cellStyle name="Normal 58 7 2 7 2 2" xfId="49086"/>
    <cellStyle name="Normal 58 7 2 7 3" xfId="36653"/>
    <cellStyle name="Normal 58 7 2 8" xfId="6855"/>
    <cellStyle name="Normal 58 7 2 8 2" xfId="19304"/>
    <cellStyle name="Normal 58 7 2 8 2 2" xfId="44178"/>
    <cellStyle name="Normal 58 7 2 8 3" xfId="31745"/>
    <cellStyle name="Normal 58 7 2 9" xfId="2806"/>
    <cellStyle name="Normal 58 7 2 9 2" xfId="15324"/>
    <cellStyle name="Normal 58 7 2 9 2 2" xfId="40198"/>
    <cellStyle name="Normal 58 7 2 9 3" xfId="27757"/>
    <cellStyle name="Normal 58 7 2_Degree data" xfId="2546"/>
    <cellStyle name="Normal 58 7 3" xfId="308"/>
    <cellStyle name="Normal 58 7 3 2" xfId="1580"/>
    <cellStyle name="Normal 58 7 3 2 2" xfId="9162"/>
    <cellStyle name="Normal 58 7 3 2 2 2" xfId="21605"/>
    <cellStyle name="Normal 58 7 3 2 2 2 2" xfId="46479"/>
    <cellStyle name="Normal 58 7 3 2 2 3" xfId="34046"/>
    <cellStyle name="Normal 58 7 3 2 3" xfId="4144"/>
    <cellStyle name="Normal 58 7 3 2 3 2" xfId="16598"/>
    <cellStyle name="Normal 58 7 3 2 3 2 2" xfId="41472"/>
    <cellStyle name="Normal 58 7 3 2 3 3" xfId="29039"/>
    <cellStyle name="Normal 58 7 3 2 4" xfId="14380"/>
    <cellStyle name="Normal 58 7 3 2 4 2" xfId="39254"/>
    <cellStyle name="Normal 58 7 3 2 5" xfId="26813"/>
    <cellStyle name="Normal 58 7 3 3" xfId="5725"/>
    <cellStyle name="Normal 58 7 3 3 2" xfId="10741"/>
    <cellStyle name="Normal 58 7 3 3 2 2" xfId="23184"/>
    <cellStyle name="Normal 58 7 3 3 2 2 2" xfId="48058"/>
    <cellStyle name="Normal 58 7 3 3 2 3" xfId="35625"/>
    <cellStyle name="Normal 58 7 3 3 3" xfId="18177"/>
    <cellStyle name="Normal 58 7 3 3 3 2" xfId="43051"/>
    <cellStyle name="Normal 58 7 3 3 4" xfId="30618"/>
    <cellStyle name="Normal 58 7 3 4" xfId="8278"/>
    <cellStyle name="Normal 58 7 3 4 2" xfId="20722"/>
    <cellStyle name="Normal 58 7 3 4 2 2" xfId="45596"/>
    <cellStyle name="Normal 58 7 3 4 3" xfId="33163"/>
    <cellStyle name="Normal 58 7 3 5" xfId="12195"/>
    <cellStyle name="Normal 58 7 3 5 2" xfId="24629"/>
    <cellStyle name="Normal 58 7 3 5 2 2" xfId="49503"/>
    <cellStyle name="Normal 58 7 3 5 3" xfId="37070"/>
    <cellStyle name="Normal 58 7 3 6" xfId="6755"/>
    <cellStyle name="Normal 58 7 3 6 2" xfId="19204"/>
    <cellStyle name="Normal 58 7 3 6 2 2" xfId="44078"/>
    <cellStyle name="Normal 58 7 3 6 3" xfId="31645"/>
    <cellStyle name="Normal 58 7 3 7" xfId="3209"/>
    <cellStyle name="Normal 58 7 3 7 2" xfId="15715"/>
    <cellStyle name="Normal 58 7 3 7 2 2" xfId="40589"/>
    <cellStyle name="Normal 58 7 3 7 3" xfId="28148"/>
    <cellStyle name="Normal 58 7 3 8" xfId="13125"/>
    <cellStyle name="Normal 58 7 3 8 2" xfId="37999"/>
    <cellStyle name="Normal 58 7 3 9" xfId="25558"/>
    <cellStyle name="Normal 58 7 4" xfId="669"/>
    <cellStyle name="Normal 58 7 4 2" xfId="1928"/>
    <cellStyle name="Normal 58 7 4 2 2" xfId="9684"/>
    <cellStyle name="Normal 58 7 4 2 2 2" xfId="22127"/>
    <cellStyle name="Normal 58 7 4 2 2 2 2" xfId="47001"/>
    <cellStyle name="Normal 58 7 4 2 2 3" xfId="34568"/>
    <cellStyle name="Normal 58 7 4 2 3" xfId="4666"/>
    <cellStyle name="Normal 58 7 4 2 3 2" xfId="17120"/>
    <cellStyle name="Normal 58 7 4 2 3 2 2" xfId="41994"/>
    <cellStyle name="Normal 58 7 4 2 3 3" xfId="29561"/>
    <cellStyle name="Normal 58 7 4 2 4" xfId="14728"/>
    <cellStyle name="Normal 58 7 4 2 4 2" xfId="39602"/>
    <cellStyle name="Normal 58 7 4 2 5" xfId="27161"/>
    <cellStyle name="Normal 58 7 4 3" xfId="6074"/>
    <cellStyle name="Normal 58 7 4 3 2" xfId="11089"/>
    <cellStyle name="Normal 58 7 4 3 2 2" xfId="23532"/>
    <cellStyle name="Normal 58 7 4 3 2 2 2" xfId="48406"/>
    <cellStyle name="Normal 58 7 4 3 2 3" xfId="35973"/>
    <cellStyle name="Normal 58 7 4 3 3" xfId="18525"/>
    <cellStyle name="Normal 58 7 4 3 3 2" xfId="43399"/>
    <cellStyle name="Normal 58 7 4 3 4" xfId="30966"/>
    <cellStyle name="Normal 58 7 4 4" xfId="8800"/>
    <cellStyle name="Normal 58 7 4 4 2" xfId="21244"/>
    <cellStyle name="Normal 58 7 4 4 2 2" xfId="46118"/>
    <cellStyle name="Normal 58 7 4 4 3" xfId="33685"/>
    <cellStyle name="Normal 58 7 4 5" xfId="12543"/>
    <cellStyle name="Normal 58 7 4 5 2" xfId="24977"/>
    <cellStyle name="Normal 58 7 4 5 2 2" xfId="49851"/>
    <cellStyle name="Normal 58 7 4 5 3" xfId="37418"/>
    <cellStyle name="Normal 58 7 4 6" xfId="7277"/>
    <cellStyle name="Normal 58 7 4 6 2" xfId="19726"/>
    <cellStyle name="Normal 58 7 4 6 2 2" xfId="44600"/>
    <cellStyle name="Normal 58 7 4 6 3" xfId="32167"/>
    <cellStyle name="Normal 58 7 4 7" xfId="3731"/>
    <cellStyle name="Normal 58 7 4 7 2" xfId="16237"/>
    <cellStyle name="Normal 58 7 4 7 2 2" xfId="41111"/>
    <cellStyle name="Normal 58 7 4 7 3" xfId="28670"/>
    <cellStyle name="Normal 58 7 4 8" xfId="13472"/>
    <cellStyle name="Normal 58 7 4 8 2" xfId="38346"/>
    <cellStyle name="Normal 58 7 4 9" xfId="25905"/>
    <cellStyle name="Normal 58 7 5" xfId="2226"/>
    <cellStyle name="Normal 58 7 5 2" xfId="4854"/>
    <cellStyle name="Normal 58 7 5 2 2" xfId="9871"/>
    <cellStyle name="Normal 58 7 5 2 2 2" xfId="22314"/>
    <cellStyle name="Normal 58 7 5 2 2 2 2" xfId="47188"/>
    <cellStyle name="Normal 58 7 5 2 2 3" xfId="34755"/>
    <cellStyle name="Normal 58 7 5 2 3" xfId="17307"/>
    <cellStyle name="Normal 58 7 5 2 3 2" xfId="42181"/>
    <cellStyle name="Normal 58 7 5 2 4" xfId="29748"/>
    <cellStyle name="Normal 58 7 5 3" xfId="6252"/>
    <cellStyle name="Normal 58 7 5 3 2" xfId="11267"/>
    <cellStyle name="Normal 58 7 5 3 2 2" xfId="23710"/>
    <cellStyle name="Normal 58 7 5 3 2 2 2" xfId="48584"/>
    <cellStyle name="Normal 58 7 5 3 2 3" xfId="36151"/>
    <cellStyle name="Normal 58 7 5 3 3" xfId="18703"/>
    <cellStyle name="Normal 58 7 5 3 3 2" xfId="43577"/>
    <cellStyle name="Normal 58 7 5 3 4" xfId="31144"/>
    <cellStyle name="Normal 58 7 5 4" xfId="8059"/>
    <cellStyle name="Normal 58 7 5 4 2" xfId="20505"/>
    <cellStyle name="Normal 58 7 5 4 2 2" xfId="45379"/>
    <cellStyle name="Normal 58 7 5 4 3" xfId="32946"/>
    <cellStyle name="Normal 58 7 5 5" xfId="12721"/>
    <cellStyle name="Normal 58 7 5 5 2" xfId="25155"/>
    <cellStyle name="Normal 58 7 5 5 2 2" xfId="50029"/>
    <cellStyle name="Normal 58 7 5 5 3" xfId="37596"/>
    <cellStyle name="Normal 58 7 5 6" xfId="7465"/>
    <cellStyle name="Normal 58 7 5 6 2" xfId="19913"/>
    <cellStyle name="Normal 58 7 5 6 2 2" xfId="44787"/>
    <cellStyle name="Normal 58 7 5 6 3" xfId="32354"/>
    <cellStyle name="Normal 58 7 5 7" xfId="2988"/>
    <cellStyle name="Normal 58 7 5 7 2" xfId="15498"/>
    <cellStyle name="Normal 58 7 5 7 2 2" xfId="40372"/>
    <cellStyle name="Normal 58 7 5 7 3" xfId="27931"/>
    <cellStyle name="Normal 58 7 5 8" xfId="14906"/>
    <cellStyle name="Normal 58 7 5 8 2" xfId="39780"/>
    <cellStyle name="Normal 58 7 5 9" xfId="27339"/>
    <cellStyle name="Normal 58 7 6" xfId="1063"/>
    <cellStyle name="Normal 58 7 6 2" xfId="8945"/>
    <cellStyle name="Normal 58 7 6 2 2" xfId="21388"/>
    <cellStyle name="Normal 58 7 6 2 2 2" xfId="46262"/>
    <cellStyle name="Normal 58 7 6 2 3" xfId="33829"/>
    <cellStyle name="Normal 58 7 6 3" xfId="3927"/>
    <cellStyle name="Normal 58 7 6 3 2" xfId="16381"/>
    <cellStyle name="Normal 58 7 6 3 2 2" xfId="41255"/>
    <cellStyle name="Normal 58 7 6 3 3" xfId="28822"/>
    <cellStyle name="Normal 58 7 6 4" xfId="13863"/>
    <cellStyle name="Normal 58 7 6 4 2" xfId="38737"/>
    <cellStyle name="Normal 58 7 6 5" xfId="26296"/>
    <cellStyle name="Normal 58 7 7" xfId="5208"/>
    <cellStyle name="Normal 58 7 7 2" xfId="10224"/>
    <cellStyle name="Normal 58 7 7 2 2" xfId="22667"/>
    <cellStyle name="Normal 58 7 7 2 2 2" xfId="47541"/>
    <cellStyle name="Normal 58 7 7 2 3" xfId="35108"/>
    <cellStyle name="Normal 58 7 7 3" xfId="17660"/>
    <cellStyle name="Normal 58 7 7 3 2" xfId="42534"/>
    <cellStyle name="Normal 58 7 7 4" xfId="30101"/>
    <cellStyle name="Normal 58 7 8" xfId="7785"/>
    <cellStyle name="Normal 58 7 8 2" xfId="20231"/>
    <cellStyle name="Normal 58 7 8 2 2" xfId="45105"/>
    <cellStyle name="Normal 58 7 8 3" xfId="32672"/>
    <cellStyle name="Normal 58 7 9" xfId="11678"/>
    <cellStyle name="Normal 58 7 9 2" xfId="24112"/>
    <cellStyle name="Normal 58 7 9 2 2" xfId="48986"/>
    <cellStyle name="Normal 58 7 9 3" xfId="36553"/>
    <cellStyle name="Normal 58 7_Degree data" xfId="2545"/>
    <cellStyle name="Normal 58 8" xfId="246"/>
    <cellStyle name="Normal 58 8 10" xfId="6586"/>
    <cellStyle name="Normal 58 8 10 2" xfId="19035"/>
    <cellStyle name="Normal 58 8 10 2 2" xfId="43909"/>
    <cellStyle name="Normal 58 8 10 3" xfId="31476"/>
    <cellStyle name="Normal 58 8 11" xfId="2649"/>
    <cellStyle name="Normal 58 8 11 2" xfId="15167"/>
    <cellStyle name="Normal 58 8 11 2 2" xfId="40041"/>
    <cellStyle name="Normal 58 8 11 3" xfId="27600"/>
    <cellStyle name="Normal 58 8 12" xfId="13068"/>
    <cellStyle name="Normal 58 8 12 2" xfId="37942"/>
    <cellStyle name="Normal 58 8 13" xfId="25501"/>
    <cellStyle name="Normal 58 8 2" xfId="460"/>
    <cellStyle name="Normal 58 8 2 10" xfId="13273"/>
    <cellStyle name="Normal 58 8 2 10 2" xfId="38147"/>
    <cellStyle name="Normal 58 8 2 11" xfId="25706"/>
    <cellStyle name="Normal 58 8 2 2" xfId="819"/>
    <cellStyle name="Normal 58 8 2 2 2" xfId="1583"/>
    <cellStyle name="Normal 58 8 2 2 2 2" xfId="9687"/>
    <cellStyle name="Normal 58 8 2 2 2 2 2" xfId="22130"/>
    <cellStyle name="Normal 58 8 2 2 2 2 2 2" xfId="47004"/>
    <cellStyle name="Normal 58 8 2 2 2 2 3" xfId="34571"/>
    <cellStyle name="Normal 58 8 2 2 2 3" xfId="4669"/>
    <cellStyle name="Normal 58 8 2 2 2 3 2" xfId="17123"/>
    <cellStyle name="Normal 58 8 2 2 2 3 2 2" xfId="41997"/>
    <cellStyle name="Normal 58 8 2 2 2 3 3" xfId="29564"/>
    <cellStyle name="Normal 58 8 2 2 2 4" xfId="14383"/>
    <cellStyle name="Normal 58 8 2 2 2 4 2" xfId="39257"/>
    <cellStyle name="Normal 58 8 2 2 2 5" xfId="26816"/>
    <cellStyle name="Normal 58 8 2 2 3" xfId="5728"/>
    <cellStyle name="Normal 58 8 2 2 3 2" xfId="10744"/>
    <cellStyle name="Normal 58 8 2 2 3 2 2" xfId="23187"/>
    <cellStyle name="Normal 58 8 2 2 3 2 2 2" xfId="48061"/>
    <cellStyle name="Normal 58 8 2 2 3 2 3" xfId="35628"/>
    <cellStyle name="Normal 58 8 2 2 3 3" xfId="18180"/>
    <cellStyle name="Normal 58 8 2 2 3 3 2" xfId="43054"/>
    <cellStyle name="Normal 58 8 2 2 3 4" xfId="30621"/>
    <cellStyle name="Normal 58 8 2 2 4" xfId="8803"/>
    <cellStyle name="Normal 58 8 2 2 4 2" xfId="21247"/>
    <cellStyle name="Normal 58 8 2 2 4 2 2" xfId="46121"/>
    <cellStyle name="Normal 58 8 2 2 4 3" xfId="33688"/>
    <cellStyle name="Normal 58 8 2 2 5" xfId="12198"/>
    <cellStyle name="Normal 58 8 2 2 5 2" xfId="24632"/>
    <cellStyle name="Normal 58 8 2 2 5 2 2" xfId="49506"/>
    <cellStyle name="Normal 58 8 2 2 5 3" xfId="37073"/>
    <cellStyle name="Normal 58 8 2 2 6" xfId="7280"/>
    <cellStyle name="Normal 58 8 2 2 6 2" xfId="19729"/>
    <cellStyle name="Normal 58 8 2 2 6 2 2" xfId="44603"/>
    <cellStyle name="Normal 58 8 2 2 6 3" xfId="32170"/>
    <cellStyle name="Normal 58 8 2 2 7" xfId="3734"/>
    <cellStyle name="Normal 58 8 2 2 7 2" xfId="16240"/>
    <cellStyle name="Normal 58 8 2 2 7 2 2" xfId="41114"/>
    <cellStyle name="Normal 58 8 2 2 7 3" xfId="28673"/>
    <cellStyle name="Normal 58 8 2 2 8" xfId="13620"/>
    <cellStyle name="Normal 58 8 2 2 8 2" xfId="38494"/>
    <cellStyle name="Normal 58 8 2 2 9" xfId="26053"/>
    <cellStyle name="Normal 58 8 2 3" xfId="1931"/>
    <cellStyle name="Normal 58 8 2 3 2" xfId="5002"/>
    <cellStyle name="Normal 58 8 2 3 2 2" xfId="10019"/>
    <cellStyle name="Normal 58 8 2 3 2 2 2" xfId="22462"/>
    <cellStyle name="Normal 58 8 2 3 2 2 2 2" xfId="47336"/>
    <cellStyle name="Normal 58 8 2 3 2 2 3" xfId="34903"/>
    <cellStyle name="Normal 58 8 2 3 2 3" xfId="17455"/>
    <cellStyle name="Normal 58 8 2 3 2 3 2" xfId="42329"/>
    <cellStyle name="Normal 58 8 2 3 2 4" xfId="29896"/>
    <cellStyle name="Normal 58 8 2 3 3" xfId="6077"/>
    <cellStyle name="Normal 58 8 2 3 3 2" xfId="11092"/>
    <cellStyle name="Normal 58 8 2 3 3 2 2" xfId="23535"/>
    <cellStyle name="Normal 58 8 2 3 3 2 2 2" xfId="48409"/>
    <cellStyle name="Normal 58 8 2 3 3 2 3" xfId="35976"/>
    <cellStyle name="Normal 58 8 2 3 3 3" xfId="18528"/>
    <cellStyle name="Normal 58 8 2 3 3 3 2" xfId="43402"/>
    <cellStyle name="Normal 58 8 2 3 3 4" xfId="30969"/>
    <cellStyle name="Normal 58 8 2 3 4" xfId="8426"/>
    <cellStyle name="Normal 58 8 2 3 4 2" xfId="20870"/>
    <cellStyle name="Normal 58 8 2 3 4 2 2" xfId="45744"/>
    <cellStyle name="Normal 58 8 2 3 4 3" xfId="33311"/>
    <cellStyle name="Normal 58 8 2 3 5" xfId="12546"/>
    <cellStyle name="Normal 58 8 2 3 5 2" xfId="24980"/>
    <cellStyle name="Normal 58 8 2 3 5 2 2" xfId="49854"/>
    <cellStyle name="Normal 58 8 2 3 5 3" xfId="37421"/>
    <cellStyle name="Normal 58 8 2 3 6" xfId="7613"/>
    <cellStyle name="Normal 58 8 2 3 6 2" xfId="20061"/>
    <cellStyle name="Normal 58 8 2 3 6 2 2" xfId="44935"/>
    <cellStyle name="Normal 58 8 2 3 6 3" xfId="32502"/>
    <cellStyle name="Normal 58 8 2 3 7" xfId="3357"/>
    <cellStyle name="Normal 58 8 2 3 7 2" xfId="15863"/>
    <cellStyle name="Normal 58 8 2 3 7 2 2" xfId="40737"/>
    <cellStyle name="Normal 58 8 2 3 7 3" xfId="28296"/>
    <cellStyle name="Normal 58 8 2 3 8" xfId="14731"/>
    <cellStyle name="Normal 58 8 2 3 8 2" xfId="39605"/>
    <cellStyle name="Normal 58 8 2 3 9" xfId="27164"/>
    <cellStyle name="Normal 58 8 2 4" xfId="2378"/>
    <cellStyle name="Normal 58 8 2 4 2" xfId="6400"/>
    <cellStyle name="Normal 58 8 2 4 2 2" xfId="11415"/>
    <cellStyle name="Normal 58 8 2 4 2 2 2" xfId="23858"/>
    <cellStyle name="Normal 58 8 2 4 2 2 2 2" xfId="48732"/>
    <cellStyle name="Normal 58 8 2 4 2 2 3" xfId="36299"/>
    <cellStyle name="Normal 58 8 2 4 2 3" xfId="18851"/>
    <cellStyle name="Normal 58 8 2 4 2 3 2" xfId="43725"/>
    <cellStyle name="Normal 58 8 2 4 2 4" xfId="31292"/>
    <cellStyle name="Normal 58 8 2 4 3" xfId="12869"/>
    <cellStyle name="Normal 58 8 2 4 3 2" xfId="25303"/>
    <cellStyle name="Normal 58 8 2 4 3 2 2" xfId="50177"/>
    <cellStyle name="Normal 58 8 2 4 3 3" xfId="37744"/>
    <cellStyle name="Normal 58 8 2 4 4" xfId="9310"/>
    <cellStyle name="Normal 58 8 2 4 4 2" xfId="21753"/>
    <cellStyle name="Normal 58 8 2 4 4 2 2" xfId="46627"/>
    <cellStyle name="Normal 58 8 2 4 4 3" xfId="34194"/>
    <cellStyle name="Normal 58 8 2 4 5" xfId="4292"/>
    <cellStyle name="Normal 58 8 2 4 5 2" xfId="16746"/>
    <cellStyle name="Normal 58 8 2 4 5 2 2" xfId="41620"/>
    <cellStyle name="Normal 58 8 2 4 5 3" xfId="29187"/>
    <cellStyle name="Normal 58 8 2 4 6" xfId="15054"/>
    <cellStyle name="Normal 58 8 2 4 6 2" xfId="39928"/>
    <cellStyle name="Normal 58 8 2 4 7" xfId="27487"/>
    <cellStyle name="Normal 58 8 2 5" xfId="1211"/>
    <cellStyle name="Normal 58 8 2 5 2" xfId="10372"/>
    <cellStyle name="Normal 58 8 2 5 2 2" xfId="22815"/>
    <cellStyle name="Normal 58 8 2 5 2 2 2" xfId="47689"/>
    <cellStyle name="Normal 58 8 2 5 2 3" xfId="35256"/>
    <cellStyle name="Normal 58 8 2 5 3" xfId="5356"/>
    <cellStyle name="Normal 58 8 2 5 3 2" xfId="17808"/>
    <cellStyle name="Normal 58 8 2 5 3 2 2" xfId="42682"/>
    <cellStyle name="Normal 58 8 2 5 3 3" xfId="30249"/>
    <cellStyle name="Normal 58 8 2 5 4" xfId="14011"/>
    <cellStyle name="Normal 58 8 2 5 4 2" xfId="38885"/>
    <cellStyle name="Normal 58 8 2 5 5" xfId="26444"/>
    <cellStyle name="Normal 58 8 2 6" xfId="7933"/>
    <cellStyle name="Normal 58 8 2 6 2" xfId="20379"/>
    <cellStyle name="Normal 58 8 2 6 2 2" xfId="45253"/>
    <cellStyle name="Normal 58 8 2 6 3" xfId="32820"/>
    <cellStyle name="Normal 58 8 2 7" xfId="11826"/>
    <cellStyle name="Normal 58 8 2 7 2" xfId="24260"/>
    <cellStyle name="Normal 58 8 2 7 2 2" xfId="49134"/>
    <cellStyle name="Normal 58 8 2 7 3" xfId="36701"/>
    <cellStyle name="Normal 58 8 2 8" xfId="6903"/>
    <cellStyle name="Normal 58 8 2 8 2" xfId="19352"/>
    <cellStyle name="Normal 58 8 2 8 2 2" xfId="44226"/>
    <cellStyle name="Normal 58 8 2 8 3" xfId="31793"/>
    <cellStyle name="Normal 58 8 2 9" xfId="2854"/>
    <cellStyle name="Normal 58 8 2 9 2" xfId="15372"/>
    <cellStyle name="Normal 58 8 2 9 2 2" xfId="40246"/>
    <cellStyle name="Normal 58 8 2 9 3" xfId="27805"/>
    <cellStyle name="Normal 58 8 2_Degree data" xfId="2548"/>
    <cellStyle name="Normal 58 8 3" xfId="608"/>
    <cellStyle name="Normal 58 8 3 2" xfId="1582"/>
    <cellStyle name="Normal 58 8 3 2 2" xfId="9105"/>
    <cellStyle name="Normal 58 8 3 2 2 2" xfId="21548"/>
    <cellStyle name="Normal 58 8 3 2 2 2 2" xfId="46422"/>
    <cellStyle name="Normal 58 8 3 2 2 3" xfId="33989"/>
    <cellStyle name="Normal 58 8 3 2 3" xfId="4087"/>
    <cellStyle name="Normal 58 8 3 2 3 2" xfId="16541"/>
    <cellStyle name="Normal 58 8 3 2 3 2 2" xfId="41415"/>
    <cellStyle name="Normal 58 8 3 2 3 3" xfId="28982"/>
    <cellStyle name="Normal 58 8 3 2 4" xfId="14382"/>
    <cellStyle name="Normal 58 8 3 2 4 2" xfId="39256"/>
    <cellStyle name="Normal 58 8 3 2 5" xfId="26815"/>
    <cellStyle name="Normal 58 8 3 3" xfId="5727"/>
    <cellStyle name="Normal 58 8 3 3 2" xfId="10743"/>
    <cellStyle name="Normal 58 8 3 3 2 2" xfId="23186"/>
    <cellStyle name="Normal 58 8 3 3 2 2 2" xfId="48060"/>
    <cellStyle name="Normal 58 8 3 3 2 3" xfId="35627"/>
    <cellStyle name="Normal 58 8 3 3 3" xfId="18179"/>
    <cellStyle name="Normal 58 8 3 3 3 2" xfId="43053"/>
    <cellStyle name="Normal 58 8 3 3 4" xfId="30620"/>
    <cellStyle name="Normal 58 8 3 4" xfId="8221"/>
    <cellStyle name="Normal 58 8 3 4 2" xfId="20665"/>
    <cellStyle name="Normal 58 8 3 4 2 2" xfId="45539"/>
    <cellStyle name="Normal 58 8 3 4 3" xfId="33106"/>
    <cellStyle name="Normal 58 8 3 5" xfId="12197"/>
    <cellStyle name="Normal 58 8 3 5 2" xfId="24631"/>
    <cellStyle name="Normal 58 8 3 5 2 2" xfId="49505"/>
    <cellStyle name="Normal 58 8 3 5 3" xfId="37072"/>
    <cellStyle name="Normal 58 8 3 6" xfId="6698"/>
    <cellStyle name="Normal 58 8 3 6 2" xfId="19147"/>
    <cellStyle name="Normal 58 8 3 6 2 2" xfId="44021"/>
    <cellStyle name="Normal 58 8 3 6 3" xfId="31588"/>
    <cellStyle name="Normal 58 8 3 7" xfId="3152"/>
    <cellStyle name="Normal 58 8 3 7 2" xfId="15658"/>
    <cellStyle name="Normal 58 8 3 7 2 2" xfId="40532"/>
    <cellStyle name="Normal 58 8 3 7 3" xfId="28091"/>
    <cellStyle name="Normal 58 8 3 8" xfId="13415"/>
    <cellStyle name="Normal 58 8 3 8 2" xfId="38289"/>
    <cellStyle name="Normal 58 8 3 9" xfId="25848"/>
    <cellStyle name="Normal 58 8 4" xfId="1930"/>
    <cellStyle name="Normal 58 8 4 2" xfId="4668"/>
    <cellStyle name="Normal 58 8 4 2 2" xfId="9686"/>
    <cellStyle name="Normal 58 8 4 2 2 2" xfId="22129"/>
    <cellStyle name="Normal 58 8 4 2 2 2 2" xfId="47003"/>
    <cellStyle name="Normal 58 8 4 2 2 3" xfId="34570"/>
    <cellStyle name="Normal 58 8 4 2 3" xfId="17122"/>
    <cellStyle name="Normal 58 8 4 2 3 2" xfId="41996"/>
    <cellStyle name="Normal 58 8 4 2 4" xfId="29563"/>
    <cellStyle name="Normal 58 8 4 3" xfId="6076"/>
    <cellStyle name="Normal 58 8 4 3 2" xfId="11091"/>
    <cellStyle name="Normal 58 8 4 3 2 2" xfId="23534"/>
    <cellStyle name="Normal 58 8 4 3 2 2 2" xfId="48408"/>
    <cellStyle name="Normal 58 8 4 3 2 3" xfId="35975"/>
    <cellStyle name="Normal 58 8 4 3 3" xfId="18527"/>
    <cellStyle name="Normal 58 8 4 3 3 2" xfId="43401"/>
    <cellStyle name="Normal 58 8 4 3 4" xfId="30968"/>
    <cellStyle name="Normal 58 8 4 4" xfId="8802"/>
    <cellStyle name="Normal 58 8 4 4 2" xfId="21246"/>
    <cellStyle name="Normal 58 8 4 4 2 2" xfId="46120"/>
    <cellStyle name="Normal 58 8 4 4 3" xfId="33687"/>
    <cellStyle name="Normal 58 8 4 5" xfId="12545"/>
    <cellStyle name="Normal 58 8 4 5 2" xfId="24979"/>
    <cellStyle name="Normal 58 8 4 5 2 2" xfId="49853"/>
    <cellStyle name="Normal 58 8 4 5 3" xfId="37420"/>
    <cellStyle name="Normal 58 8 4 6" xfId="7279"/>
    <cellStyle name="Normal 58 8 4 6 2" xfId="19728"/>
    <cellStyle name="Normal 58 8 4 6 2 2" xfId="44602"/>
    <cellStyle name="Normal 58 8 4 6 3" xfId="32169"/>
    <cellStyle name="Normal 58 8 4 7" xfId="3733"/>
    <cellStyle name="Normal 58 8 4 7 2" xfId="16239"/>
    <cellStyle name="Normal 58 8 4 7 2 2" xfId="41113"/>
    <cellStyle name="Normal 58 8 4 7 3" xfId="28672"/>
    <cellStyle name="Normal 58 8 4 8" xfId="14730"/>
    <cellStyle name="Normal 58 8 4 8 2" xfId="39604"/>
    <cellStyle name="Normal 58 8 4 9" xfId="27163"/>
    <cellStyle name="Normal 58 8 5" xfId="2164"/>
    <cellStyle name="Normal 58 8 5 2" xfId="4797"/>
    <cellStyle name="Normal 58 8 5 2 2" xfId="9814"/>
    <cellStyle name="Normal 58 8 5 2 2 2" xfId="22257"/>
    <cellStyle name="Normal 58 8 5 2 2 2 2" xfId="47131"/>
    <cellStyle name="Normal 58 8 5 2 2 3" xfId="34698"/>
    <cellStyle name="Normal 58 8 5 2 3" xfId="17250"/>
    <cellStyle name="Normal 58 8 5 2 3 2" xfId="42124"/>
    <cellStyle name="Normal 58 8 5 2 4" xfId="29691"/>
    <cellStyle name="Normal 58 8 5 3" xfId="6195"/>
    <cellStyle name="Normal 58 8 5 3 2" xfId="11210"/>
    <cellStyle name="Normal 58 8 5 3 2 2" xfId="23653"/>
    <cellStyle name="Normal 58 8 5 3 2 2 2" xfId="48527"/>
    <cellStyle name="Normal 58 8 5 3 2 3" xfId="36094"/>
    <cellStyle name="Normal 58 8 5 3 3" xfId="18646"/>
    <cellStyle name="Normal 58 8 5 3 3 2" xfId="43520"/>
    <cellStyle name="Normal 58 8 5 3 4" xfId="31087"/>
    <cellStyle name="Normal 58 8 5 4" xfId="8107"/>
    <cellStyle name="Normal 58 8 5 4 2" xfId="20553"/>
    <cellStyle name="Normal 58 8 5 4 2 2" xfId="45427"/>
    <cellStyle name="Normal 58 8 5 4 3" xfId="32994"/>
    <cellStyle name="Normal 58 8 5 5" xfId="12664"/>
    <cellStyle name="Normal 58 8 5 5 2" xfId="25098"/>
    <cellStyle name="Normal 58 8 5 5 2 2" xfId="49972"/>
    <cellStyle name="Normal 58 8 5 5 3" xfId="37539"/>
    <cellStyle name="Normal 58 8 5 6" xfId="7408"/>
    <cellStyle name="Normal 58 8 5 6 2" xfId="19856"/>
    <cellStyle name="Normal 58 8 5 6 2 2" xfId="44730"/>
    <cellStyle name="Normal 58 8 5 6 3" xfId="32297"/>
    <cellStyle name="Normal 58 8 5 7" xfId="3037"/>
    <cellStyle name="Normal 58 8 5 7 2" xfId="15546"/>
    <cellStyle name="Normal 58 8 5 7 2 2" xfId="40420"/>
    <cellStyle name="Normal 58 8 5 7 3" xfId="27979"/>
    <cellStyle name="Normal 58 8 5 8" xfId="14849"/>
    <cellStyle name="Normal 58 8 5 8 2" xfId="39723"/>
    <cellStyle name="Normal 58 8 5 9" xfId="27282"/>
    <cellStyle name="Normal 58 8 6" xfId="1006"/>
    <cellStyle name="Normal 58 8 6 2" xfId="8993"/>
    <cellStyle name="Normal 58 8 6 2 2" xfId="21436"/>
    <cellStyle name="Normal 58 8 6 2 2 2" xfId="46310"/>
    <cellStyle name="Normal 58 8 6 2 3" xfId="33877"/>
    <cellStyle name="Normal 58 8 6 3" xfId="3975"/>
    <cellStyle name="Normal 58 8 6 3 2" xfId="16429"/>
    <cellStyle name="Normal 58 8 6 3 2 2" xfId="41303"/>
    <cellStyle name="Normal 58 8 6 3 3" xfId="28870"/>
    <cellStyle name="Normal 58 8 6 4" xfId="13806"/>
    <cellStyle name="Normal 58 8 6 4 2" xfId="38680"/>
    <cellStyle name="Normal 58 8 6 5" xfId="26239"/>
    <cellStyle name="Normal 58 8 7" xfId="5151"/>
    <cellStyle name="Normal 58 8 7 2" xfId="10167"/>
    <cellStyle name="Normal 58 8 7 2 2" xfId="22610"/>
    <cellStyle name="Normal 58 8 7 2 2 2" xfId="47484"/>
    <cellStyle name="Normal 58 8 7 2 3" xfId="35051"/>
    <cellStyle name="Normal 58 8 7 3" xfId="17603"/>
    <cellStyle name="Normal 58 8 7 3 2" xfId="42477"/>
    <cellStyle name="Normal 58 8 7 4" xfId="30044"/>
    <cellStyle name="Normal 58 8 8" xfId="7728"/>
    <cellStyle name="Normal 58 8 8 2" xfId="20174"/>
    <cellStyle name="Normal 58 8 8 2 2" xfId="45048"/>
    <cellStyle name="Normal 58 8 8 3" xfId="32615"/>
    <cellStyle name="Normal 58 8 9" xfId="11621"/>
    <cellStyle name="Normal 58 8 9 2" xfId="24055"/>
    <cellStyle name="Normal 58 8 9 2 2" xfId="48929"/>
    <cellStyle name="Normal 58 8 9 3" xfId="36496"/>
    <cellStyle name="Normal 58 8_Degree data" xfId="2547"/>
    <cellStyle name="Normal 58 9" xfId="516"/>
    <cellStyle name="Normal 58 9 10" xfId="2910"/>
    <cellStyle name="Normal 58 9 10 2" xfId="15428"/>
    <cellStyle name="Normal 58 9 10 2 2" xfId="40302"/>
    <cellStyle name="Normal 58 9 10 3" xfId="27861"/>
    <cellStyle name="Normal 58 9 11" xfId="13329"/>
    <cellStyle name="Normal 58 9 11 2" xfId="38203"/>
    <cellStyle name="Normal 58 9 12" xfId="25762"/>
    <cellStyle name="Normal 58 9 2" xfId="875"/>
    <cellStyle name="Normal 58 9 2 2" xfId="1584"/>
    <cellStyle name="Normal 58 9 2 2 2" xfId="9366"/>
    <cellStyle name="Normal 58 9 2 2 2 2" xfId="21809"/>
    <cellStyle name="Normal 58 9 2 2 2 2 2" xfId="46683"/>
    <cellStyle name="Normal 58 9 2 2 2 3" xfId="34250"/>
    <cellStyle name="Normal 58 9 2 2 3" xfId="4348"/>
    <cellStyle name="Normal 58 9 2 2 3 2" xfId="16802"/>
    <cellStyle name="Normal 58 9 2 2 3 2 2" xfId="41676"/>
    <cellStyle name="Normal 58 9 2 2 3 3" xfId="29243"/>
    <cellStyle name="Normal 58 9 2 2 4" xfId="14384"/>
    <cellStyle name="Normal 58 9 2 2 4 2" xfId="39258"/>
    <cellStyle name="Normal 58 9 2 2 5" xfId="26817"/>
    <cellStyle name="Normal 58 9 2 3" xfId="5729"/>
    <cellStyle name="Normal 58 9 2 3 2" xfId="10745"/>
    <cellStyle name="Normal 58 9 2 3 2 2" xfId="23188"/>
    <cellStyle name="Normal 58 9 2 3 2 2 2" xfId="48062"/>
    <cellStyle name="Normal 58 9 2 3 2 3" xfId="35629"/>
    <cellStyle name="Normal 58 9 2 3 3" xfId="18181"/>
    <cellStyle name="Normal 58 9 2 3 3 2" xfId="43055"/>
    <cellStyle name="Normal 58 9 2 3 4" xfId="30622"/>
    <cellStyle name="Normal 58 9 2 4" xfId="8482"/>
    <cellStyle name="Normal 58 9 2 4 2" xfId="20926"/>
    <cellStyle name="Normal 58 9 2 4 2 2" xfId="45800"/>
    <cellStyle name="Normal 58 9 2 4 3" xfId="33367"/>
    <cellStyle name="Normal 58 9 2 5" xfId="12199"/>
    <cellStyle name="Normal 58 9 2 5 2" xfId="24633"/>
    <cellStyle name="Normal 58 9 2 5 2 2" xfId="49507"/>
    <cellStyle name="Normal 58 9 2 5 3" xfId="37074"/>
    <cellStyle name="Normal 58 9 2 6" xfId="6959"/>
    <cellStyle name="Normal 58 9 2 6 2" xfId="19408"/>
    <cellStyle name="Normal 58 9 2 6 2 2" xfId="44282"/>
    <cellStyle name="Normal 58 9 2 6 3" xfId="31849"/>
    <cellStyle name="Normal 58 9 2 7" xfId="3413"/>
    <cellStyle name="Normal 58 9 2 7 2" xfId="15919"/>
    <cellStyle name="Normal 58 9 2 7 2 2" xfId="40793"/>
    <cellStyle name="Normal 58 9 2 7 3" xfId="28352"/>
    <cellStyle name="Normal 58 9 2 8" xfId="13676"/>
    <cellStyle name="Normal 58 9 2 8 2" xfId="38550"/>
    <cellStyle name="Normal 58 9 2 9" xfId="26109"/>
    <cellStyle name="Normal 58 9 3" xfId="1932"/>
    <cellStyle name="Normal 58 9 3 2" xfId="4670"/>
    <cellStyle name="Normal 58 9 3 2 2" xfId="9688"/>
    <cellStyle name="Normal 58 9 3 2 2 2" xfId="22131"/>
    <cellStyle name="Normal 58 9 3 2 2 2 2" xfId="47005"/>
    <cellStyle name="Normal 58 9 3 2 2 3" xfId="34572"/>
    <cellStyle name="Normal 58 9 3 2 3" xfId="17124"/>
    <cellStyle name="Normal 58 9 3 2 3 2" xfId="41998"/>
    <cellStyle name="Normal 58 9 3 2 4" xfId="29565"/>
    <cellStyle name="Normal 58 9 3 3" xfId="6078"/>
    <cellStyle name="Normal 58 9 3 3 2" xfId="11093"/>
    <cellStyle name="Normal 58 9 3 3 2 2" xfId="23536"/>
    <cellStyle name="Normal 58 9 3 3 2 2 2" xfId="48410"/>
    <cellStyle name="Normal 58 9 3 3 2 3" xfId="35977"/>
    <cellStyle name="Normal 58 9 3 3 3" xfId="18529"/>
    <cellStyle name="Normal 58 9 3 3 3 2" xfId="43403"/>
    <cellStyle name="Normal 58 9 3 3 4" xfId="30970"/>
    <cellStyle name="Normal 58 9 3 4" xfId="8804"/>
    <cellStyle name="Normal 58 9 3 4 2" xfId="21248"/>
    <cellStyle name="Normal 58 9 3 4 2 2" xfId="46122"/>
    <cellStyle name="Normal 58 9 3 4 3" xfId="33689"/>
    <cellStyle name="Normal 58 9 3 5" xfId="12547"/>
    <cellStyle name="Normal 58 9 3 5 2" xfId="24981"/>
    <cellStyle name="Normal 58 9 3 5 2 2" xfId="49855"/>
    <cellStyle name="Normal 58 9 3 5 3" xfId="37422"/>
    <cellStyle name="Normal 58 9 3 6" xfId="7281"/>
    <cellStyle name="Normal 58 9 3 6 2" xfId="19730"/>
    <cellStyle name="Normal 58 9 3 6 2 2" xfId="44604"/>
    <cellStyle name="Normal 58 9 3 6 3" xfId="32171"/>
    <cellStyle name="Normal 58 9 3 7" xfId="3735"/>
    <cellStyle name="Normal 58 9 3 7 2" xfId="16241"/>
    <cellStyle name="Normal 58 9 3 7 2 2" xfId="41115"/>
    <cellStyle name="Normal 58 9 3 7 3" xfId="28674"/>
    <cellStyle name="Normal 58 9 3 8" xfId="14732"/>
    <cellStyle name="Normal 58 9 3 8 2" xfId="39606"/>
    <cellStyle name="Normal 58 9 3 9" xfId="27165"/>
    <cellStyle name="Normal 58 9 4" xfId="2434"/>
    <cellStyle name="Normal 58 9 4 2" xfId="5058"/>
    <cellStyle name="Normal 58 9 4 2 2" xfId="10075"/>
    <cellStyle name="Normal 58 9 4 2 2 2" xfId="22518"/>
    <cellStyle name="Normal 58 9 4 2 2 2 2" xfId="47392"/>
    <cellStyle name="Normal 58 9 4 2 2 3" xfId="34959"/>
    <cellStyle name="Normal 58 9 4 2 3" xfId="17511"/>
    <cellStyle name="Normal 58 9 4 2 3 2" xfId="42385"/>
    <cellStyle name="Normal 58 9 4 2 4" xfId="29952"/>
    <cellStyle name="Normal 58 9 4 3" xfId="6456"/>
    <cellStyle name="Normal 58 9 4 3 2" xfId="11471"/>
    <cellStyle name="Normal 58 9 4 3 2 2" xfId="23914"/>
    <cellStyle name="Normal 58 9 4 3 2 2 2" xfId="48788"/>
    <cellStyle name="Normal 58 9 4 3 2 3" xfId="36355"/>
    <cellStyle name="Normal 58 9 4 3 3" xfId="18907"/>
    <cellStyle name="Normal 58 9 4 3 3 2" xfId="43781"/>
    <cellStyle name="Normal 58 9 4 3 4" xfId="31348"/>
    <cellStyle name="Normal 58 9 4 4" xfId="8163"/>
    <cellStyle name="Normal 58 9 4 4 2" xfId="20609"/>
    <cellStyle name="Normal 58 9 4 4 2 2" xfId="45483"/>
    <cellStyle name="Normal 58 9 4 4 3" xfId="33050"/>
    <cellStyle name="Normal 58 9 4 5" xfId="12925"/>
    <cellStyle name="Normal 58 9 4 5 2" xfId="25359"/>
    <cellStyle name="Normal 58 9 4 5 2 2" xfId="50233"/>
    <cellStyle name="Normal 58 9 4 5 3" xfId="37800"/>
    <cellStyle name="Normal 58 9 4 6" xfId="7669"/>
    <cellStyle name="Normal 58 9 4 6 2" xfId="20117"/>
    <cellStyle name="Normal 58 9 4 6 2 2" xfId="44991"/>
    <cellStyle name="Normal 58 9 4 6 3" xfId="32558"/>
    <cellStyle name="Normal 58 9 4 7" xfId="3093"/>
    <cellStyle name="Normal 58 9 4 7 2" xfId="15602"/>
    <cellStyle name="Normal 58 9 4 7 2 2" xfId="40476"/>
    <cellStyle name="Normal 58 9 4 7 3" xfId="28035"/>
    <cellStyle name="Normal 58 9 4 8" xfId="15110"/>
    <cellStyle name="Normal 58 9 4 8 2" xfId="39984"/>
    <cellStyle name="Normal 58 9 4 9" xfId="27543"/>
    <cellStyle name="Normal 58 9 5" xfId="1267"/>
    <cellStyle name="Normal 58 9 5 2" xfId="9049"/>
    <cellStyle name="Normal 58 9 5 2 2" xfId="21492"/>
    <cellStyle name="Normal 58 9 5 2 2 2" xfId="46366"/>
    <cellStyle name="Normal 58 9 5 2 3" xfId="33933"/>
    <cellStyle name="Normal 58 9 5 3" xfId="4031"/>
    <cellStyle name="Normal 58 9 5 3 2" xfId="16485"/>
    <cellStyle name="Normal 58 9 5 3 2 2" xfId="41359"/>
    <cellStyle name="Normal 58 9 5 3 3" xfId="28926"/>
    <cellStyle name="Normal 58 9 5 4" xfId="14067"/>
    <cellStyle name="Normal 58 9 5 4 2" xfId="38941"/>
    <cellStyle name="Normal 58 9 5 5" xfId="26500"/>
    <cellStyle name="Normal 58 9 6" xfId="5412"/>
    <cellStyle name="Normal 58 9 6 2" xfId="10428"/>
    <cellStyle name="Normal 58 9 6 2 2" xfId="22871"/>
    <cellStyle name="Normal 58 9 6 2 2 2" xfId="47745"/>
    <cellStyle name="Normal 58 9 6 2 3" xfId="35312"/>
    <cellStyle name="Normal 58 9 6 3" xfId="17864"/>
    <cellStyle name="Normal 58 9 6 3 2" xfId="42738"/>
    <cellStyle name="Normal 58 9 6 4" xfId="30305"/>
    <cellStyle name="Normal 58 9 7" xfId="7989"/>
    <cellStyle name="Normal 58 9 7 2" xfId="20435"/>
    <cellStyle name="Normal 58 9 7 2 2" xfId="45309"/>
    <cellStyle name="Normal 58 9 7 3" xfId="32876"/>
    <cellStyle name="Normal 58 9 8" xfId="11882"/>
    <cellStyle name="Normal 58 9 8 2" xfId="24316"/>
    <cellStyle name="Normal 58 9 8 2 2" xfId="49190"/>
    <cellStyle name="Normal 58 9 8 3" xfId="36757"/>
    <cellStyle name="Normal 58 9 9" xfId="6642"/>
    <cellStyle name="Normal 58 9 9 2" xfId="19091"/>
    <cellStyle name="Normal 58 9 9 2 2" xfId="43965"/>
    <cellStyle name="Normal 58 9 9 3" xfId="31532"/>
    <cellStyle name="Normal 58 9_Degree data" xfId="2549"/>
    <cellStyle name="Normal 58_Degree data" xfId="2507"/>
    <cellStyle name="Normal 59" xfId="82"/>
    <cellStyle name="Normal 6" xfId="63"/>
    <cellStyle name="Normal 6 2 2" xfId="81"/>
    <cellStyle name="Normal 6_sreb progression tab 2 redo" xfId="70"/>
    <cellStyle name="Normal 60" xfId="243"/>
    <cellStyle name="Normal 60 2" xfId="606"/>
    <cellStyle name="Normal 60 3" xfId="2927"/>
    <cellStyle name="Normal 60_Degree data" xfId="2550"/>
    <cellStyle name="Normal 61" xfId="241"/>
    <cellStyle name="Normal 61 2" xfId="605"/>
    <cellStyle name="Normal 61 3" xfId="2928"/>
    <cellStyle name="Normal 61_Degree data" xfId="2551"/>
    <cellStyle name="Normal 62" xfId="205"/>
    <cellStyle name="Normal 62 2" xfId="572"/>
    <cellStyle name="Normal 62 3" xfId="2929"/>
    <cellStyle name="Normal 62_Degree data" xfId="2552"/>
    <cellStyle name="Normal 63" xfId="224"/>
    <cellStyle name="Normal 63 10" xfId="7711"/>
    <cellStyle name="Normal 63 10 2" xfId="20157"/>
    <cellStyle name="Normal 63 10 2 2" xfId="45031"/>
    <cellStyle name="Normal 63 10 3" xfId="32598"/>
    <cellStyle name="Normal 63 11" xfId="11604"/>
    <cellStyle name="Normal 63 11 2" xfId="24038"/>
    <cellStyle name="Normal 63 11 2 2" xfId="48912"/>
    <cellStyle name="Normal 63 11 3" xfId="36479"/>
    <cellStyle name="Normal 63 12" xfId="6500"/>
    <cellStyle name="Normal 63 12 2" xfId="18949"/>
    <cellStyle name="Normal 63 12 2 2" xfId="43823"/>
    <cellStyle name="Normal 63 12 3" xfId="31390"/>
    <cellStyle name="Normal 63 13" xfId="2632"/>
    <cellStyle name="Normal 63 13 2" xfId="15150"/>
    <cellStyle name="Normal 63 13 2 2" xfId="40024"/>
    <cellStyle name="Normal 63 13 3" xfId="27583"/>
    <cellStyle name="Normal 63 14" xfId="13051"/>
    <cellStyle name="Normal 63 14 2" xfId="37925"/>
    <cellStyle name="Normal 63 15" xfId="25484"/>
    <cellStyle name="Normal 63 2" xfId="265"/>
    <cellStyle name="Normal 63 2 10" xfId="6605"/>
    <cellStyle name="Normal 63 2 10 2" xfId="19054"/>
    <cellStyle name="Normal 63 2 10 2 2" xfId="43928"/>
    <cellStyle name="Normal 63 2 10 3" xfId="31495"/>
    <cellStyle name="Normal 63 2 11" xfId="2668"/>
    <cellStyle name="Normal 63 2 11 2" xfId="15186"/>
    <cellStyle name="Normal 63 2 11 2 2" xfId="40060"/>
    <cellStyle name="Normal 63 2 11 3" xfId="27619"/>
    <cellStyle name="Normal 63 2 12" xfId="13087"/>
    <cellStyle name="Normal 63 2 12 2" xfId="37961"/>
    <cellStyle name="Normal 63 2 13" xfId="25520"/>
    <cellStyle name="Normal 63 2 2" xfId="479"/>
    <cellStyle name="Normal 63 2 2 10" xfId="13292"/>
    <cellStyle name="Normal 63 2 2 10 2" xfId="38166"/>
    <cellStyle name="Normal 63 2 2 11" xfId="25725"/>
    <cellStyle name="Normal 63 2 2 2" xfId="838"/>
    <cellStyle name="Normal 63 2 2 2 2" xfId="1587"/>
    <cellStyle name="Normal 63 2 2 2 2 2" xfId="9691"/>
    <cellStyle name="Normal 63 2 2 2 2 2 2" xfId="22134"/>
    <cellStyle name="Normal 63 2 2 2 2 2 2 2" xfId="47008"/>
    <cellStyle name="Normal 63 2 2 2 2 2 3" xfId="34575"/>
    <cellStyle name="Normal 63 2 2 2 2 3" xfId="4673"/>
    <cellStyle name="Normal 63 2 2 2 2 3 2" xfId="17127"/>
    <cellStyle name="Normal 63 2 2 2 2 3 2 2" xfId="42001"/>
    <cellStyle name="Normal 63 2 2 2 2 3 3" xfId="29568"/>
    <cellStyle name="Normal 63 2 2 2 2 4" xfId="14387"/>
    <cellStyle name="Normal 63 2 2 2 2 4 2" xfId="39261"/>
    <cellStyle name="Normal 63 2 2 2 2 5" xfId="26820"/>
    <cellStyle name="Normal 63 2 2 2 3" xfId="5732"/>
    <cellStyle name="Normal 63 2 2 2 3 2" xfId="10748"/>
    <cellStyle name="Normal 63 2 2 2 3 2 2" xfId="23191"/>
    <cellStyle name="Normal 63 2 2 2 3 2 2 2" xfId="48065"/>
    <cellStyle name="Normal 63 2 2 2 3 2 3" xfId="35632"/>
    <cellStyle name="Normal 63 2 2 2 3 3" xfId="18184"/>
    <cellStyle name="Normal 63 2 2 2 3 3 2" xfId="43058"/>
    <cellStyle name="Normal 63 2 2 2 3 4" xfId="30625"/>
    <cellStyle name="Normal 63 2 2 2 4" xfId="8807"/>
    <cellStyle name="Normal 63 2 2 2 4 2" xfId="21251"/>
    <cellStyle name="Normal 63 2 2 2 4 2 2" xfId="46125"/>
    <cellStyle name="Normal 63 2 2 2 4 3" xfId="33692"/>
    <cellStyle name="Normal 63 2 2 2 5" xfId="12202"/>
    <cellStyle name="Normal 63 2 2 2 5 2" xfId="24636"/>
    <cellStyle name="Normal 63 2 2 2 5 2 2" xfId="49510"/>
    <cellStyle name="Normal 63 2 2 2 5 3" xfId="37077"/>
    <cellStyle name="Normal 63 2 2 2 6" xfId="7284"/>
    <cellStyle name="Normal 63 2 2 2 6 2" xfId="19733"/>
    <cellStyle name="Normal 63 2 2 2 6 2 2" xfId="44607"/>
    <cellStyle name="Normal 63 2 2 2 6 3" xfId="32174"/>
    <cellStyle name="Normal 63 2 2 2 7" xfId="3738"/>
    <cellStyle name="Normal 63 2 2 2 7 2" xfId="16244"/>
    <cellStyle name="Normal 63 2 2 2 7 2 2" xfId="41118"/>
    <cellStyle name="Normal 63 2 2 2 7 3" xfId="28677"/>
    <cellStyle name="Normal 63 2 2 2 8" xfId="13639"/>
    <cellStyle name="Normal 63 2 2 2 8 2" xfId="38513"/>
    <cellStyle name="Normal 63 2 2 2 9" xfId="26072"/>
    <cellStyle name="Normal 63 2 2 3" xfId="1935"/>
    <cellStyle name="Normal 63 2 2 3 2" xfId="5021"/>
    <cellStyle name="Normal 63 2 2 3 2 2" xfId="10038"/>
    <cellStyle name="Normal 63 2 2 3 2 2 2" xfId="22481"/>
    <cellStyle name="Normal 63 2 2 3 2 2 2 2" xfId="47355"/>
    <cellStyle name="Normal 63 2 2 3 2 2 3" xfId="34922"/>
    <cellStyle name="Normal 63 2 2 3 2 3" xfId="17474"/>
    <cellStyle name="Normal 63 2 2 3 2 3 2" xfId="42348"/>
    <cellStyle name="Normal 63 2 2 3 2 4" xfId="29915"/>
    <cellStyle name="Normal 63 2 2 3 3" xfId="6081"/>
    <cellStyle name="Normal 63 2 2 3 3 2" xfId="11096"/>
    <cellStyle name="Normal 63 2 2 3 3 2 2" xfId="23539"/>
    <cellStyle name="Normal 63 2 2 3 3 2 2 2" xfId="48413"/>
    <cellStyle name="Normal 63 2 2 3 3 2 3" xfId="35980"/>
    <cellStyle name="Normal 63 2 2 3 3 3" xfId="18532"/>
    <cellStyle name="Normal 63 2 2 3 3 3 2" xfId="43406"/>
    <cellStyle name="Normal 63 2 2 3 3 4" xfId="30973"/>
    <cellStyle name="Normal 63 2 2 3 4" xfId="8445"/>
    <cellStyle name="Normal 63 2 2 3 4 2" xfId="20889"/>
    <cellStyle name="Normal 63 2 2 3 4 2 2" xfId="45763"/>
    <cellStyle name="Normal 63 2 2 3 4 3" xfId="33330"/>
    <cellStyle name="Normal 63 2 2 3 5" xfId="12550"/>
    <cellStyle name="Normal 63 2 2 3 5 2" xfId="24984"/>
    <cellStyle name="Normal 63 2 2 3 5 2 2" xfId="49858"/>
    <cellStyle name="Normal 63 2 2 3 5 3" xfId="37425"/>
    <cellStyle name="Normal 63 2 2 3 6" xfId="7632"/>
    <cellStyle name="Normal 63 2 2 3 6 2" xfId="20080"/>
    <cellStyle name="Normal 63 2 2 3 6 2 2" xfId="44954"/>
    <cellStyle name="Normal 63 2 2 3 6 3" xfId="32521"/>
    <cellStyle name="Normal 63 2 2 3 7" xfId="3376"/>
    <cellStyle name="Normal 63 2 2 3 7 2" xfId="15882"/>
    <cellStyle name="Normal 63 2 2 3 7 2 2" xfId="40756"/>
    <cellStyle name="Normal 63 2 2 3 7 3" xfId="28315"/>
    <cellStyle name="Normal 63 2 2 3 8" xfId="14735"/>
    <cellStyle name="Normal 63 2 2 3 8 2" xfId="39609"/>
    <cellStyle name="Normal 63 2 2 3 9" xfId="27168"/>
    <cellStyle name="Normal 63 2 2 4" xfId="2397"/>
    <cellStyle name="Normal 63 2 2 4 2" xfId="6419"/>
    <cellStyle name="Normal 63 2 2 4 2 2" xfId="11434"/>
    <cellStyle name="Normal 63 2 2 4 2 2 2" xfId="23877"/>
    <cellStyle name="Normal 63 2 2 4 2 2 2 2" xfId="48751"/>
    <cellStyle name="Normal 63 2 2 4 2 2 3" xfId="36318"/>
    <cellStyle name="Normal 63 2 2 4 2 3" xfId="18870"/>
    <cellStyle name="Normal 63 2 2 4 2 3 2" xfId="43744"/>
    <cellStyle name="Normal 63 2 2 4 2 4" xfId="31311"/>
    <cellStyle name="Normal 63 2 2 4 3" xfId="12888"/>
    <cellStyle name="Normal 63 2 2 4 3 2" xfId="25322"/>
    <cellStyle name="Normal 63 2 2 4 3 2 2" xfId="50196"/>
    <cellStyle name="Normal 63 2 2 4 3 3" xfId="37763"/>
    <cellStyle name="Normal 63 2 2 4 4" xfId="9329"/>
    <cellStyle name="Normal 63 2 2 4 4 2" xfId="21772"/>
    <cellStyle name="Normal 63 2 2 4 4 2 2" xfId="46646"/>
    <cellStyle name="Normal 63 2 2 4 4 3" xfId="34213"/>
    <cellStyle name="Normal 63 2 2 4 5" xfId="4311"/>
    <cellStyle name="Normal 63 2 2 4 5 2" xfId="16765"/>
    <cellStyle name="Normal 63 2 2 4 5 2 2" xfId="41639"/>
    <cellStyle name="Normal 63 2 2 4 5 3" xfId="29206"/>
    <cellStyle name="Normal 63 2 2 4 6" xfId="15073"/>
    <cellStyle name="Normal 63 2 2 4 6 2" xfId="39947"/>
    <cellStyle name="Normal 63 2 2 4 7" xfId="27506"/>
    <cellStyle name="Normal 63 2 2 5" xfId="1230"/>
    <cellStyle name="Normal 63 2 2 5 2" xfId="10391"/>
    <cellStyle name="Normal 63 2 2 5 2 2" xfId="22834"/>
    <cellStyle name="Normal 63 2 2 5 2 2 2" xfId="47708"/>
    <cellStyle name="Normal 63 2 2 5 2 3" xfId="35275"/>
    <cellStyle name="Normal 63 2 2 5 3" xfId="5375"/>
    <cellStyle name="Normal 63 2 2 5 3 2" xfId="17827"/>
    <cellStyle name="Normal 63 2 2 5 3 2 2" xfId="42701"/>
    <cellStyle name="Normal 63 2 2 5 3 3" xfId="30268"/>
    <cellStyle name="Normal 63 2 2 5 4" xfId="14030"/>
    <cellStyle name="Normal 63 2 2 5 4 2" xfId="38904"/>
    <cellStyle name="Normal 63 2 2 5 5" xfId="26463"/>
    <cellStyle name="Normal 63 2 2 6" xfId="7952"/>
    <cellStyle name="Normal 63 2 2 6 2" xfId="20398"/>
    <cellStyle name="Normal 63 2 2 6 2 2" xfId="45272"/>
    <cellStyle name="Normal 63 2 2 6 3" xfId="32839"/>
    <cellStyle name="Normal 63 2 2 7" xfId="11845"/>
    <cellStyle name="Normal 63 2 2 7 2" xfId="24279"/>
    <cellStyle name="Normal 63 2 2 7 2 2" xfId="49153"/>
    <cellStyle name="Normal 63 2 2 7 3" xfId="36720"/>
    <cellStyle name="Normal 63 2 2 8" xfId="6922"/>
    <cellStyle name="Normal 63 2 2 8 2" xfId="19371"/>
    <cellStyle name="Normal 63 2 2 8 2 2" xfId="44245"/>
    <cellStyle name="Normal 63 2 2 8 3" xfId="31812"/>
    <cellStyle name="Normal 63 2 2 9" xfId="2873"/>
    <cellStyle name="Normal 63 2 2 9 2" xfId="15391"/>
    <cellStyle name="Normal 63 2 2 9 2 2" xfId="40265"/>
    <cellStyle name="Normal 63 2 2 9 3" xfId="27824"/>
    <cellStyle name="Normal 63 2 2_Degree data" xfId="2555"/>
    <cellStyle name="Normal 63 2 3" xfId="627"/>
    <cellStyle name="Normal 63 2 3 2" xfId="1586"/>
    <cellStyle name="Normal 63 2 3 2 2" xfId="9124"/>
    <cellStyle name="Normal 63 2 3 2 2 2" xfId="21567"/>
    <cellStyle name="Normal 63 2 3 2 2 2 2" xfId="46441"/>
    <cellStyle name="Normal 63 2 3 2 2 3" xfId="34008"/>
    <cellStyle name="Normal 63 2 3 2 3" xfId="4106"/>
    <cellStyle name="Normal 63 2 3 2 3 2" xfId="16560"/>
    <cellStyle name="Normal 63 2 3 2 3 2 2" xfId="41434"/>
    <cellStyle name="Normal 63 2 3 2 3 3" xfId="29001"/>
    <cellStyle name="Normal 63 2 3 2 4" xfId="14386"/>
    <cellStyle name="Normal 63 2 3 2 4 2" xfId="39260"/>
    <cellStyle name="Normal 63 2 3 2 5" xfId="26819"/>
    <cellStyle name="Normal 63 2 3 3" xfId="5731"/>
    <cellStyle name="Normal 63 2 3 3 2" xfId="10747"/>
    <cellStyle name="Normal 63 2 3 3 2 2" xfId="23190"/>
    <cellStyle name="Normal 63 2 3 3 2 2 2" xfId="48064"/>
    <cellStyle name="Normal 63 2 3 3 2 3" xfId="35631"/>
    <cellStyle name="Normal 63 2 3 3 3" xfId="18183"/>
    <cellStyle name="Normal 63 2 3 3 3 2" xfId="43057"/>
    <cellStyle name="Normal 63 2 3 3 4" xfId="30624"/>
    <cellStyle name="Normal 63 2 3 4" xfId="8240"/>
    <cellStyle name="Normal 63 2 3 4 2" xfId="20684"/>
    <cellStyle name="Normal 63 2 3 4 2 2" xfId="45558"/>
    <cellStyle name="Normal 63 2 3 4 3" xfId="33125"/>
    <cellStyle name="Normal 63 2 3 5" xfId="12201"/>
    <cellStyle name="Normal 63 2 3 5 2" xfId="24635"/>
    <cellStyle name="Normal 63 2 3 5 2 2" xfId="49509"/>
    <cellStyle name="Normal 63 2 3 5 3" xfId="37076"/>
    <cellStyle name="Normal 63 2 3 6" xfId="6717"/>
    <cellStyle name="Normal 63 2 3 6 2" xfId="19166"/>
    <cellStyle name="Normal 63 2 3 6 2 2" xfId="44040"/>
    <cellStyle name="Normal 63 2 3 6 3" xfId="31607"/>
    <cellStyle name="Normal 63 2 3 7" xfId="3171"/>
    <cellStyle name="Normal 63 2 3 7 2" xfId="15677"/>
    <cellStyle name="Normal 63 2 3 7 2 2" xfId="40551"/>
    <cellStyle name="Normal 63 2 3 7 3" xfId="28110"/>
    <cellStyle name="Normal 63 2 3 8" xfId="13434"/>
    <cellStyle name="Normal 63 2 3 8 2" xfId="38308"/>
    <cellStyle name="Normal 63 2 3 9" xfId="25867"/>
    <cellStyle name="Normal 63 2 4" xfId="1934"/>
    <cellStyle name="Normal 63 2 4 2" xfId="4672"/>
    <cellStyle name="Normal 63 2 4 2 2" xfId="9690"/>
    <cellStyle name="Normal 63 2 4 2 2 2" xfId="22133"/>
    <cellStyle name="Normal 63 2 4 2 2 2 2" xfId="47007"/>
    <cellStyle name="Normal 63 2 4 2 2 3" xfId="34574"/>
    <cellStyle name="Normal 63 2 4 2 3" xfId="17126"/>
    <cellStyle name="Normal 63 2 4 2 3 2" xfId="42000"/>
    <cellStyle name="Normal 63 2 4 2 4" xfId="29567"/>
    <cellStyle name="Normal 63 2 4 3" xfId="6080"/>
    <cellStyle name="Normal 63 2 4 3 2" xfId="11095"/>
    <cellStyle name="Normal 63 2 4 3 2 2" xfId="23538"/>
    <cellStyle name="Normal 63 2 4 3 2 2 2" xfId="48412"/>
    <cellStyle name="Normal 63 2 4 3 2 3" xfId="35979"/>
    <cellStyle name="Normal 63 2 4 3 3" xfId="18531"/>
    <cellStyle name="Normal 63 2 4 3 3 2" xfId="43405"/>
    <cellStyle name="Normal 63 2 4 3 4" xfId="30972"/>
    <cellStyle name="Normal 63 2 4 4" xfId="8806"/>
    <cellStyle name="Normal 63 2 4 4 2" xfId="21250"/>
    <cellStyle name="Normal 63 2 4 4 2 2" xfId="46124"/>
    <cellStyle name="Normal 63 2 4 4 3" xfId="33691"/>
    <cellStyle name="Normal 63 2 4 5" xfId="12549"/>
    <cellStyle name="Normal 63 2 4 5 2" xfId="24983"/>
    <cellStyle name="Normal 63 2 4 5 2 2" xfId="49857"/>
    <cellStyle name="Normal 63 2 4 5 3" xfId="37424"/>
    <cellStyle name="Normal 63 2 4 6" xfId="7283"/>
    <cellStyle name="Normal 63 2 4 6 2" xfId="19732"/>
    <cellStyle name="Normal 63 2 4 6 2 2" xfId="44606"/>
    <cellStyle name="Normal 63 2 4 6 3" xfId="32173"/>
    <cellStyle name="Normal 63 2 4 7" xfId="3737"/>
    <cellStyle name="Normal 63 2 4 7 2" xfId="16243"/>
    <cellStyle name="Normal 63 2 4 7 2 2" xfId="41117"/>
    <cellStyle name="Normal 63 2 4 7 3" xfId="28676"/>
    <cellStyle name="Normal 63 2 4 8" xfId="14734"/>
    <cellStyle name="Normal 63 2 4 8 2" xfId="39608"/>
    <cellStyle name="Normal 63 2 4 9" xfId="27167"/>
    <cellStyle name="Normal 63 2 5" xfId="2183"/>
    <cellStyle name="Normal 63 2 5 2" xfId="4816"/>
    <cellStyle name="Normal 63 2 5 2 2" xfId="9833"/>
    <cellStyle name="Normal 63 2 5 2 2 2" xfId="22276"/>
    <cellStyle name="Normal 63 2 5 2 2 2 2" xfId="47150"/>
    <cellStyle name="Normal 63 2 5 2 2 3" xfId="34717"/>
    <cellStyle name="Normal 63 2 5 2 3" xfId="17269"/>
    <cellStyle name="Normal 63 2 5 2 3 2" xfId="42143"/>
    <cellStyle name="Normal 63 2 5 2 4" xfId="29710"/>
    <cellStyle name="Normal 63 2 5 3" xfId="6214"/>
    <cellStyle name="Normal 63 2 5 3 2" xfId="11229"/>
    <cellStyle name="Normal 63 2 5 3 2 2" xfId="23672"/>
    <cellStyle name="Normal 63 2 5 3 2 2 2" xfId="48546"/>
    <cellStyle name="Normal 63 2 5 3 2 3" xfId="36113"/>
    <cellStyle name="Normal 63 2 5 3 3" xfId="18665"/>
    <cellStyle name="Normal 63 2 5 3 3 2" xfId="43539"/>
    <cellStyle name="Normal 63 2 5 3 4" xfId="31106"/>
    <cellStyle name="Normal 63 2 5 4" xfId="8126"/>
    <cellStyle name="Normal 63 2 5 4 2" xfId="20572"/>
    <cellStyle name="Normal 63 2 5 4 2 2" xfId="45446"/>
    <cellStyle name="Normal 63 2 5 4 3" xfId="33013"/>
    <cellStyle name="Normal 63 2 5 5" xfId="12683"/>
    <cellStyle name="Normal 63 2 5 5 2" xfId="25117"/>
    <cellStyle name="Normal 63 2 5 5 2 2" xfId="49991"/>
    <cellStyle name="Normal 63 2 5 5 3" xfId="37558"/>
    <cellStyle name="Normal 63 2 5 6" xfId="7427"/>
    <cellStyle name="Normal 63 2 5 6 2" xfId="19875"/>
    <cellStyle name="Normal 63 2 5 6 2 2" xfId="44749"/>
    <cellStyle name="Normal 63 2 5 6 3" xfId="32316"/>
    <cellStyle name="Normal 63 2 5 7" xfId="3056"/>
    <cellStyle name="Normal 63 2 5 7 2" xfId="15565"/>
    <cellStyle name="Normal 63 2 5 7 2 2" xfId="40439"/>
    <cellStyle name="Normal 63 2 5 7 3" xfId="27998"/>
    <cellStyle name="Normal 63 2 5 8" xfId="14868"/>
    <cellStyle name="Normal 63 2 5 8 2" xfId="39742"/>
    <cellStyle name="Normal 63 2 5 9" xfId="27301"/>
    <cellStyle name="Normal 63 2 6" xfId="1025"/>
    <cellStyle name="Normal 63 2 6 2" xfId="9012"/>
    <cellStyle name="Normal 63 2 6 2 2" xfId="21455"/>
    <cellStyle name="Normal 63 2 6 2 2 2" xfId="46329"/>
    <cellStyle name="Normal 63 2 6 2 3" xfId="33896"/>
    <cellStyle name="Normal 63 2 6 3" xfId="3994"/>
    <cellStyle name="Normal 63 2 6 3 2" xfId="16448"/>
    <cellStyle name="Normal 63 2 6 3 2 2" xfId="41322"/>
    <cellStyle name="Normal 63 2 6 3 3" xfId="28889"/>
    <cellStyle name="Normal 63 2 6 4" xfId="13825"/>
    <cellStyle name="Normal 63 2 6 4 2" xfId="38699"/>
    <cellStyle name="Normal 63 2 6 5" xfId="26258"/>
    <cellStyle name="Normal 63 2 7" xfId="5170"/>
    <cellStyle name="Normal 63 2 7 2" xfId="10186"/>
    <cellStyle name="Normal 63 2 7 2 2" xfId="22629"/>
    <cellStyle name="Normal 63 2 7 2 2 2" xfId="47503"/>
    <cellStyle name="Normal 63 2 7 2 3" xfId="35070"/>
    <cellStyle name="Normal 63 2 7 3" xfId="17622"/>
    <cellStyle name="Normal 63 2 7 3 2" xfId="42496"/>
    <cellStyle name="Normal 63 2 7 4" xfId="30063"/>
    <cellStyle name="Normal 63 2 8" xfId="7747"/>
    <cellStyle name="Normal 63 2 8 2" xfId="20193"/>
    <cellStyle name="Normal 63 2 8 2 2" xfId="45067"/>
    <cellStyle name="Normal 63 2 8 3" xfId="32634"/>
    <cellStyle name="Normal 63 2 9" xfId="11640"/>
    <cellStyle name="Normal 63 2 9 2" xfId="24074"/>
    <cellStyle name="Normal 63 2 9 2 2" xfId="48948"/>
    <cellStyle name="Normal 63 2 9 3" xfId="36515"/>
    <cellStyle name="Normal 63 2_Degree data" xfId="2554"/>
    <cellStyle name="Normal 63 3" xfId="456"/>
    <cellStyle name="Normal 63 3 10" xfId="2850"/>
    <cellStyle name="Normal 63 3 10 2" xfId="15368"/>
    <cellStyle name="Normal 63 3 10 2 2" xfId="40242"/>
    <cellStyle name="Normal 63 3 10 3" xfId="27801"/>
    <cellStyle name="Normal 63 3 11" xfId="13269"/>
    <cellStyle name="Normal 63 3 11 2" xfId="38143"/>
    <cellStyle name="Normal 63 3 12" xfId="25702"/>
    <cellStyle name="Normal 63 3 2" xfId="815"/>
    <cellStyle name="Normal 63 3 2 2" xfId="1588"/>
    <cellStyle name="Normal 63 3 2 2 2" xfId="9306"/>
    <cellStyle name="Normal 63 3 2 2 2 2" xfId="21749"/>
    <cellStyle name="Normal 63 3 2 2 2 2 2" xfId="46623"/>
    <cellStyle name="Normal 63 3 2 2 2 3" xfId="34190"/>
    <cellStyle name="Normal 63 3 2 2 3" xfId="4288"/>
    <cellStyle name="Normal 63 3 2 2 3 2" xfId="16742"/>
    <cellStyle name="Normal 63 3 2 2 3 2 2" xfId="41616"/>
    <cellStyle name="Normal 63 3 2 2 3 3" xfId="29183"/>
    <cellStyle name="Normal 63 3 2 2 4" xfId="14388"/>
    <cellStyle name="Normal 63 3 2 2 4 2" xfId="39262"/>
    <cellStyle name="Normal 63 3 2 2 5" xfId="26821"/>
    <cellStyle name="Normal 63 3 2 3" xfId="5733"/>
    <cellStyle name="Normal 63 3 2 3 2" xfId="10749"/>
    <cellStyle name="Normal 63 3 2 3 2 2" xfId="23192"/>
    <cellStyle name="Normal 63 3 2 3 2 2 2" xfId="48066"/>
    <cellStyle name="Normal 63 3 2 3 2 3" xfId="35633"/>
    <cellStyle name="Normal 63 3 2 3 3" xfId="18185"/>
    <cellStyle name="Normal 63 3 2 3 3 2" xfId="43059"/>
    <cellStyle name="Normal 63 3 2 3 4" xfId="30626"/>
    <cellStyle name="Normal 63 3 2 4" xfId="8422"/>
    <cellStyle name="Normal 63 3 2 4 2" xfId="20866"/>
    <cellStyle name="Normal 63 3 2 4 2 2" xfId="45740"/>
    <cellStyle name="Normal 63 3 2 4 3" xfId="33307"/>
    <cellStyle name="Normal 63 3 2 5" xfId="12203"/>
    <cellStyle name="Normal 63 3 2 5 2" xfId="24637"/>
    <cellStyle name="Normal 63 3 2 5 2 2" xfId="49511"/>
    <cellStyle name="Normal 63 3 2 5 3" xfId="37078"/>
    <cellStyle name="Normal 63 3 2 6" xfId="6899"/>
    <cellStyle name="Normal 63 3 2 6 2" xfId="19348"/>
    <cellStyle name="Normal 63 3 2 6 2 2" xfId="44222"/>
    <cellStyle name="Normal 63 3 2 6 3" xfId="31789"/>
    <cellStyle name="Normal 63 3 2 7" xfId="3353"/>
    <cellStyle name="Normal 63 3 2 7 2" xfId="15859"/>
    <cellStyle name="Normal 63 3 2 7 2 2" xfId="40733"/>
    <cellStyle name="Normal 63 3 2 7 3" xfId="28292"/>
    <cellStyle name="Normal 63 3 2 8" xfId="13616"/>
    <cellStyle name="Normal 63 3 2 8 2" xfId="38490"/>
    <cellStyle name="Normal 63 3 2 9" xfId="26049"/>
    <cellStyle name="Normal 63 3 3" xfId="1936"/>
    <cellStyle name="Normal 63 3 3 2" xfId="4674"/>
    <cellStyle name="Normal 63 3 3 2 2" xfId="9692"/>
    <cellStyle name="Normal 63 3 3 2 2 2" xfId="22135"/>
    <cellStyle name="Normal 63 3 3 2 2 2 2" xfId="47009"/>
    <cellStyle name="Normal 63 3 3 2 2 3" xfId="34576"/>
    <cellStyle name="Normal 63 3 3 2 3" xfId="17128"/>
    <cellStyle name="Normal 63 3 3 2 3 2" xfId="42002"/>
    <cellStyle name="Normal 63 3 3 2 4" xfId="29569"/>
    <cellStyle name="Normal 63 3 3 3" xfId="6082"/>
    <cellStyle name="Normal 63 3 3 3 2" xfId="11097"/>
    <cellStyle name="Normal 63 3 3 3 2 2" xfId="23540"/>
    <cellStyle name="Normal 63 3 3 3 2 2 2" xfId="48414"/>
    <cellStyle name="Normal 63 3 3 3 2 3" xfId="35981"/>
    <cellStyle name="Normal 63 3 3 3 3" xfId="18533"/>
    <cellStyle name="Normal 63 3 3 3 3 2" xfId="43407"/>
    <cellStyle name="Normal 63 3 3 3 4" xfId="30974"/>
    <cellStyle name="Normal 63 3 3 4" xfId="8808"/>
    <cellStyle name="Normal 63 3 3 4 2" xfId="21252"/>
    <cellStyle name="Normal 63 3 3 4 2 2" xfId="46126"/>
    <cellStyle name="Normal 63 3 3 4 3" xfId="33693"/>
    <cellStyle name="Normal 63 3 3 5" xfId="12551"/>
    <cellStyle name="Normal 63 3 3 5 2" xfId="24985"/>
    <cellStyle name="Normal 63 3 3 5 2 2" xfId="49859"/>
    <cellStyle name="Normal 63 3 3 5 3" xfId="37426"/>
    <cellStyle name="Normal 63 3 3 6" xfId="7285"/>
    <cellStyle name="Normal 63 3 3 6 2" xfId="19734"/>
    <cellStyle name="Normal 63 3 3 6 2 2" xfId="44608"/>
    <cellStyle name="Normal 63 3 3 6 3" xfId="32175"/>
    <cellStyle name="Normal 63 3 3 7" xfId="3739"/>
    <cellStyle name="Normal 63 3 3 7 2" xfId="16245"/>
    <cellStyle name="Normal 63 3 3 7 2 2" xfId="41119"/>
    <cellStyle name="Normal 63 3 3 7 3" xfId="28678"/>
    <cellStyle name="Normal 63 3 3 8" xfId="14736"/>
    <cellStyle name="Normal 63 3 3 8 2" xfId="39610"/>
    <cellStyle name="Normal 63 3 3 9" xfId="27169"/>
    <cellStyle name="Normal 63 3 4" xfId="2374"/>
    <cellStyle name="Normal 63 3 4 2" xfId="4998"/>
    <cellStyle name="Normal 63 3 4 2 2" xfId="10015"/>
    <cellStyle name="Normal 63 3 4 2 2 2" xfId="22458"/>
    <cellStyle name="Normal 63 3 4 2 2 2 2" xfId="47332"/>
    <cellStyle name="Normal 63 3 4 2 2 3" xfId="34899"/>
    <cellStyle name="Normal 63 3 4 2 3" xfId="17451"/>
    <cellStyle name="Normal 63 3 4 2 3 2" xfId="42325"/>
    <cellStyle name="Normal 63 3 4 2 4" xfId="29892"/>
    <cellStyle name="Normal 63 3 4 3" xfId="6396"/>
    <cellStyle name="Normal 63 3 4 3 2" xfId="11411"/>
    <cellStyle name="Normal 63 3 4 3 2 2" xfId="23854"/>
    <cellStyle name="Normal 63 3 4 3 2 2 2" xfId="48728"/>
    <cellStyle name="Normal 63 3 4 3 2 3" xfId="36295"/>
    <cellStyle name="Normal 63 3 4 3 3" xfId="18847"/>
    <cellStyle name="Normal 63 3 4 3 3 2" xfId="43721"/>
    <cellStyle name="Normal 63 3 4 3 4" xfId="31288"/>
    <cellStyle name="Normal 63 3 4 4" xfId="8103"/>
    <cellStyle name="Normal 63 3 4 4 2" xfId="20549"/>
    <cellStyle name="Normal 63 3 4 4 2 2" xfId="45423"/>
    <cellStyle name="Normal 63 3 4 4 3" xfId="32990"/>
    <cellStyle name="Normal 63 3 4 5" xfId="12865"/>
    <cellStyle name="Normal 63 3 4 5 2" xfId="25299"/>
    <cellStyle name="Normal 63 3 4 5 2 2" xfId="50173"/>
    <cellStyle name="Normal 63 3 4 5 3" xfId="37740"/>
    <cellStyle name="Normal 63 3 4 6" xfId="7609"/>
    <cellStyle name="Normal 63 3 4 6 2" xfId="20057"/>
    <cellStyle name="Normal 63 3 4 6 2 2" xfId="44931"/>
    <cellStyle name="Normal 63 3 4 6 3" xfId="32498"/>
    <cellStyle name="Normal 63 3 4 7" xfId="3033"/>
    <cellStyle name="Normal 63 3 4 7 2" xfId="15542"/>
    <cellStyle name="Normal 63 3 4 7 2 2" xfId="40416"/>
    <cellStyle name="Normal 63 3 4 7 3" xfId="27975"/>
    <cellStyle name="Normal 63 3 4 8" xfId="15050"/>
    <cellStyle name="Normal 63 3 4 8 2" xfId="39924"/>
    <cellStyle name="Normal 63 3 4 9" xfId="27483"/>
    <cellStyle name="Normal 63 3 5" xfId="1207"/>
    <cellStyle name="Normal 63 3 5 2" xfId="8989"/>
    <cellStyle name="Normal 63 3 5 2 2" xfId="21432"/>
    <cellStyle name="Normal 63 3 5 2 2 2" xfId="46306"/>
    <cellStyle name="Normal 63 3 5 2 3" xfId="33873"/>
    <cellStyle name="Normal 63 3 5 3" xfId="3971"/>
    <cellStyle name="Normal 63 3 5 3 2" xfId="16425"/>
    <cellStyle name="Normal 63 3 5 3 2 2" xfId="41299"/>
    <cellStyle name="Normal 63 3 5 3 3" xfId="28866"/>
    <cellStyle name="Normal 63 3 5 4" xfId="14007"/>
    <cellStyle name="Normal 63 3 5 4 2" xfId="38881"/>
    <cellStyle name="Normal 63 3 5 5" xfId="26440"/>
    <cellStyle name="Normal 63 3 6" xfId="5352"/>
    <cellStyle name="Normal 63 3 6 2" xfId="10368"/>
    <cellStyle name="Normal 63 3 6 2 2" xfId="22811"/>
    <cellStyle name="Normal 63 3 6 2 2 2" xfId="47685"/>
    <cellStyle name="Normal 63 3 6 2 3" xfId="35252"/>
    <cellStyle name="Normal 63 3 6 3" xfId="17804"/>
    <cellStyle name="Normal 63 3 6 3 2" xfId="42678"/>
    <cellStyle name="Normal 63 3 6 4" xfId="30245"/>
    <cellStyle name="Normal 63 3 7" xfId="7929"/>
    <cellStyle name="Normal 63 3 7 2" xfId="20375"/>
    <cellStyle name="Normal 63 3 7 2 2" xfId="45249"/>
    <cellStyle name="Normal 63 3 7 3" xfId="32816"/>
    <cellStyle name="Normal 63 3 8" xfId="11822"/>
    <cellStyle name="Normal 63 3 8 2" xfId="24256"/>
    <cellStyle name="Normal 63 3 8 2 2" xfId="49130"/>
    <cellStyle name="Normal 63 3 8 3" xfId="36697"/>
    <cellStyle name="Normal 63 3 9" xfId="6582"/>
    <cellStyle name="Normal 63 3 9 2" xfId="19031"/>
    <cellStyle name="Normal 63 3 9 2 2" xfId="43905"/>
    <cellStyle name="Normal 63 3 9 3" xfId="31472"/>
    <cellStyle name="Normal 63 3_Degree data" xfId="2556"/>
    <cellStyle name="Normal 63 4" xfId="371"/>
    <cellStyle name="Normal 63 4 10" xfId="13187"/>
    <cellStyle name="Normal 63 4 10 2" xfId="38061"/>
    <cellStyle name="Normal 63 4 11" xfId="25620"/>
    <cellStyle name="Normal 63 4 2" xfId="731"/>
    <cellStyle name="Normal 63 4 2 2" xfId="1589"/>
    <cellStyle name="Normal 63 4 2 2 2" xfId="9693"/>
    <cellStyle name="Normal 63 4 2 2 2 2" xfId="22136"/>
    <cellStyle name="Normal 63 4 2 2 2 2 2" xfId="47010"/>
    <cellStyle name="Normal 63 4 2 2 2 3" xfId="34577"/>
    <cellStyle name="Normal 63 4 2 2 3" xfId="4675"/>
    <cellStyle name="Normal 63 4 2 2 3 2" xfId="17129"/>
    <cellStyle name="Normal 63 4 2 2 3 2 2" xfId="42003"/>
    <cellStyle name="Normal 63 4 2 2 3 3" xfId="29570"/>
    <cellStyle name="Normal 63 4 2 2 4" xfId="14389"/>
    <cellStyle name="Normal 63 4 2 2 4 2" xfId="39263"/>
    <cellStyle name="Normal 63 4 2 2 5" xfId="26822"/>
    <cellStyle name="Normal 63 4 2 3" xfId="5734"/>
    <cellStyle name="Normal 63 4 2 3 2" xfId="10750"/>
    <cellStyle name="Normal 63 4 2 3 2 2" xfId="23193"/>
    <cellStyle name="Normal 63 4 2 3 2 2 2" xfId="48067"/>
    <cellStyle name="Normal 63 4 2 3 2 3" xfId="35634"/>
    <cellStyle name="Normal 63 4 2 3 3" xfId="18186"/>
    <cellStyle name="Normal 63 4 2 3 3 2" xfId="43060"/>
    <cellStyle name="Normal 63 4 2 3 4" xfId="30627"/>
    <cellStyle name="Normal 63 4 2 4" xfId="8809"/>
    <cellStyle name="Normal 63 4 2 4 2" xfId="21253"/>
    <cellStyle name="Normal 63 4 2 4 2 2" xfId="46127"/>
    <cellStyle name="Normal 63 4 2 4 3" xfId="33694"/>
    <cellStyle name="Normal 63 4 2 5" xfId="12204"/>
    <cellStyle name="Normal 63 4 2 5 2" xfId="24638"/>
    <cellStyle name="Normal 63 4 2 5 2 2" xfId="49512"/>
    <cellStyle name="Normal 63 4 2 5 3" xfId="37079"/>
    <cellStyle name="Normal 63 4 2 6" xfId="7286"/>
    <cellStyle name="Normal 63 4 2 6 2" xfId="19735"/>
    <cellStyle name="Normal 63 4 2 6 2 2" xfId="44609"/>
    <cellStyle name="Normal 63 4 2 6 3" xfId="32176"/>
    <cellStyle name="Normal 63 4 2 7" xfId="3740"/>
    <cellStyle name="Normal 63 4 2 7 2" xfId="16246"/>
    <cellStyle name="Normal 63 4 2 7 2 2" xfId="41120"/>
    <cellStyle name="Normal 63 4 2 7 3" xfId="28679"/>
    <cellStyle name="Normal 63 4 2 8" xfId="13534"/>
    <cellStyle name="Normal 63 4 2 8 2" xfId="38408"/>
    <cellStyle name="Normal 63 4 2 9" xfId="25967"/>
    <cellStyle name="Normal 63 4 3" xfId="1937"/>
    <cellStyle name="Normal 63 4 3 2" xfId="4916"/>
    <cellStyle name="Normal 63 4 3 2 2" xfId="9933"/>
    <cellStyle name="Normal 63 4 3 2 2 2" xfId="22376"/>
    <cellStyle name="Normal 63 4 3 2 2 2 2" xfId="47250"/>
    <cellStyle name="Normal 63 4 3 2 2 3" xfId="34817"/>
    <cellStyle name="Normal 63 4 3 2 3" xfId="17369"/>
    <cellStyle name="Normal 63 4 3 2 3 2" xfId="42243"/>
    <cellStyle name="Normal 63 4 3 2 4" xfId="29810"/>
    <cellStyle name="Normal 63 4 3 3" xfId="6083"/>
    <cellStyle name="Normal 63 4 3 3 2" xfId="11098"/>
    <cellStyle name="Normal 63 4 3 3 2 2" xfId="23541"/>
    <cellStyle name="Normal 63 4 3 3 2 2 2" xfId="48415"/>
    <cellStyle name="Normal 63 4 3 3 2 3" xfId="35982"/>
    <cellStyle name="Normal 63 4 3 3 3" xfId="18534"/>
    <cellStyle name="Normal 63 4 3 3 3 2" xfId="43408"/>
    <cellStyle name="Normal 63 4 3 3 4" xfId="30975"/>
    <cellStyle name="Normal 63 4 3 4" xfId="8340"/>
    <cellStyle name="Normal 63 4 3 4 2" xfId="20784"/>
    <cellStyle name="Normal 63 4 3 4 2 2" xfId="45658"/>
    <cellStyle name="Normal 63 4 3 4 3" xfId="33225"/>
    <cellStyle name="Normal 63 4 3 5" xfId="12552"/>
    <cellStyle name="Normal 63 4 3 5 2" xfId="24986"/>
    <cellStyle name="Normal 63 4 3 5 2 2" xfId="49860"/>
    <cellStyle name="Normal 63 4 3 5 3" xfId="37427"/>
    <cellStyle name="Normal 63 4 3 6" xfId="7527"/>
    <cellStyle name="Normal 63 4 3 6 2" xfId="19975"/>
    <cellStyle name="Normal 63 4 3 6 2 2" xfId="44849"/>
    <cellStyle name="Normal 63 4 3 6 3" xfId="32416"/>
    <cellStyle name="Normal 63 4 3 7" xfId="3271"/>
    <cellStyle name="Normal 63 4 3 7 2" xfId="15777"/>
    <cellStyle name="Normal 63 4 3 7 2 2" xfId="40651"/>
    <cellStyle name="Normal 63 4 3 7 3" xfId="28210"/>
    <cellStyle name="Normal 63 4 3 8" xfId="14737"/>
    <cellStyle name="Normal 63 4 3 8 2" xfId="39611"/>
    <cellStyle name="Normal 63 4 3 9" xfId="27170"/>
    <cellStyle name="Normal 63 4 4" xfId="2289"/>
    <cellStyle name="Normal 63 4 4 2" xfId="6314"/>
    <cellStyle name="Normal 63 4 4 2 2" xfId="11329"/>
    <cellStyle name="Normal 63 4 4 2 2 2" xfId="23772"/>
    <cellStyle name="Normal 63 4 4 2 2 2 2" xfId="48646"/>
    <cellStyle name="Normal 63 4 4 2 2 3" xfId="36213"/>
    <cellStyle name="Normal 63 4 4 2 3" xfId="18765"/>
    <cellStyle name="Normal 63 4 4 2 3 2" xfId="43639"/>
    <cellStyle name="Normal 63 4 4 2 4" xfId="31206"/>
    <cellStyle name="Normal 63 4 4 3" xfId="12783"/>
    <cellStyle name="Normal 63 4 4 3 2" xfId="25217"/>
    <cellStyle name="Normal 63 4 4 3 2 2" xfId="50091"/>
    <cellStyle name="Normal 63 4 4 3 3" xfId="37658"/>
    <cellStyle name="Normal 63 4 4 4" xfId="9224"/>
    <cellStyle name="Normal 63 4 4 4 2" xfId="21667"/>
    <cellStyle name="Normal 63 4 4 4 2 2" xfId="46541"/>
    <cellStyle name="Normal 63 4 4 4 3" xfId="34108"/>
    <cellStyle name="Normal 63 4 4 5" xfId="4206"/>
    <cellStyle name="Normal 63 4 4 5 2" xfId="16660"/>
    <cellStyle name="Normal 63 4 4 5 2 2" xfId="41534"/>
    <cellStyle name="Normal 63 4 4 5 3" xfId="29101"/>
    <cellStyle name="Normal 63 4 4 6" xfId="14968"/>
    <cellStyle name="Normal 63 4 4 6 2" xfId="39842"/>
    <cellStyle name="Normal 63 4 4 7" xfId="27401"/>
    <cellStyle name="Normal 63 4 5" xfId="1125"/>
    <cellStyle name="Normal 63 4 5 2" xfId="10286"/>
    <cellStyle name="Normal 63 4 5 2 2" xfId="22729"/>
    <cellStyle name="Normal 63 4 5 2 2 2" xfId="47603"/>
    <cellStyle name="Normal 63 4 5 2 3" xfId="35170"/>
    <cellStyle name="Normal 63 4 5 3" xfId="5270"/>
    <cellStyle name="Normal 63 4 5 3 2" xfId="17722"/>
    <cellStyle name="Normal 63 4 5 3 2 2" xfId="42596"/>
    <cellStyle name="Normal 63 4 5 3 3" xfId="30163"/>
    <cellStyle name="Normal 63 4 5 4" xfId="13925"/>
    <cellStyle name="Normal 63 4 5 4 2" xfId="38799"/>
    <cellStyle name="Normal 63 4 5 5" xfId="26358"/>
    <cellStyle name="Normal 63 4 6" xfId="7847"/>
    <cellStyle name="Normal 63 4 6 2" xfId="20293"/>
    <cellStyle name="Normal 63 4 6 2 2" xfId="45167"/>
    <cellStyle name="Normal 63 4 6 3" xfId="32734"/>
    <cellStyle name="Normal 63 4 7" xfId="11740"/>
    <cellStyle name="Normal 63 4 7 2" xfId="24174"/>
    <cellStyle name="Normal 63 4 7 2 2" xfId="49048"/>
    <cellStyle name="Normal 63 4 7 3" xfId="36615"/>
    <cellStyle name="Normal 63 4 8" xfId="6817"/>
    <cellStyle name="Normal 63 4 8 2" xfId="19266"/>
    <cellStyle name="Normal 63 4 8 2 2" xfId="44140"/>
    <cellStyle name="Normal 63 4 8 3" xfId="31707"/>
    <cellStyle name="Normal 63 4 9" xfId="2768"/>
    <cellStyle name="Normal 63 4 9 2" xfId="15286"/>
    <cellStyle name="Normal 63 4 9 2 2" xfId="40160"/>
    <cellStyle name="Normal 63 4 9 3" xfId="27719"/>
    <cellStyle name="Normal 63 4_Degree data" xfId="2557"/>
    <cellStyle name="Normal 63 5" xfId="589"/>
    <cellStyle name="Normal 63 5 2" xfId="1585"/>
    <cellStyle name="Normal 63 5 2 2" xfId="9088"/>
    <cellStyle name="Normal 63 5 2 2 2" xfId="21531"/>
    <cellStyle name="Normal 63 5 2 2 2 2" xfId="46405"/>
    <cellStyle name="Normal 63 5 2 2 3" xfId="33972"/>
    <cellStyle name="Normal 63 5 2 3" xfId="4070"/>
    <cellStyle name="Normal 63 5 2 3 2" xfId="16524"/>
    <cellStyle name="Normal 63 5 2 3 2 2" xfId="41398"/>
    <cellStyle name="Normal 63 5 2 3 3" xfId="28965"/>
    <cellStyle name="Normal 63 5 2 4" xfId="14385"/>
    <cellStyle name="Normal 63 5 2 4 2" xfId="39259"/>
    <cellStyle name="Normal 63 5 2 5" xfId="26818"/>
    <cellStyle name="Normal 63 5 3" xfId="5730"/>
    <cellStyle name="Normal 63 5 3 2" xfId="10746"/>
    <cellStyle name="Normal 63 5 3 2 2" xfId="23189"/>
    <cellStyle name="Normal 63 5 3 2 2 2" xfId="48063"/>
    <cellStyle name="Normal 63 5 3 2 3" xfId="35630"/>
    <cellStyle name="Normal 63 5 3 3" xfId="18182"/>
    <cellStyle name="Normal 63 5 3 3 2" xfId="43056"/>
    <cellStyle name="Normal 63 5 3 4" xfId="30623"/>
    <cellStyle name="Normal 63 5 4" xfId="8204"/>
    <cellStyle name="Normal 63 5 4 2" xfId="20648"/>
    <cellStyle name="Normal 63 5 4 2 2" xfId="45522"/>
    <cellStyle name="Normal 63 5 4 3" xfId="33089"/>
    <cellStyle name="Normal 63 5 5" xfId="12200"/>
    <cellStyle name="Normal 63 5 5 2" xfId="24634"/>
    <cellStyle name="Normal 63 5 5 2 2" xfId="49508"/>
    <cellStyle name="Normal 63 5 5 3" xfId="37075"/>
    <cellStyle name="Normal 63 5 6" xfId="6681"/>
    <cellStyle name="Normal 63 5 6 2" xfId="19130"/>
    <cellStyle name="Normal 63 5 6 2 2" xfId="44004"/>
    <cellStyle name="Normal 63 5 6 3" xfId="31571"/>
    <cellStyle name="Normal 63 5 7" xfId="3135"/>
    <cellStyle name="Normal 63 5 7 2" xfId="15641"/>
    <cellStyle name="Normal 63 5 7 2 2" xfId="40515"/>
    <cellStyle name="Normal 63 5 7 3" xfId="28074"/>
    <cellStyle name="Normal 63 5 8" xfId="13398"/>
    <cellStyle name="Normal 63 5 8 2" xfId="38272"/>
    <cellStyle name="Normal 63 5 9" xfId="25831"/>
    <cellStyle name="Normal 63 6" xfId="1933"/>
    <cellStyle name="Normal 63 6 2" xfId="4671"/>
    <cellStyle name="Normal 63 6 2 2" xfId="9689"/>
    <cellStyle name="Normal 63 6 2 2 2" xfId="22132"/>
    <cellStyle name="Normal 63 6 2 2 2 2" xfId="47006"/>
    <cellStyle name="Normal 63 6 2 2 3" xfId="34573"/>
    <cellStyle name="Normal 63 6 2 3" xfId="17125"/>
    <cellStyle name="Normal 63 6 2 3 2" xfId="41999"/>
    <cellStyle name="Normal 63 6 2 4" xfId="29566"/>
    <cellStyle name="Normal 63 6 3" xfId="6079"/>
    <cellStyle name="Normal 63 6 3 2" xfId="11094"/>
    <cellStyle name="Normal 63 6 3 2 2" xfId="23537"/>
    <cellStyle name="Normal 63 6 3 2 2 2" xfId="48411"/>
    <cellStyle name="Normal 63 6 3 2 3" xfId="35978"/>
    <cellStyle name="Normal 63 6 3 3" xfId="18530"/>
    <cellStyle name="Normal 63 6 3 3 2" xfId="43404"/>
    <cellStyle name="Normal 63 6 3 4" xfId="30971"/>
    <cellStyle name="Normal 63 6 4" xfId="8805"/>
    <cellStyle name="Normal 63 6 4 2" xfId="21249"/>
    <cellStyle name="Normal 63 6 4 2 2" xfId="46123"/>
    <cellStyle name="Normal 63 6 4 3" xfId="33690"/>
    <cellStyle name="Normal 63 6 5" xfId="12548"/>
    <cellStyle name="Normal 63 6 5 2" xfId="24982"/>
    <cellStyle name="Normal 63 6 5 2 2" xfId="49856"/>
    <cellStyle name="Normal 63 6 5 3" xfId="37423"/>
    <cellStyle name="Normal 63 6 6" xfId="7282"/>
    <cellStyle name="Normal 63 6 6 2" xfId="19731"/>
    <cellStyle name="Normal 63 6 6 2 2" xfId="44605"/>
    <cellStyle name="Normal 63 6 6 3" xfId="32172"/>
    <cellStyle name="Normal 63 6 7" xfId="3736"/>
    <cellStyle name="Normal 63 6 7 2" xfId="16242"/>
    <cellStyle name="Normal 63 6 7 2 2" xfId="41116"/>
    <cellStyle name="Normal 63 6 7 3" xfId="28675"/>
    <cellStyle name="Normal 63 6 8" xfId="14733"/>
    <cellStyle name="Normal 63 6 8 2" xfId="39607"/>
    <cellStyle name="Normal 63 6 9" xfId="27166"/>
    <cellStyle name="Normal 63 7" xfId="2142"/>
    <cellStyle name="Normal 63 7 2" xfId="4780"/>
    <cellStyle name="Normal 63 7 2 2" xfId="9797"/>
    <cellStyle name="Normal 63 7 2 2 2" xfId="22240"/>
    <cellStyle name="Normal 63 7 2 2 2 2" xfId="47114"/>
    <cellStyle name="Normal 63 7 2 2 3" xfId="34681"/>
    <cellStyle name="Normal 63 7 2 3" xfId="17233"/>
    <cellStyle name="Normal 63 7 2 3 2" xfId="42107"/>
    <cellStyle name="Normal 63 7 2 4" xfId="29674"/>
    <cellStyle name="Normal 63 7 3" xfId="6178"/>
    <cellStyle name="Normal 63 7 3 2" xfId="11193"/>
    <cellStyle name="Normal 63 7 3 2 2" xfId="23636"/>
    <cellStyle name="Normal 63 7 3 2 2 2" xfId="48510"/>
    <cellStyle name="Normal 63 7 3 2 3" xfId="36077"/>
    <cellStyle name="Normal 63 7 3 3" xfId="18629"/>
    <cellStyle name="Normal 63 7 3 3 2" xfId="43503"/>
    <cellStyle name="Normal 63 7 3 4" xfId="31070"/>
    <cellStyle name="Normal 63 7 4" xfId="8020"/>
    <cellStyle name="Normal 63 7 4 2" xfId="20466"/>
    <cellStyle name="Normal 63 7 4 2 2" xfId="45340"/>
    <cellStyle name="Normal 63 7 4 3" xfId="32907"/>
    <cellStyle name="Normal 63 7 5" xfId="12647"/>
    <cellStyle name="Normal 63 7 5 2" xfId="25081"/>
    <cellStyle name="Normal 63 7 5 2 2" xfId="49955"/>
    <cellStyle name="Normal 63 7 5 3" xfId="37522"/>
    <cellStyle name="Normal 63 7 6" xfId="7391"/>
    <cellStyle name="Normal 63 7 6 2" xfId="19839"/>
    <cellStyle name="Normal 63 7 6 2 2" xfId="44713"/>
    <cellStyle name="Normal 63 7 6 3" xfId="32280"/>
    <cellStyle name="Normal 63 7 7" xfId="2944"/>
    <cellStyle name="Normal 63 7 7 2" xfId="15459"/>
    <cellStyle name="Normal 63 7 7 2 2" xfId="40333"/>
    <cellStyle name="Normal 63 7 7 3" xfId="27892"/>
    <cellStyle name="Normal 63 7 8" xfId="14832"/>
    <cellStyle name="Normal 63 7 8 2" xfId="39706"/>
    <cellStyle name="Normal 63 7 9" xfId="27265"/>
    <cellStyle name="Normal 63 8" xfId="989"/>
    <cellStyle name="Normal 63 8 2" xfId="8907"/>
    <cellStyle name="Normal 63 8 2 2" xfId="21350"/>
    <cellStyle name="Normal 63 8 2 2 2" xfId="46224"/>
    <cellStyle name="Normal 63 8 2 3" xfId="33791"/>
    <cellStyle name="Normal 63 8 3" xfId="3889"/>
    <cellStyle name="Normal 63 8 3 2" xfId="16343"/>
    <cellStyle name="Normal 63 8 3 2 2" xfId="41217"/>
    <cellStyle name="Normal 63 8 3 3" xfId="28784"/>
    <cellStyle name="Normal 63 8 4" xfId="13789"/>
    <cellStyle name="Normal 63 8 4 2" xfId="38663"/>
    <cellStyle name="Normal 63 8 5" xfId="26222"/>
    <cellStyle name="Normal 63 9" xfId="5132"/>
    <cellStyle name="Normal 63 9 2" xfId="10148"/>
    <cellStyle name="Normal 63 9 2 2" xfId="22591"/>
    <cellStyle name="Normal 63 9 2 2 2" xfId="47465"/>
    <cellStyle name="Normal 63 9 2 3" xfId="35032"/>
    <cellStyle name="Normal 63 9 3" xfId="17584"/>
    <cellStyle name="Normal 63 9 3 2" xfId="42458"/>
    <cellStyle name="Normal 63 9 4" xfId="30025"/>
    <cellStyle name="Normal 63_Degree data" xfId="2553"/>
    <cellStyle name="Normal 64" xfId="272"/>
    <cellStyle name="Normal 64 2" xfId="634"/>
    <cellStyle name="Normal 64 3" xfId="2951"/>
    <cellStyle name="Normal 64_Degree data" xfId="2558"/>
    <cellStyle name="Normal 65" xfId="274"/>
    <cellStyle name="Normal 65 2" xfId="636"/>
    <cellStyle name="Normal 65 3" xfId="2953"/>
    <cellStyle name="Normal 65_Degree data" xfId="2559"/>
    <cellStyle name="Normal 66" xfId="273"/>
    <cellStyle name="Normal 66 2" xfId="635"/>
    <cellStyle name="Normal 66 3" xfId="2952"/>
    <cellStyle name="Normal 66_Degree data" xfId="2560"/>
    <cellStyle name="Normal 67" xfId="306"/>
    <cellStyle name="Normal 67 2" xfId="667"/>
    <cellStyle name="Normal 67 3" xfId="2985"/>
    <cellStyle name="Normal 67_Degree data" xfId="2561"/>
    <cellStyle name="Normal 68" xfId="408"/>
    <cellStyle name="Normal 68 2" xfId="768"/>
    <cellStyle name="Normal 68 3" xfId="2986"/>
    <cellStyle name="Normal 68_Degree data" xfId="2562"/>
    <cellStyle name="Normal 69" xfId="437"/>
    <cellStyle name="Normal 69 2" xfId="797"/>
    <cellStyle name="Normal 69 3" xfId="3015"/>
    <cellStyle name="Normal 69_Degree data" xfId="2563"/>
    <cellStyle name="Normal 7" xfId="79"/>
    <cellStyle name="Normal 7 10" xfId="537"/>
    <cellStyle name="Normal 7 10 2" xfId="1590"/>
    <cellStyle name="Normal 7 10 2 2" xfId="9694"/>
    <cellStyle name="Normal 7 10 2 2 2" xfId="22137"/>
    <cellStyle name="Normal 7 10 2 2 2 2" xfId="47011"/>
    <cellStyle name="Normal 7 10 2 2 3" xfId="34578"/>
    <cellStyle name="Normal 7 10 2 3" xfId="4676"/>
    <cellStyle name="Normal 7 10 2 3 2" xfId="17130"/>
    <cellStyle name="Normal 7 10 2 3 2 2" xfId="42004"/>
    <cellStyle name="Normal 7 10 2 3 3" xfId="29571"/>
    <cellStyle name="Normal 7 10 2 4" xfId="14390"/>
    <cellStyle name="Normal 7 10 2 4 2" xfId="39264"/>
    <cellStyle name="Normal 7 10 2 5" xfId="26823"/>
    <cellStyle name="Normal 7 10 3" xfId="5736"/>
    <cellStyle name="Normal 7 10 3 2" xfId="10751"/>
    <cellStyle name="Normal 7 10 3 2 2" xfId="23194"/>
    <cellStyle name="Normal 7 10 3 2 2 2" xfId="48068"/>
    <cellStyle name="Normal 7 10 3 2 3" xfId="35635"/>
    <cellStyle name="Normal 7 10 3 3" xfId="18187"/>
    <cellStyle name="Normal 7 10 3 3 2" xfId="43061"/>
    <cellStyle name="Normal 7 10 3 4" xfId="30628"/>
    <cellStyle name="Normal 7 10 4" xfId="8810"/>
    <cellStyle name="Normal 7 10 4 2" xfId="21254"/>
    <cellStyle name="Normal 7 10 4 2 2" xfId="46128"/>
    <cellStyle name="Normal 7 10 4 3" xfId="33695"/>
    <cellStyle name="Normal 7 10 5" xfId="12205"/>
    <cellStyle name="Normal 7 10 5 2" xfId="24639"/>
    <cellStyle name="Normal 7 10 5 2 2" xfId="49513"/>
    <cellStyle name="Normal 7 10 5 3" xfId="37080"/>
    <cellStyle name="Normal 7 10 6" xfId="7287"/>
    <cellStyle name="Normal 7 10 6 2" xfId="19736"/>
    <cellStyle name="Normal 7 10 6 2 2" xfId="44610"/>
    <cellStyle name="Normal 7 10 6 3" xfId="32177"/>
    <cellStyle name="Normal 7 10 7" xfId="3741"/>
    <cellStyle name="Normal 7 10 7 2" xfId="16247"/>
    <cellStyle name="Normal 7 10 7 2 2" xfId="41121"/>
    <cellStyle name="Normal 7 10 7 3" xfId="28680"/>
    <cellStyle name="Normal 7 10 8" xfId="13347"/>
    <cellStyle name="Normal 7 10 8 2" xfId="38221"/>
    <cellStyle name="Normal 7 10 9" xfId="25780"/>
    <cellStyle name="Normal 7 11" xfId="1938"/>
    <cellStyle name="Normal 7 11 2" xfId="4729"/>
    <cellStyle name="Normal 7 11 2 2" xfId="9746"/>
    <cellStyle name="Normal 7 11 2 2 2" xfId="22189"/>
    <cellStyle name="Normal 7 11 2 2 2 2" xfId="47063"/>
    <cellStyle name="Normal 7 11 2 2 3" xfId="34630"/>
    <cellStyle name="Normal 7 11 2 3" xfId="17182"/>
    <cellStyle name="Normal 7 11 2 3 2" xfId="42056"/>
    <cellStyle name="Normal 7 11 2 4" xfId="29623"/>
    <cellStyle name="Normal 7 11 3" xfId="6084"/>
    <cellStyle name="Normal 7 11 3 2" xfId="11099"/>
    <cellStyle name="Normal 7 11 3 2 2" xfId="23542"/>
    <cellStyle name="Normal 7 11 3 2 2 2" xfId="48416"/>
    <cellStyle name="Normal 7 11 3 2 3" xfId="35983"/>
    <cellStyle name="Normal 7 11 3 3" xfId="18535"/>
    <cellStyle name="Normal 7 11 3 3 2" xfId="43409"/>
    <cellStyle name="Normal 7 11 3 4" xfId="30976"/>
    <cellStyle name="Normal 7 11 4" xfId="8004"/>
    <cellStyle name="Normal 7 11 4 2" xfId="20450"/>
    <cellStyle name="Normal 7 11 4 2 2" xfId="45324"/>
    <cellStyle name="Normal 7 11 4 3" xfId="32891"/>
    <cellStyle name="Normal 7 11 5" xfId="12553"/>
    <cellStyle name="Normal 7 11 5 2" xfId="24987"/>
    <cellStyle name="Normal 7 11 5 2 2" xfId="49861"/>
    <cellStyle name="Normal 7 11 5 3" xfId="37428"/>
    <cellStyle name="Normal 7 11 6" xfId="7340"/>
    <cellStyle name="Normal 7 11 6 2" xfId="19788"/>
    <cellStyle name="Normal 7 11 6 2 2" xfId="44662"/>
    <cellStyle name="Normal 7 11 6 3" xfId="32229"/>
    <cellStyle name="Normal 7 11 7" xfId="2925"/>
    <cellStyle name="Normal 7 11 7 2" xfId="15443"/>
    <cellStyle name="Normal 7 11 7 2 2" xfId="40317"/>
    <cellStyle name="Normal 7 11 7 3" xfId="27876"/>
    <cellStyle name="Normal 7 11 8" xfId="14738"/>
    <cellStyle name="Normal 7 11 8 2" xfId="39612"/>
    <cellStyle name="Normal 7 11 9" xfId="27171"/>
    <cellStyle name="Normal 7 12" xfId="2049"/>
    <cellStyle name="Normal 7 12 2" xfId="6127"/>
    <cellStyle name="Normal 7 12 2 2" xfId="11142"/>
    <cellStyle name="Normal 7 12 2 2 2" xfId="23585"/>
    <cellStyle name="Normal 7 12 2 2 2 2" xfId="48459"/>
    <cellStyle name="Normal 7 12 2 2 3" xfId="36026"/>
    <cellStyle name="Normal 7 12 2 3" xfId="18578"/>
    <cellStyle name="Normal 7 12 2 3 2" xfId="43452"/>
    <cellStyle name="Normal 7 12 2 4" xfId="31019"/>
    <cellStyle name="Normal 7 12 3" xfId="12596"/>
    <cellStyle name="Normal 7 12 3 2" xfId="25030"/>
    <cellStyle name="Normal 7 12 3 2 2" xfId="49904"/>
    <cellStyle name="Normal 7 12 3 3" xfId="37471"/>
    <cellStyle name="Normal 7 12 4" xfId="8890"/>
    <cellStyle name="Normal 7 12 4 2" xfId="21333"/>
    <cellStyle name="Normal 7 12 4 2 2" xfId="46207"/>
    <cellStyle name="Normal 7 12 4 3" xfId="33774"/>
    <cellStyle name="Normal 7 12 5" xfId="3872"/>
    <cellStyle name="Normal 7 12 5 2" xfId="16326"/>
    <cellStyle name="Normal 7 12 5 2 2" xfId="41200"/>
    <cellStyle name="Normal 7 12 5 3" xfId="28767"/>
    <cellStyle name="Normal 7 12 6" xfId="14781"/>
    <cellStyle name="Normal 7 12 6 2" xfId="39655"/>
    <cellStyle name="Normal 7 12 7" xfId="27214"/>
    <cellStyle name="Normal 7 13" xfId="938"/>
    <cellStyle name="Normal 7 13 2" xfId="11553"/>
    <cellStyle name="Normal 7 13 2 2" xfId="23987"/>
    <cellStyle name="Normal 7 13 2 2 2" xfId="48861"/>
    <cellStyle name="Normal 7 13 2 3" xfId="36428"/>
    <cellStyle name="Normal 7 13 3" xfId="10097"/>
    <cellStyle name="Normal 7 13 3 2" xfId="22540"/>
    <cellStyle name="Normal 7 13 3 2 2" xfId="47414"/>
    <cellStyle name="Normal 7 13 3 3" xfId="34981"/>
    <cellStyle name="Normal 7 13 4" xfId="5081"/>
    <cellStyle name="Normal 7 13 4 2" xfId="17533"/>
    <cellStyle name="Normal 7 13 4 2 2" xfId="42407"/>
    <cellStyle name="Normal 7 13 4 3" xfId="29974"/>
    <cellStyle name="Normal 7 13 5" xfId="13738"/>
    <cellStyle name="Normal 7 13 5 2" xfId="38612"/>
    <cellStyle name="Normal 7 13 6" xfId="26171"/>
    <cellStyle name="Normal 7 14" xfId="898"/>
    <cellStyle name="Normal 7 14 2" xfId="7692"/>
    <cellStyle name="Normal 7 14 2 2" xfId="20138"/>
    <cellStyle name="Normal 7 14 2 2 2" xfId="45012"/>
    <cellStyle name="Normal 7 14 2 3" xfId="32579"/>
    <cellStyle name="Normal 7 14 3" xfId="13698"/>
    <cellStyle name="Normal 7 14 3 2" xfId="38572"/>
    <cellStyle name="Normal 7 14 4" xfId="26131"/>
    <cellStyle name="Normal 7 15" xfId="11513"/>
    <cellStyle name="Normal 7 15 2" xfId="23947"/>
    <cellStyle name="Normal 7 15 2 2" xfId="48821"/>
    <cellStyle name="Normal 7 15 3" xfId="36388"/>
    <cellStyle name="Normal 7 16" xfId="6484"/>
    <cellStyle name="Normal 7 16 2" xfId="18933"/>
    <cellStyle name="Normal 7 16 2 2" xfId="43807"/>
    <cellStyle name="Normal 7 16 3" xfId="31374"/>
    <cellStyle name="Normal 7 17" xfId="2611"/>
    <cellStyle name="Normal 7 17 2" xfId="15131"/>
    <cellStyle name="Normal 7 17 2 2" xfId="40005"/>
    <cellStyle name="Normal 7 17 3" xfId="27564"/>
    <cellStyle name="Normal 7 18" xfId="12946"/>
    <cellStyle name="Normal 7 18 2" xfId="37820"/>
    <cellStyle name="Normal 7 19" xfId="25379"/>
    <cellStyle name="Normal 7 2" xfId="126"/>
    <cellStyle name="Normal 7 2 10" xfId="950"/>
    <cellStyle name="Normal 7 2 10 2" xfId="11565"/>
    <cellStyle name="Normal 7 2 10 2 2" xfId="23999"/>
    <cellStyle name="Normal 7 2 10 2 2 2" xfId="48873"/>
    <cellStyle name="Normal 7 2 10 2 3" xfId="36440"/>
    <cellStyle name="Normal 7 2 10 3" xfId="10109"/>
    <cellStyle name="Normal 7 2 10 3 2" xfId="22552"/>
    <cellStyle name="Normal 7 2 10 3 2 2" xfId="47426"/>
    <cellStyle name="Normal 7 2 10 3 3" xfId="34993"/>
    <cellStyle name="Normal 7 2 10 4" xfId="5093"/>
    <cellStyle name="Normal 7 2 10 4 2" xfId="17545"/>
    <cellStyle name="Normal 7 2 10 4 2 2" xfId="42419"/>
    <cellStyle name="Normal 7 2 10 4 3" xfId="29986"/>
    <cellStyle name="Normal 7 2 10 5" xfId="13750"/>
    <cellStyle name="Normal 7 2 10 5 2" xfId="38624"/>
    <cellStyle name="Normal 7 2 10 6" xfId="26183"/>
    <cellStyle name="Normal 7 2 11" xfId="920"/>
    <cellStyle name="Normal 7 2 11 2" xfId="7717"/>
    <cellStyle name="Normal 7 2 11 2 2" xfId="20163"/>
    <cellStyle name="Normal 7 2 11 2 2 2" xfId="45037"/>
    <cellStyle name="Normal 7 2 11 2 3" xfId="32604"/>
    <cellStyle name="Normal 7 2 11 3" xfId="13720"/>
    <cellStyle name="Normal 7 2 11 3 2" xfId="38594"/>
    <cellStyle name="Normal 7 2 11 4" xfId="26153"/>
    <cellStyle name="Normal 7 2 12" xfId="11535"/>
    <cellStyle name="Normal 7 2 12 2" xfId="23969"/>
    <cellStyle name="Normal 7 2 12 2 2" xfId="48843"/>
    <cellStyle name="Normal 7 2 12 3" xfId="36410"/>
    <cellStyle name="Normal 7 2 13" xfId="6497"/>
    <cellStyle name="Normal 7 2 13 2" xfId="18946"/>
    <cellStyle name="Normal 7 2 13 2 2" xfId="43820"/>
    <cellStyle name="Normal 7 2 13 3" xfId="31387"/>
    <cellStyle name="Normal 7 2 14" xfId="2638"/>
    <cellStyle name="Normal 7 2 14 2" xfId="15156"/>
    <cellStyle name="Normal 7 2 14 2 2" xfId="40030"/>
    <cellStyle name="Normal 7 2 14 3" xfId="27589"/>
    <cellStyle name="Normal 7 2 15" xfId="12958"/>
    <cellStyle name="Normal 7 2 15 2" xfId="37832"/>
    <cellStyle name="Normal 7 2 16" xfId="25391"/>
    <cellStyle name="Normal 7 2 2" xfId="152"/>
    <cellStyle name="Normal 7 2 2 10" xfId="11667"/>
    <cellStyle name="Normal 7 2 2 10 2" xfId="24101"/>
    <cellStyle name="Normal 7 2 2 10 2 2" xfId="48975"/>
    <cellStyle name="Normal 7 2 2 10 3" xfId="36542"/>
    <cellStyle name="Normal 7 2 2 11" xfId="6527"/>
    <cellStyle name="Normal 7 2 2 11 2" xfId="18976"/>
    <cellStyle name="Normal 7 2 2 11 2 2" xfId="43850"/>
    <cellStyle name="Normal 7 2 2 11 3" xfId="31417"/>
    <cellStyle name="Normal 7 2 2 12" xfId="2695"/>
    <cellStyle name="Normal 7 2 2 12 2" xfId="15213"/>
    <cellStyle name="Normal 7 2 2 12 2 2" xfId="40087"/>
    <cellStyle name="Normal 7 2 2 12 3" xfId="27646"/>
    <cellStyle name="Normal 7 2 2 13" xfId="12982"/>
    <cellStyle name="Normal 7 2 2 13 2" xfId="37856"/>
    <cellStyle name="Normal 7 2 2 14" xfId="25415"/>
    <cellStyle name="Normal 7 2 2 2" xfId="505"/>
    <cellStyle name="Normal 7 2 2 2 10" xfId="2899"/>
    <cellStyle name="Normal 7 2 2 2 10 2" xfId="15417"/>
    <cellStyle name="Normal 7 2 2 2 10 2 2" xfId="40291"/>
    <cellStyle name="Normal 7 2 2 2 10 3" xfId="27850"/>
    <cellStyle name="Normal 7 2 2 2 11" xfId="13318"/>
    <cellStyle name="Normal 7 2 2 2 11 2" xfId="38192"/>
    <cellStyle name="Normal 7 2 2 2 12" xfId="25751"/>
    <cellStyle name="Normal 7 2 2 2 2" xfId="864"/>
    <cellStyle name="Normal 7 2 2 2 2 2" xfId="1593"/>
    <cellStyle name="Normal 7 2 2 2 2 2 2" xfId="9355"/>
    <cellStyle name="Normal 7 2 2 2 2 2 2 2" xfId="21798"/>
    <cellStyle name="Normal 7 2 2 2 2 2 2 2 2" xfId="46672"/>
    <cellStyle name="Normal 7 2 2 2 2 2 2 3" xfId="34239"/>
    <cellStyle name="Normal 7 2 2 2 2 2 3" xfId="4337"/>
    <cellStyle name="Normal 7 2 2 2 2 2 3 2" xfId="16791"/>
    <cellStyle name="Normal 7 2 2 2 2 2 3 2 2" xfId="41665"/>
    <cellStyle name="Normal 7 2 2 2 2 2 3 3" xfId="29232"/>
    <cellStyle name="Normal 7 2 2 2 2 2 4" xfId="14393"/>
    <cellStyle name="Normal 7 2 2 2 2 2 4 2" xfId="39267"/>
    <cellStyle name="Normal 7 2 2 2 2 2 5" xfId="26826"/>
    <cellStyle name="Normal 7 2 2 2 2 3" xfId="5739"/>
    <cellStyle name="Normal 7 2 2 2 2 3 2" xfId="10754"/>
    <cellStyle name="Normal 7 2 2 2 2 3 2 2" xfId="23197"/>
    <cellStyle name="Normal 7 2 2 2 2 3 2 2 2" xfId="48071"/>
    <cellStyle name="Normal 7 2 2 2 2 3 2 3" xfId="35638"/>
    <cellStyle name="Normal 7 2 2 2 2 3 3" xfId="18190"/>
    <cellStyle name="Normal 7 2 2 2 2 3 3 2" xfId="43064"/>
    <cellStyle name="Normal 7 2 2 2 2 3 4" xfId="30631"/>
    <cellStyle name="Normal 7 2 2 2 2 4" xfId="8471"/>
    <cellStyle name="Normal 7 2 2 2 2 4 2" xfId="20915"/>
    <cellStyle name="Normal 7 2 2 2 2 4 2 2" xfId="45789"/>
    <cellStyle name="Normal 7 2 2 2 2 4 3" xfId="33356"/>
    <cellStyle name="Normal 7 2 2 2 2 5" xfId="12208"/>
    <cellStyle name="Normal 7 2 2 2 2 5 2" xfId="24642"/>
    <cellStyle name="Normal 7 2 2 2 2 5 2 2" xfId="49516"/>
    <cellStyle name="Normal 7 2 2 2 2 5 3" xfId="37083"/>
    <cellStyle name="Normal 7 2 2 2 2 6" xfId="6948"/>
    <cellStyle name="Normal 7 2 2 2 2 6 2" xfId="19397"/>
    <cellStyle name="Normal 7 2 2 2 2 6 2 2" xfId="44271"/>
    <cellStyle name="Normal 7 2 2 2 2 6 3" xfId="31838"/>
    <cellStyle name="Normal 7 2 2 2 2 7" xfId="3402"/>
    <cellStyle name="Normal 7 2 2 2 2 7 2" xfId="15908"/>
    <cellStyle name="Normal 7 2 2 2 2 7 2 2" xfId="40782"/>
    <cellStyle name="Normal 7 2 2 2 2 7 3" xfId="28341"/>
    <cellStyle name="Normal 7 2 2 2 2 8" xfId="13665"/>
    <cellStyle name="Normal 7 2 2 2 2 8 2" xfId="38539"/>
    <cellStyle name="Normal 7 2 2 2 2 9" xfId="26098"/>
    <cellStyle name="Normal 7 2 2 2 3" xfId="1941"/>
    <cellStyle name="Normal 7 2 2 2 3 2" xfId="4679"/>
    <cellStyle name="Normal 7 2 2 2 3 2 2" xfId="9697"/>
    <cellStyle name="Normal 7 2 2 2 3 2 2 2" xfId="22140"/>
    <cellStyle name="Normal 7 2 2 2 3 2 2 2 2" xfId="47014"/>
    <cellStyle name="Normal 7 2 2 2 3 2 2 3" xfId="34581"/>
    <cellStyle name="Normal 7 2 2 2 3 2 3" xfId="17133"/>
    <cellStyle name="Normal 7 2 2 2 3 2 3 2" xfId="42007"/>
    <cellStyle name="Normal 7 2 2 2 3 2 4" xfId="29574"/>
    <cellStyle name="Normal 7 2 2 2 3 3" xfId="6087"/>
    <cellStyle name="Normal 7 2 2 2 3 3 2" xfId="11102"/>
    <cellStyle name="Normal 7 2 2 2 3 3 2 2" xfId="23545"/>
    <cellStyle name="Normal 7 2 2 2 3 3 2 2 2" xfId="48419"/>
    <cellStyle name="Normal 7 2 2 2 3 3 2 3" xfId="35986"/>
    <cellStyle name="Normal 7 2 2 2 3 3 3" xfId="18538"/>
    <cellStyle name="Normal 7 2 2 2 3 3 3 2" xfId="43412"/>
    <cellStyle name="Normal 7 2 2 2 3 3 4" xfId="30979"/>
    <cellStyle name="Normal 7 2 2 2 3 4" xfId="8813"/>
    <cellStyle name="Normal 7 2 2 2 3 4 2" xfId="21257"/>
    <cellStyle name="Normal 7 2 2 2 3 4 2 2" xfId="46131"/>
    <cellStyle name="Normal 7 2 2 2 3 4 3" xfId="33698"/>
    <cellStyle name="Normal 7 2 2 2 3 5" xfId="12556"/>
    <cellStyle name="Normal 7 2 2 2 3 5 2" xfId="24990"/>
    <cellStyle name="Normal 7 2 2 2 3 5 2 2" xfId="49864"/>
    <cellStyle name="Normal 7 2 2 2 3 5 3" xfId="37431"/>
    <cellStyle name="Normal 7 2 2 2 3 6" xfId="7290"/>
    <cellStyle name="Normal 7 2 2 2 3 6 2" xfId="19739"/>
    <cellStyle name="Normal 7 2 2 2 3 6 2 2" xfId="44613"/>
    <cellStyle name="Normal 7 2 2 2 3 6 3" xfId="32180"/>
    <cellStyle name="Normal 7 2 2 2 3 7" xfId="3744"/>
    <cellStyle name="Normal 7 2 2 2 3 7 2" xfId="16250"/>
    <cellStyle name="Normal 7 2 2 2 3 7 2 2" xfId="41124"/>
    <cellStyle name="Normal 7 2 2 2 3 7 3" xfId="28683"/>
    <cellStyle name="Normal 7 2 2 2 3 8" xfId="14741"/>
    <cellStyle name="Normal 7 2 2 2 3 8 2" xfId="39615"/>
    <cellStyle name="Normal 7 2 2 2 3 9" xfId="27174"/>
    <cellStyle name="Normal 7 2 2 2 4" xfId="2423"/>
    <cellStyle name="Normal 7 2 2 2 4 2" xfId="5047"/>
    <cellStyle name="Normal 7 2 2 2 4 2 2" xfId="10064"/>
    <cellStyle name="Normal 7 2 2 2 4 2 2 2" xfId="22507"/>
    <cellStyle name="Normal 7 2 2 2 4 2 2 2 2" xfId="47381"/>
    <cellStyle name="Normal 7 2 2 2 4 2 2 3" xfId="34948"/>
    <cellStyle name="Normal 7 2 2 2 4 2 3" xfId="17500"/>
    <cellStyle name="Normal 7 2 2 2 4 2 3 2" xfId="42374"/>
    <cellStyle name="Normal 7 2 2 2 4 2 4" xfId="29941"/>
    <cellStyle name="Normal 7 2 2 2 4 3" xfId="6445"/>
    <cellStyle name="Normal 7 2 2 2 4 3 2" xfId="11460"/>
    <cellStyle name="Normal 7 2 2 2 4 3 2 2" xfId="23903"/>
    <cellStyle name="Normal 7 2 2 2 4 3 2 2 2" xfId="48777"/>
    <cellStyle name="Normal 7 2 2 2 4 3 2 3" xfId="36344"/>
    <cellStyle name="Normal 7 2 2 2 4 3 3" xfId="18896"/>
    <cellStyle name="Normal 7 2 2 2 4 3 3 2" xfId="43770"/>
    <cellStyle name="Normal 7 2 2 2 4 3 4" xfId="31337"/>
    <cellStyle name="Normal 7 2 2 2 4 4" xfId="8152"/>
    <cellStyle name="Normal 7 2 2 2 4 4 2" xfId="20598"/>
    <cellStyle name="Normal 7 2 2 2 4 4 2 2" xfId="45472"/>
    <cellStyle name="Normal 7 2 2 2 4 4 3" xfId="33039"/>
    <cellStyle name="Normal 7 2 2 2 4 5" xfId="12914"/>
    <cellStyle name="Normal 7 2 2 2 4 5 2" xfId="25348"/>
    <cellStyle name="Normal 7 2 2 2 4 5 2 2" xfId="50222"/>
    <cellStyle name="Normal 7 2 2 2 4 5 3" xfId="37789"/>
    <cellStyle name="Normal 7 2 2 2 4 6" xfId="7658"/>
    <cellStyle name="Normal 7 2 2 2 4 6 2" xfId="20106"/>
    <cellStyle name="Normal 7 2 2 2 4 6 2 2" xfId="44980"/>
    <cellStyle name="Normal 7 2 2 2 4 6 3" xfId="32547"/>
    <cellStyle name="Normal 7 2 2 2 4 7" xfId="3082"/>
    <cellStyle name="Normal 7 2 2 2 4 7 2" xfId="15591"/>
    <cellStyle name="Normal 7 2 2 2 4 7 2 2" xfId="40465"/>
    <cellStyle name="Normal 7 2 2 2 4 7 3" xfId="28024"/>
    <cellStyle name="Normal 7 2 2 2 4 8" xfId="15099"/>
    <cellStyle name="Normal 7 2 2 2 4 8 2" xfId="39973"/>
    <cellStyle name="Normal 7 2 2 2 4 9" xfId="27532"/>
    <cellStyle name="Normal 7 2 2 2 5" xfId="1256"/>
    <cellStyle name="Normal 7 2 2 2 5 2" xfId="9038"/>
    <cellStyle name="Normal 7 2 2 2 5 2 2" xfId="21481"/>
    <cellStyle name="Normal 7 2 2 2 5 2 2 2" xfId="46355"/>
    <cellStyle name="Normal 7 2 2 2 5 2 3" xfId="33922"/>
    <cellStyle name="Normal 7 2 2 2 5 3" xfId="4020"/>
    <cellStyle name="Normal 7 2 2 2 5 3 2" xfId="16474"/>
    <cellStyle name="Normal 7 2 2 2 5 3 2 2" xfId="41348"/>
    <cellStyle name="Normal 7 2 2 2 5 3 3" xfId="28915"/>
    <cellStyle name="Normal 7 2 2 2 5 4" xfId="14056"/>
    <cellStyle name="Normal 7 2 2 2 5 4 2" xfId="38930"/>
    <cellStyle name="Normal 7 2 2 2 5 5" xfId="26489"/>
    <cellStyle name="Normal 7 2 2 2 6" xfId="5401"/>
    <cellStyle name="Normal 7 2 2 2 6 2" xfId="10417"/>
    <cellStyle name="Normal 7 2 2 2 6 2 2" xfId="22860"/>
    <cellStyle name="Normal 7 2 2 2 6 2 2 2" xfId="47734"/>
    <cellStyle name="Normal 7 2 2 2 6 2 3" xfId="35301"/>
    <cellStyle name="Normal 7 2 2 2 6 3" xfId="17853"/>
    <cellStyle name="Normal 7 2 2 2 6 3 2" xfId="42727"/>
    <cellStyle name="Normal 7 2 2 2 6 4" xfId="30294"/>
    <cellStyle name="Normal 7 2 2 2 7" xfId="7978"/>
    <cellStyle name="Normal 7 2 2 2 7 2" xfId="20424"/>
    <cellStyle name="Normal 7 2 2 2 7 2 2" xfId="45298"/>
    <cellStyle name="Normal 7 2 2 2 7 3" xfId="32865"/>
    <cellStyle name="Normal 7 2 2 2 8" xfId="11871"/>
    <cellStyle name="Normal 7 2 2 2 8 2" xfId="24305"/>
    <cellStyle name="Normal 7 2 2 2 8 2 2" xfId="49179"/>
    <cellStyle name="Normal 7 2 2 2 8 3" xfId="36746"/>
    <cellStyle name="Normal 7 2 2 2 9" xfId="6631"/>
    <cellStyle name="Normal 7 2 2 2 9 2" xfId="19080"/>
    <cellStyle name="Normal 7 2 2 2 9 2 2" xfId="43954"/>
    <cellStyle name="Normal 7 2 2 2 9 3" xfId="31521"/>
    <cellStyle name="Normal 7 2 2 2_Degree data" xfId="2567"/>
    <cellStyle name="Normal 7 2 2 3" xfId="398"/>
    <cellStyle name="Normal 7 2 2 3 10" xfId="13214"/>
    <cellStyle name="Normal 7 2 2 3 10 2" xfId="38088"/>
    <cellStyle name="Normal 7 2 2 3 11" xfId="25647"/>
    <cellStyle name="Normal 7 2 2 3 2" xfId="758"/>
    <cellStyle name="Normal 7 2 2 3 2 2" xfId="1594"/>
    <cellStyle name="Normal 7 2 2 3 2 2 2" xfId="9698"/>
    <cellStyle name="Normal 7 2 2 3 2 2 2 2" xfId="22141"/>
    <cellStyle name="Normal 7 2 2 3 2 2 2 2 2" xfId="47015"/>
    <cellStyle name="Normal 7 2 2 3 2 2 2 3" xfId="34582"/>
    <cellStyle name="Normal 7 2 2 3 2 2 3" xfId="4680"/>
    <cellStyle name="Normal 7 2 2 3 2 2 3 2" xfId="17134"/>
    <cellStyle name="Normal 7 2 2 3 2 2 3 2 2" xfId="42008"/>
    <cellStyle name="Normal 7 2 2 3 2 2 3 3" xfId="29575"/>
    <cellStyle name="Normal 7 2 2 3 2 2 4" xfId="14394"/>
    <cellStyle name="Normal 7 2 2 3 2 2 4 2" xfId="39268"/>
    <cellStyle name="Normal 7 2 2 3 2 2 5" xfId="26827"/>
    <cellStyle name="Normal 7 2 2 3 2 3" xfId="5740"/>
    <cellStyle name="Normal 7 2 2 3 2 3 2" xfId="10755"/>
    <cellStyle name="Normal 7 2 2 3 2 3 2 2" xfId="23198"/>
    <cellStyle name="Normal 7 2 2 3 2 3 2 2 2" xfId="48072"/>
    <cellStyle name="Normal 7 2 2 3 2 3 2 3" xfId="35639"/>
    <cellStyle name="Normal 7 2 2 3 2 3 3" xfId="18191"/>
    <cellStyle name="Normal 7 2 2 3 2 3 3 2" xfId="43065"/>
    <cellStyle name="Normal 7 2 2 3 2 3 4" xfId="30632"/>
    <cellStyle name="Normal 7 2 2 3 2 4" xfId="8814"/>
    <cellStyle name="Normal 7 2 2 3 2 4 2" xfId="21258"/>
    <cellStyle name="Normal 7 2 2 3 2 4 2 2" xfId="46132"/>
    <cellStyle name="Normal 7 2 2 3 2 4 3" xfId="33699"/>
    <cellStyle name="Normal 7 2 2 3 2 5" xfId="12209"/>
    <cellStyle name="Normal 7 2 2 3 2 5 2" xfId="24643"/>
    <cellStyle name="Normal 7 2 2 3 2 5 2 2" xfId="49517"/>
    <cellStyle name="Normal 7 2 2 3 2 5 3" xfId="37084"/>
    <cellStyle name="Normal 7 2 2 3 2 6" xfId="7291"/>
    <cellStyle name="Normal 7 2 2 3 2 6 2" xfId="19740"/>
    <cellStyle name="Normal 7 2 2 3 2 6 2 2" xfId="44614"/>
    <cellStyle name="Normal 7 2 2 3 2 6 3" xfId="32181"/>
    <cellStyle name="Normal 7 2 2 3 2 7" xfId="3745"/>
    <cellStyle name="Normal 7 2 2 3 2 7 2" xfId="16251"/>
    <cellStyle name="Normal 7 2 2 3 2 7 2 2" xfId="41125"/>
    <cellStyle name="Normal 7 2 2 3 2 7 3" xfId="28684"/>
    <cellStyle name="Normal 7 2 2 3 2 8" xfId="13561"/>
    <cellStyle name="Normal 7 2 2 3 2 8 2" xfId="38435"/>
    <cellStyle name="Normal 7 2 2 3 2 9" xfId="25994"/>
    <cellStyle name="Normal 7 2 2 3 3" xfId="1942"/>
    <cellStyle name="Normal 7 2 2 3 3 2" xfId="4943"/>
    <cellStyle name="Normal 7 2 2 3 3 2 2" xfId="9960"/>
    <cellStyle name="Normal 7 2 2 3 3 2 2 2" xfId="22403"/>
    <cellStyle name="Normal 7 2 2 3 3 2 2 2 2" xfId="47277"/>
    <cellStyle name="Normal 7 2 2 3 3 2 2 3" xfId="34844"/>
    <cellStyle name="Normal 7 2 2 3 3 2 3" xfId="17396"/>
    <cellStyle name="Normal 7 2 2 3 3 2 3 2" xfId="42270"/>
    <cellStyle name="Normal 7 2 2 3 3 2 4" xfId="29837"/>
    <cellStyle name="Normal 7 2 2 3 3 3" xfId="6088"/>
    <cellStyle name="Normal 7 2 2 3 3 3 2" xfId="11103"/>
    <cellStyle name="Normal 7 2 2 3 3 3 2 2" xfId="23546"/>
    <cellStyle name="Normal 7 2 2 3 3 3 2 2 2" xfId="48420"/>
    <cellStyle name="Normal 7 2 2 3 3 3 2 3" xfId="35987"/>
    <cellStyle name="Normal 7 2 2 3 3 3 3" xfId="18539"/>
    <cellStyle name="Normal 7 2 2 3 3 3 3 2" xfId="43413"/>
    <cellStyle name="Normal 7 2 2 3 3 3 4" xfId="30980"/>
    <cellStyle name="Normal 7 2 2 3 3 4" xfId="8367"/>
    <cellStyle name="Normal 7 2 2 3 3 4 2" xfId="20811"/>
    <cellStyle name="Normal 7 2 2 3 3 4 2 2" xfId="45685"/>
    <cellStyle name="Normal 7 2 2 3 3 4 3" xfId="33252"/>
    <cellStyle name="Normal 7 2 2 3 3 5" xfId="12557"/>
    <cellStyle name="Normal 7 2 2 3 3 5 2" xfId="24991"/>
    <cellStyle name="Normal 7 2 2 3 3 5 2 2" xfId="49865"/>
    <cellStyle name="Normal 7 2 2 3 3 5 3" xfId="37432"/>
    <cellStyle name="Normal 7 2 2 3 3 6" xfId="7554"/>
    <cellStyle name="Normal 7 2 2 3 3 6 2" xfId="20002"/>
    <cellStyle name="Normal 7 2 2 3 3 6 2 2" xfId="44876"/>
    <cellStyle name="Normal 7 2 2 3 3 6 3" xfId="32443"/>
    <cellStyle name="Normal 7 2 2 3 3 7" xfId="3298"/>
    <cellStyle name="Normal 7 2 2 3 3 7 2" xfId="15804"/>
    <cellStyle name="Normal 7 2 2 3 3 7 2 2" xfId="40678"/>
    <cellStyle name="Normal 7 2 2 3 3 7 3" xfId="28237"/>
    <cellStyle name="Normal 7 2 2 3 3 8" xfId="14742"/>
    <cellStyle name="Normal 7 2 2 3 3 8 2" xfId="39616"/>
    <cellStyle name="Normal 7 2 2 3 3 9" xfId="27175"/>
    <cellStyle name="Normal 7 2 2 3 4" xfId="2316"/>
    <cellStyle name="Normal 7 2 2 3 4 2" xfId="6341"/>
    <cellStyle name="Normal 7 2 2 3 4 2 2" xfId="11356"/>
    <cellStyle name="Normal 7 2 2 3 4 2 2 2" xfId="23799"/>
    <cellStyle name="Normal 7 2 2 3 4 2 2 2 2" xfId="48673"/>
    <cellStyle name="Normal 7 2 2 3 4 2 2 3" xfId="36240"/>
    <cellStyle name="Normal 7 2 2 3 4 2 3" xfId="18792"/>
    <cellStyle name="Normal 7 2 2 3 4 2 3 2" xfId="43666"/>
    <cellStyle name="Normal 7 2 2 3 4 2 4" xfId="31233"/>
    <cellStyle name="Normal 7 2 2 3 4 3" xfId="12810"/>
    <cellStyle name="Normal 7 2 2 3 4 3 2" xfId="25244"/>
    <cellStyle name="Normal 7 2 2 3 4 3 2 2" xfId="50118"/>
    <cellStyle name="Normal 7 2 2 3 4 3 3" xfId="37685"/>
    <cellStyle name="Normal 7 2 2 3 4 4" xfId="9251"/>
    <cellStyle name="Normal 7 2 2 3 4 4 2" xfId="21694"/>
    <cellStyle name="Normal 7 2 2 3 4 4 2 2" xfId="46568"/>
    <cellStyle name="Normal 7 2 2 3 4 4 3" xfId="34135"/>
    <cellStyle name="Normal 7 2 2 3 4 5" xfId="4233"/>
    <cellStyle name="Normal 7 2 2 3 4 5 2" xfId="16687"/>
    <cellStyle name="Normal 7 2 2 3 4 5 2 2" xfId="41561"/>
    <cellStyle name="Normal 7 2 2 3 4 5 3" xfId="29128"/>
    <cellStyle name="Normal 7 2 2 3 4 6" xfId="14995"/>
    <cellStyle name="Normal 7 2 2 3 4 6 2" xfId="39869"/>
    <cellStyle name="Normal 7 2 2 3 4 7" xfId="27428"/>
    <cellStyle name="Normal 7 2 2 3 5" xfId="1152"/>
    <cellStyle name="Normal 7 2 2 3 5 2" xfId="10313"/>
    <cellStyle name="Normal 7 2 2 3 5 2 2" xfId="22756"/>
    <cellStyle name="Normal 7 2 2 3 5 2 2 2" xfId="47630"/>
    <cellStyle name="Normal 7 2 2 3 5 2 3" xfId="35197"/>
    <cellStyle name="Normal 7 2 2 3 5 3" xfId="5297"/>
    <cellStyle name="Normal 7 2 2 3 5 3 2" xfId="17749"/>
    <cellStyle name="Normal 7 2 2 3 5 3 2 2" xfId="42623"/>
    <cellStyle name="Normal 7 2 2 3 5 3 3" xfId="30190"/>
    <cellStyle name="Normal 7 2 2 3 5 4" xfId="13952"/>
    <cellStyle name="Normal 7 2 2 3 5 4 2" xfId="38826"/>
    <cellStyle name="Normal 7 2 2 3 5 5" xfId="26385"/>
    <cellStyle name="Normal 7 2 2 3 6" xfId="7874"/>
    <cellStyle name="Normal 7 2 2 3 6 2" xfId="20320"/>
    <cellStyle name="Normal 7 2 2 3 6 2 2" xfId="45194"/>
    <cellStyle name="Normal 7 2 2 3 6 3" xfId="32761"/>
    <cellStyle name="Normal 7 2 2 3 7" xfId="11767"/>
    <cellStyle name="Normal 7 2 2 3 7 2" xfId="24201"/>
    <cellStyle name="Normal 7 2 2 3 7 2 2" xfId="49075"/>
    <cellStyle name="Normal 7 2 2 3 7 3" xfId="36642"/>
    <cellStyle name="Normal 7 2 2 3 8" xfId="6844"/>
    <cellStyle name="Normal 7 2 2 3 8 2" xfId="19293"/>
    <cellStyle name="Normal 7 2 2 3 8 2 2" xfId="44167"/>
    <cellStyle name="Normal 7 2 2 3 8 3" xfId="31734"/>
    <cellStyle name="Normal 7 2 2 3 9" xfId="2795"/>
    <cellStyle name="Normal 7 2 2 3 9 2" xfId="15313"/>
    <cellStyle name="Normal 7 2 2 3 9 2 2" xfId="40187"/>
    <cellStyle name="Normal 7 2 2 3 9 3" xfId="27746"/>
    <cellStyle name="Normal 7 2 2 3_Degree data" xfId="2568"/>
    <cellStyle name="Normal 7 2 2 4" xfId="296"/>
    <cellStyle name="Normal 7 2 2 4 2" xfId="1592"/>
    <cellStyle name="Normal 7 2 2 4 2 2" xfId="9151"/>
    <cellStyle name="Normal 7 2 2 4 2 2 2" xfId="21594"/>
    <cellStyle name="Normal 7 2 2 4 2 2 2 2" xfId="46468"/>
    <cellStyle name="Normal 7 2 2 4 2 2 3" xfId="34035"/>
    <cellStyle name="Normal 7 2 2 4 2 3" xfId="4133"/>
    <cellStyle name="Normal 7 2 2 4 2 3 2" xfId="16587"/>
    <cellStyle name="Normal 7 2 2 4 2 3 2 2" xfId="41461"/>
    <cellStyle name="Normal 7 2 2 4 2 3 3" xfId="29028"/>
    <cellStyle name="Normal 7 2 2 4 2 4" xfId="14392"/>
    <cellStyle name="Normal 7 2 2 4 2 4 2" xfId="39266"/>
    <cellStyle name="Normal 7 2 2 4 2 5" xfId="26825"/>
    <cellStyle name="Normal 7 2 2 4 3" xfId="5738"/>
    <cellStyle name="Normal 7 2 2 4 3 2" xfId="10753"/>
    <cellStyle name="Normal 7 2 2 4 3 2 2" xfId="23196"/>
    <cellStyle name="Normal 7 2 2 4 3 2 2 2" xfId="48070"/>
    <cellStyle name="Normal 7 2 2 4 3 2 3" xfId="35637"/>
    <cellStyle name="Normal 7 2 2 4 3 3" xfId="18189"/>
    <cellStyle name="Normal 7 2 2 4 3 3 2" xfId="43063"/>
    <cellStyle name="Normal 7 2 2 4 3 4" xfId="30630"/>
    <cellStyle name="Normal 7 2 2 4 4" xfId="8267"/>
    <cellStyle name="Normal 7 2 2 4 4 2" xfId="20711"/>
    <cellStyle name="Normal 7 2 2 4 4 2 2" xfId="45585"/>
    <cellStyle name="Normal 7 2 2 4 4 3" xfId="33152"/>
    <cellStyle name="Normal 7 2 2 4 5" xfId="12207"/>
    <cellStyle name="Normal 7 2 2 4 5 2" xfId="24641"/>
    <cellStyle name="Normal 7 2 2 4 5 2 2" xfId="49515"/>
    <cellStyle name="Normal 7 2 2 4 5 3" xfId="37082"/>
    <cellStyle name="Normal 7 2 2 4 6" xfId="6744"/>
    <cellStyle name="Normal 7 2 2 4 6 2" xfId="19193"/>
    <cellStyle name="Normal 7 2 2 4 6 2 2" xfId="44067"/>
    <cellStyle name="Normal 7 2 2 4 6 3" xfId="31634"/>
    <cellStyle name="Normal 7 2 2 4 7" xfId="3198"/>
    <cellStyle name="Normal 7 2 2 4 7 2" xfId="15704"/>
    <cellStyle name="Normal 7 2 2 4 7 2 2" xfId="40578"/>
    <cellStyle name="Normal 7 2 2 4 7 3" xfId="28137"/>
    <cellStyle name="Normal 7 2 2 4 8" xfId="13114"/>
    <cellStyle name="Normal 7 2 2 4 8 2" xfId="37988"/>
    <cellStyle name="Normal 7 2 2 4 9" xfId="25547"/>
    <cellStyle name="Normal 7 2 2 5" xfId="657"/>
    <cellStyle name="Normal 7 2 2 5 2" xfId="1940"/>
    <cellStyle name="Normal 7 2 2 5 2 2" xfId="9696"/>
    <cellStyle name="Normal 7 2 2 5 2 2 2" xfId="22139"/>
    <cellStyle name="Normal 7 2 2 5 2 2 2 2" xfId="47013"/>
    <cellStyle name="Normal 7 2 2 5 2 2 3" xfId="34580"/>
    <cellStyle name="Normal 7 2 2 5 2 3" xfId="4678"/>
    <cellStyle name="Normal 7 2 2 5 2 3 2" xfId="17132"/>
    <cellStyle name="Normal 7 2 2 5 2 3 2 2" xfId="42006"/>
    <cellStyle name="Normal 7 2 2 5 2 3 3" xfId="29573"/>
    <cellStyle name="Normal 7 2 2 5 2 4" xfId="14740"/>
    <cellStyle name="Normal 7 2 2 5 2 4 2" xfId="39614"/>
    <cellStyle name="Normal 7 2 2 5 2 5" xfId="27173"/>
    <cellStyle name="Normal 7 2 2 5 3" xfId="6086"/>
    <cellStyle name="Normal 7 2 2 5 3 2" xfId="11101"/>
    <cellStyle name="Normal 7 2 2 5 3 2 2" xfId="23544"/>
    <cellStyle name="Normal 7 2 2 5 3 2 2 2" xfId="48418"/>
    <cellStyle name="Normal 7 2 2 5 3 2 3" xfId="35985"/>
    <cellStyle name="Normal 7 2 2 5 3 3" xfId="18537"/>
    <cellStyle name="Normal 7 2 2 5 3 3 2" xfId="43411"/>
    <cellStyle name="Normal 7 2 2 5 3 4" xfId="30978"/>
    <cellStyle name="Normal 7 2 2 5 4" xfId="8812"/>
    <cellStyle name="Normal 7 2 2 5 4 2" xfId="21256"/>
    <cellStyle name="Normal 7 2 2 5 4 2 2" xfId="46130"/>
    <cellStyle name="Normal 7 2 2 5 4 3" xfId="33697"/>
    <cellStyle name="Normal 7 2 2 5 5" xfId="12555"/>
    <cellStyle name="Normal 7 2 2 5 5 2" xfId="24989"/>
    <cellStyle name="Normal 7 2 2 5 5 2 2" xfId="49863"/>
    <cellStyle name="Normal 7 2 2 5 5 3" xfId="37430"/>
    <cellStyle name="Normal 7 2 2 5 6" xfId="7289"/>
    <cellStyle name="Normal 7 2 2 5 6 2" xfId="19738"/>
    <cellStyle name="Normal 7 2 2 5 6 2 2" xfId="44612"/>
    <cellStyle name="Normal 7 2 2 5 6 3" xfId="32179"/>
    <cellStyle name="Normal 7 2 2 5 7" xfId="3743"/>
    <cellStyle name="Normal 7 2 2 5 7 2" xfId="16249"/>
    <cellStyle name="Normal 7 2 2 5 7 2 2" xfId="41123"/>
    <cellStyle name="Normal 7 2 2 5 7 3" xfId="28682"/>
    <cellStyle name="Normal 7 2 2 5 8" xfId="13461"/>
    <cellStyle name="Normal 7 2 2 5 8 2" xfId="38335"/>
    <cellStyle name="Normal 7 2 2 5 9" xfId="25894"/>
    <cellStyle name="Normal 7 2 2 6" xfId="2214"/>
    <cellStyle name="Normal 7 2 2 6 2" xfId="4843"/>
    <cellStyle name="Normal 7 2 2 6 2 2" xfId="9860"/>
    <cellStyle name="Normal 7 2 2 6 2 2 2" xfId="22303"/>
    <cellStyle name="Normal 7 2 2 6 2 2 2 2" xfId="47177"/>
    <cellStyle name="Normal 7 2 2 6 2 2 3" xfId="34744"/>
    <cellStyle name="Normal 7 2 2 6 2 3" xfId="17296"/>
    <cellStyle name="Normal 7 2 2 6 2 3 2" xfId="42170"/>
    <cellStyle name="Normal 7 2 2 6 2 4" xfId="29737"/>
    <cellStyle name="Normal 7 2 2 6 3" xfId="6241"/>
    <cellStyle name="Normal 7 2 2 6 3 2" xfId="11256"/>
    <cellStyle name="Normal 7 2 2 6 3 2 2" xfId="23699"/>
    <cellStyle name="Normal 7 2 2 6 3 2 2 2" xfId="48573"/>
    <cellStyle name="Normal 7 2 2 6 3 2 3" xfId="36140"/>
    <cellStyle name="Normal 7 2 2 6 3 3" xfId="18692"/>
    <cellStyle name="Normal 7 2 2 6 3 3 2" xfId="43566"/>
    <cellStyle name="Normal 7 2 2 6 3 4" xfId="31133"/>
    <cellStyle name="Normal 7 2 2 6 4" xfId="8048"/>
    <cellStyle name="Normal 7 2 2 6 4 2" xfId="20494"/>
    <cellStyle name="Normal 7 2 2 6 4 2 2" xfId="45368"/>
    <cellStyle name="Normal 7 2 2 6 4 3" xfId="32935"/>
    <cellStyle name="Normal 7 2 2 6 5" xfId="12710"/>
    <cellStyle name="Normal 7 2 2 6 5 2" xfId="25144"/>
    <cellStyle name="Normal 7 2 2 6 5 2 2" xfId="50018"/>
    <cellStyle name="Normal 7 2 2 6 5 3" xfId="37585"/>
    <cellStyle name="Normal 7 2 2 6 6" xfId="7454"/>
    <cellStyle name="Normal 7 2 2 6 6 2" xfId="19902"/>
    <cellStyle name="Normal 7 2 2 6 6 2 2" xfId="44776"/>
    <cellStyle name="Normal 7 2 2 6 6 3" xfId="32343"/>
    <cellStyle name="Normal 7 2 2 6 7" xfId="2975"/>
    <cellStyle name="Normal 7 2 2 6 7 2" xfId="15487"/>
    <cellStyle name="Normal 7 2 2 6 7 2 2" xfId="40361"/>
    <cellStyle name="Normal 7 2 2 6 7 3" xfId="27920"/>
    <cellStyle name="Normal 7 2 2 6 8" xfId="14895"/>
    <cellStyle name="Normal 7 2 2 6 8 2" xfId="39769"/>
    <cellStyle name="Normal 7 2 2 6 9" xfId="27328"/>
    <cellStyle name="Normal 7 2 2 7" xfId="1052"/>
    <cellStyle name="Normal 7 2 2 7 2" xfId="8934"/>
    <cellStyle name="Normal 7 2 2 7 2 2" xfId="21377"/>
    <cellStyle name="Normal 7 2 2 7 2 2 2" xfId="46251"/>
    <cellStyle name="Normal 7 2 2 7 2 3" xfId="33818"/>
    <cellStyle name="Normal 7 2 2 7 3" xfId="3916"/>
    <cellStyle name="Normal 7 2 2 7 3 2" xfId="16370"/>
    <cellStyle name="Normal 7 2 2 7 3 2 2" xfId="41244"/>
    <cellStyle name="Normal 7 2 2 7 3 3" xfId="28811"/>
    <cellStyle name="Normal 7 2 2 7 4" xfId="13852"/>
    <cellStyle name="Normal 7 2 2 7 4 2" xfId="38726"/>
    <cellStyle name="Normal 7 2 2 7 5" xfId="26285"/>
    <cellStyle name="Normal 7 2 2 8" xfId="5197"/>
    <cellStyle name="Normal 7 2 2 8 2" xfId="10213"/>
    <cellStyle name="Normal 7 2 2 8 2 2" xfId="22656"/>
    <cellStyle name="Normal 7 2 2 8 2 2 2" xfId="47530"/>
    <cellStyle name="Normal 7 2 2 8 2 3" xfId="35097"/>
    <cellStyle name="Normal 7 2 2 8 3" xfId="17649"/>
    <cellStyle name="Normal 7 2 2 8 3 2" xfId="42523"/>
    <cellStyle name="Normal 7 2 2 8 4" xfId="30090"/>
    <cellStyle name="Normal 7 2 2 9" xfId="7774"/>
    <cellStyle name="Normal 7 2 2 9 2" xfId="20220"/>
    <cellStyle name="Normal 7 2 2 9 2 2" xfId="45094"/>
    <cellStyle name="Normal 7 2 2 9 3" xfId="32661"/>
    <cellStyle name="Normal 7 2 2_Degree data" xfId="2566"/>
    <cellStyle name="Normal 7 2 3" xfId="182"/>
    <cellStyle name="Normal 7 2 3 10" xfId="6570"/>
    <cellStyle name="Normal 7 2 3 10 2" xfId="19019"/>
    <cellStyle name="Normal 7 2 3 10 2 2" xfId="43893"/>
    <cellStyle name="Normal 7 2 3 10 3" xfId="31460"/>
    <cellStyle name="Normal 7 2 3 11" xfId="2738"/>
    <cellStyle name="Normal 7 2 3 11 2" xfId="15256"/>
    <cellStyle name="Normal 7 2 3 11 2 2" xfId="40130"/>
    <cellStyle name="Normal 7 2 3 11 3" xfId="27689"/>
    <cellStyle name="Normal 7 2 3 12" xfId="13012"/>
    <cellStyle name="Normal 7 2 3 12 2" xfId="37886"/>
    <cellStyle name="Normal 7 2 3 13" xfId="25445"/>
    <cellStyle name="Normal 7 2 3 2" xfId="443"/>
    <cellStyle name="Normal 7 2 3 2 10" xfId="13257"/>
    <cellStyle name="Normal 7 2 3 2 10 2" xfId="38131"/>
    <cellStyle name="Normal 7 2 3 2 11" xfId="25690"/>
    <cellStyle name="Normal 7 2 3 2 2" xfId="803"/>
    <cellStyle name="Normal 7 2 3 2 2 2" xfId="1596"/>
    <cellStyle name="Normal 7 2 3 2 2 2 2" xfId="9700"/>
    <cellStyle name="Normal 7 2 3 2 2 2 2 2" xfId="22143"/>
    <cellStyle name="Normal 7 2 3 2 2 2 2 2 2" xfId="47017"/>
    <cellStyle name="Normal 7 2 3 2 2 2 2 3" xfId="34584"/>
    <cellStyle name="Normal 7 2 3 2 2 2 3" xfId="4682"/>
    <cellStyle name="Normal 7 2 3 2 2 2 3 2" xfId="17136"/>
    <cellStyle name="Normal 7 2 3 2 2 2 3 2 2" xfId="42010"/>
    <cellStyle name="Normal 7 2 3 2 2 2 3 3" xfId="29577"/>
    <cellStyle name="Normal 7 2 3 2 2 2 4" xfId="14396"/>
    <cellStyle name="Normal 7 2 3 2 2 2 4 2" xfId="39270"/>
    <cellStyle name="Normal 7 2 3 2 2 2 5" xfId="26829"/>
    <cellStyle name="Normal 7 2 3 2 2 3" xfId="5742"/>
    <cellStyle name="Normal 7 2 3 2 2 3 2" xfId="10757"/>
    <cellStyle name="Normal 7 2 3 2 2 3 2 2" xfId="23200"/>
    <cellStyle name="Normal 7 2 3 2 2 3 2 2 2" xfId="48074"/>
    <cellStyle name="Normal 7 2 3 2 2 3 2 3" xfId="35641"/>
    <cellStyle name="Normal 7 2 3 2 2 3 3" xfId="18193"/>
    <cellStyle name="Normal 7 2 3 2 2 3 3 2" xfId="43067"/>
    <cellStyle name="Normal 7 2 3 2 2 3 4" xfId="30634"/>
    <cellStyle name="Normal 7 2 3 2 2 4" xfId="8816"/>
    <cellStyle name="Normal 7 2 3 2 2 4 2" xfId="21260"/>
    <cellStyle name="Normal 7 2 3 2 2 4 2 2" xfId="46134"/>
    <cellStyle name="Normal 7 2 3 2 2 4 3" xfId="33701"/>
    <cellStyle name="Normal 7 2 3 2 2 5" xfId="12211"/>
    <cellStyle name="Normal 7 2 3 2 2 5 2" xfId="24645"/>
    <cellStyle name="Normal 7 2 3 2 2 5 2 2" xfId="49519"/>
    <cellStyle name="Normal 7 2 3 2 2 5 3" xfId="37086"/>
    <cellStyle name="Normal 7 2 3 2 2 6" xfId="7293"/>
    <cellStyle name="Normal 7 2 3 2 2 6 2" xfId="19742"/>
    <cellStyle name="Normal 7 2 3 2 2 6 2 2" xfId="44616"/>
    <cellStyle name="Normal 7 2 3 2 2 6 3" xfId="32183"/>
    <cellStyle name="Normal 7 2 3 2 2 7" xfId="3747"/>
    <cellStyle name="Normal 7 2 3 2 2 7 2" xfId="16253"/>
    <cellStyle name="Normal 7 2 3 2 2 7 2 2" xfId="41127"/>
    <cellStyle name="Normal 7 2 3 2 2 7 3" xfId="28686"/>
    <cellStyle name="Normal 7 2 3 2 2 8" xfId="13604"/>
    <cellStyle name="Normal 7 2 3 2 2 8 2" xfId="38478"/>
    <cellStyle name="Normal 7 2 3 2 2 9" xfId="26037"/>
    <cellStyle name="Normal 7 2 3 2 3" xfId="1944"/>
    <cellStyle name="Normal 7 2 3 2 3 2" xfId="4986"/>
    <cellStyle name="Normal 7 2 3 2 3 2 2" xfId="10003"/>
    <cellStyle name="Normal 7 2 3 2 3 2 2 2" xfId="22446"/>
    <cellStyle name="Normal 7 2 3 2 3 2 2 2 2" xfId="47320"/>
    <cellStyle name="Normal 7 2 3 2 3 2 2 3" xfId="34887"/>
    <cellStyle name="Normal 7 2 3 2 3 2 3" xfId="17439"/>
    <cellStyle name="Normal 7 2 3 2 3 2 3 2" xfId="42313"/>
    <cellStyle name="Normal 7 2 3 2 3 2 4" xfId="29880"/>
    <cellStyle name="Normal 7 2 3 2 3 3" xfId="6090"/>
    <cellStyle name="Normal 7 2 3 2 3 3 2" xfId="11105"/>
    <cellStyle name="Normal 7 2 3 2 3 3 2 2" xfId="23548"/>
    <cellStyle name="Normal 7 2 3 2 3 3 2 2 2" xfId="48422"/>
    <cellStyle name="Normal 7 2 3 2 3 3 2 3" xfId="35989"/>
    <cellStyle name="Normal 7 2 3 2 3 3 3" xfId="18541"/>
    <cellStyle name="Normal 7 2 3 2 3 3 3 2" xfId="43415"/>
    <cellStyle name="Normal 7 2 3 2 3 3 4" xfId="30982"/>
    <cellStyle name="Normal 7 2 3 2 3 4" xfId="8410"/>
    <cellStyle name="Normal 7 2 3 2 3 4 2" xfId="20854"/>
    <cellStyle name="Normal 7 2 3 2 3 4 2 2" xfId="45728"/>
    <cellStyle name="Normal 7 2 3 2 3 4 3" xfId="33295"/>
    <cellStyle name="Normal 7 2 3 2 3 5" xfId="12559"/>
    <cellStyle name="Normal 7 2 3 2 3 5 2" xfId="24993"/>
    <cellStyle name="Normal 7 2 3 2 3 5 2 2" xfId="49867"/>
    <cellStyle name="Normal 7 2 3 2 3 5 3" xfId="37434"/>
    <cellStyle name="Normal 7 2 3 2 3 6" xfId="7597"/>
    <cellStyle name="Normal 7 2 3 2 3 6 2" xfId="20045"/>
    <cellStyle name="Normal 7 2 3 2 3 6 2 2" xfId="44919"/>
    <cellStyle name="Normal 7 2 3 2 3 6 3" xfId="32486"/>
    <cellStyle name="Normal 7 2 3 2 3 7" xfId="3341"/>
    <cellStyle name="Normal 7 2 3 2 3 7 2" xfId="15847"/>
    <cellStyle name="Normal 7 2 3 2 3 7 2 2" xfId="40721"/>
    <cellStyle name="Normal 7 2 3 2 3 7 3" xfId="28280"/>
    <cellStyle name="Normal 7 2 3 2 3 8" xfId="14744"/>
    <cellStyle name="Normal 7 2 3 2 3 8 2" xfId="39618"/>
    <cellStyle name="Normal 7 2 3 2 3 9" xfId="27177"/>
    <cellStyle name="Normal 7 2 3 2 4" xfId="2361"/>
    <cellStyle name="Normal 7 2 3 2 4 2" xfId="6384"/>
    <cellStyle name="Normal 7 2 3 2 4 2 2" xfId="11399"/>
    <cellStyle name="Normal 7 2 3 2 4 2 2 2" xfId="23842"/>
    <cellStyle name="Normal 7 2 3 2 4 2 2 2 2" xfId="48716"/>
    <cellStyle name="Normal 7 2 3 2 4 2 2 3" xfId="36283"/>
    <cellStyle name="Normal 7 2 3 2 4 2 3" xfId="18835"/>
    <cellStyle name="Normal 7 2 3 2 4 2 3 2" xfId="43709"/>
    <cellStyle name="Normal 7 2 3 2 4 2 4" xfId="31276"/>
    <cellStyle name="Normal 7 2 3 2 4 3" xfId="12853"/>
    <cellStyle name="Normal 7 2 3 2 4 3 2" xfId="25287"/>
    <cellStyle name="Normal 7 2 3 2 4 3 2 2" xfId="50161"/>
    <cellStyle name="Normal 7 2 3 2 4 3 3" xfId="37728"/>
    <cellStyle name="Normal 7 2 3 2 4 4" xfId="9294"/>
    <cellStyle name="Normal 7 2 3 2 4 4 2" xfId="21737"/>
    <cellStyle name="Normal 7 2 3 2 4 4 2 2" xfId="46611"/>
    <cellStyle name="Normal 7 2 3 2 4 4 3" xfId="34178"/>
    <cellStyle name="Normal 7 2 3 2 4 5" xfId="4276"/>
    <cellStyle name="Normal 7 2 3 2 4 5 2" xfId="16730"/>
    <cellStyle name="Normal 7 2 3 2 4 5 2 2" xfId="41604"/>
    <cellStyle name="Normal 7 2 3 2 4 5 3" xfId="29171"/>
    <cellStyle name="Normal 7 2 3 2 4 6" xfId="15038"/>
    <cellStyle name="Normal 7 2 3 2 4 6 2" xfId="39912"/>
    <cellStyle name="Normal 7 2 3 2 4 7" xfId="27471"/>
    <cellStyle name="Normal 7 2 3 2 5" xfId="1195"/>
    <cellStyle name="Normal 7 2 3 2 5 2" xfId="10356"/>
    <cellStyle name="Normal 7 2 3 2 5 2 2" xfId="22799"/>
    <cellStyle name="Normal 7 2 3 2 5 2 2 2" xfId="47673"/>
    <cellStyle name="Normal 7 2 3 2 5 2 3" xfId="35240"/>
    <cellStyle name="Normal 7 2 3 2 5 3" xfId="5340"/>
    <cellStyle name="Normal 7 2 3 2 5 3 2" xfId="17792"/>
    <cellStyle name="Normal 7 2 3 2 5 3 2 2" xfId="42666"/>
    <cellStyle name="Normal 7 2 3 2 5 3 3" xfId="30233"/>
    <cellStyle name="Normal 7 2 3 2 5 4" xfId="13995"/>
    <cellStyle name="Normal 7 2 3 2 5 4 2" xfId="38869"/>
    <cellStyle name="Normal 7 2 3 2 5 5" xfId="26428"/>
    <cellStyle name="Normal 7 2 3 2 6" xfId="7917"/>
    <cellStyle name="Normal 7 2 3 2 6 2" xfId="20363"/>
    <cellStyle name="Normal 7 2 3 2 6 2 2" xfId="45237"/>
    <cellStyle name="Normal 7 2 3 2 6 3" xfId="32804"/>
    <cellStyle name="Normal 7 2 3 2 7" xfId="11810"/>
    <cellStyle name="Normal 7 2 3 2 7 2" xfId="24244"/>
    <cellStyle name="Normal 7 2 3 2 7 2 2" xfId="49118"/>
    <cellStyle name="Normal 7 2 3 2 7 3" xfId="36685"/>
    <cellStyle name="Normal 7 2 3 2 8" xfId="6887"/>
    <cellStyle name="Normal 7 2 3 2 8 2" xfId="19336"/>
    <cellStyle name="Normal 7 2 3 2 8 2 2" xfId="44210"/>
    <cellStyle name="Normal 7 2 3 2 8 3" xfId="31777"/>
    <cellStyle name="Normal 7 2 3 2 9" xfId="2838"/>
    <cellStyle name="Normal 7 2 3 2 9 2" xfId="15356"/>
    <cellStyle name="Normal 7 2 3 2 9 2 2" xfId="40230"/>
    <cellStyle name="Normal 7 2 3 2 9 3" xfId="27789"/>
    <cellStyle name="Normal 7 2 3 2_Degree data" xfId="2570"/>
    <cellStyle name="Normal 7 2 3 3" xfId="341"/>
    <cellStyle name="Normal 7 2 3 3 2" xfId="1595"/>
    <cellStyle name="Normal 7 2 3 3 2 2" xfId="9194"/>
    <cellStyle name="Normal 7 2 3 3 2 2 2" xfId="21637"/>
    <cellStyle name="Normal 7 2 3 3 2 2 2 2" xfId="46511"/>
    <cellStyle name="Normal 7 2 3 3 2 2 3" xfId="34078"/>
    <cellStyle name="Normal 7 2 3 3 2 3" xfId="4176"/>
    <cellStyle name="Normal 7 2 3 3 2 3 2" xfId="16630"/>
    <cellStyle name="Normal 7 2 3 3 2 3 2 2" xfId="41504"/>
    <cellStyle name="Normal 7 2 3 3 2 3 3" xfId="29071"/>
    <cellStyle name="Normal 7 2 3 3 2 4" xfId="14395"/>
    <cellStyle name="Normal 7 2 3 3 2 4 2" xfId="39269"/>
    <cellStyle name="Normal 7 2 3 3 2 5" xfId="26828"/>
    <cellStyle name="Normal 7 2 3 3 3" xfId="5741"/>
    <cellStyle name="Normal 7 2 3 3 3 2" xfId="10756"/>
    <cellStyle name="Normal 7 2 3 3 3 2 2" xfId="23199"/>
    <cellStyle name="Normal 7 2 3 3 3 2 2 2" xfId="48073"/>
    <cellStyle name="Normal 7 2 3 3 3 2 3" xfId="35640"/>
    <cellStyle name="Normal 7 2 3 3 3 3" xfId="18192"/>
    <cellStyle name="Normal 7 2 3 3 3 3 2" xfId="43066"/>
    <cellStyle name="Normal 7 2 3 3 3 4" xfId="30633"/>
    <cellStyle name="Normal 7 2 3 3 4" xfId="8310"/>
    <cellStyle name="Normal 7 2 3 3 4 2" xfId="20754"/>
    <cellStyle name="Normal 7 2 3 3 4 2 2" xfId="45628"/>
    <cellStyle name="Normal 7 2 3 3 4 3" xfId="33195"/>
    <cellStyle name="Normal 7 2 3 3 5" xfId="12210"/>
    <cellStyle name="Normal 7 2 3 3 5 2" xfId="24644"/>
    <cellStyle name="Normal 7 2 3 3 5 2 2" xfId="49518"/>
    <cellStyle name="Normal 7 2 3 3 5 3" xfId="37085"/>
    <cellStyle name="Normal 7 2 3 3 6" xfId="6787"/>
    <cellStyle name="Normal 7 2 3 3 6 2" xfId="19236"/>
    <cellStyle name="Normal 7 2 3 3 6 2 2" xfId="44110"/>
    <cellStyle name="Normal 7 2 3 3 6 3" xfId="31677"/>
    <cellStyle name="Normal 7 2 3 3 7" xfId="3241"/>
    <cellStyle name="Normal 7 2 3 3 7 2" xfId="15747"/>
    <cellStyle name="Normal 7 2 3 3 7 2 2" xfId="40621"/>
    <cellStyle name="Normal 7 2 3 3 7 3" xfId="28180"/>
    <cellStyle name="Normal 7 2 3 3 8" xfId="13157"/>
    <cellStyle name="Normal 7 2 3 3 8 2" xfId="38031"/>
    <cellStyle name="Normal 7 2 3 3 9" xfId="25590"/>
    <cellStyle name="Normal 7 2 3 4" xfId="701"/>
    <cellStyle name="Normal 7 2 3 4 2" xfId="1943"/>
    <cellStyle name="Normal 7 2 3 4 2 2" xfId="9699"/>
    <cellStyle name="Normal 7 2 3 4 2 2 2" xfId="22142"/>
    <cellStyle name="Normal 7 2 3 4 2 2 2 2" xfId="47016"/>
    <cellStyle name="Normal 7 2 3 4 2 2 3" xfId="34583"/>
    <cellStyle name="Normal 7 2 3 4 2 3" xfId="4681"/>
    <cellStyle name="Normal 7 2 3 4 2 3 2" xfId="17135"/>
    <cellStyle name="Normal 7 2 3 4 2 3 2 2" xfId="42009"/>
    <cellStyle name="Normal 7 2 3 4 2 3 3" xfId="29576"/>
    <cellStyle name="Normal 7 2 3 4 2 4" xfId="14743"/>
    <cellStyle name="Normal 7 2 3 4 2 4 2" xfId="39617"/>
    <cellStyle name="Normal 7 2 3 4 2 5" xfId="27176"/>
    <cellStyle name="Normal 7 2 3 4 3" xfId="6089"/>
    <cellStyle name="Normal 7 2 3 4 3 2" xfId="11104"/>
    <cellStyle name="Normal 7 2 3 4 3 2 2" xfId="23547"/>
    <cellStyle name="Normal 7 2 3 4 3 2 2 2" xfId="48421"/>
    <cellStyle name="Normal 7 2 3 4 3 2 3" xfId="35988"/>
    <cellStyle name="Normal 7 2 3 4 3 3" xfId="18540"/>
    <cellStyle name="Normal 7 2 3 4 3 3 2" xfId="43414"/>
    <cellStyle name="Normal 7 2 3 4 3 4" xfId="30981"/>
    <cellStyle name="Normal 7 2 3 4 4" xfId="8815"/>
    <cellStyle name="Normal 7 2 3 4 4 2" xfId="21259"/>
    <cellStyle name="Normal 7 2 3 4 4 2 2" xfId="46133"/>
    <cellStyle name="Normal 7 2 3 4 4 3" xfId="33700"/>
    <cellStyle name="Normal 7 2 3 4 5" xfId="12558"/>
    <cellStyle name="Normal 7 2 3 4 5 2" xfId="24992"/>
    <cellStyle name="Normal 7 2 3 4 5 2 2" xfId="49866"/>
    <cellStyle name="Normal 7 2 3 4 5 3" xfId="37433"/>
    <cellStyle name="Normal 7 2 3 4 6" xfId="7292"/>
    <cellStyle name="Normal 7 2 3 4 6 2" xfId="19741"/>
    <cellStyle name="Normal 7 2 3 4 6 2 2" xfId="44615"/>
    <cellStyle name="Normal 7 2 3 4 6 3" xfId="32182"/>
    <cellStyle name="Normal 7 2 3 4 7" xfId="3746"/>
    <cellStyle name="Normal 7 2 3 4 7 2" xfId="16252"/>
    <cellStyle name="Normal 7 2 3 4 7 2 2" xfId="41126"/>
    <cellStyle name="Normal 7 2 3 4 7 3" xfId="28685"/>
    <cellStyle name="Normal 7 2 3 4 8" xfId="13504"/>
    <cellStyle name="Normal 7 2 3 4 8 2" xfId="38378"/>
    <cellStyle name="Normal 7 2 3 4 9" xfId="25937"/>
    <cellStyle name="Normal 7 2 3 5" xfId="2259"/>
    <cellStyle name="Normal 7 2 3 5 2" xfId="4886"/>
    <cellStyle name="Normal 7 2 3 5 2 2" xfId="9903"/>
    <cellStyle name="Normal 7 2 3 5 2 2 2" xfId="22346"/>
    <cellStyle name="Normal 7 2 3 5 2 2 2 2" xfId="47220"/>
    <cellStyle name="Normal 7 2 3 5 2 2 3" xfId="34787"/>
    <cellStyle name="Normal 7 2 3 5 2 3" xfId="17339"/>
    <cellStyle name="Normal 7 2 3 5 2 3 2" xfId="42213"/>
    <cellStyle name="Normal 7 2 3 5 2 4" xfId="29780"/>
    <cellStyle name="Normal 7 2 3 5 3" xfId="6284"/>
    <cellStyle name="Normal 7 2 3 5 3 2" xfId="11299"/>
    <cellStyle name="Normal 7 2 3 5 3 2 2" xfId="23742"/>
    <cellStyle name="Normal 7 2 3 5 3 2 2 2" xfId="48616"/>
    <cellStyle name="Normal 7 2 3 5 3 2 3" xfId="36183"/>
    <cellStyle name="Normal 7 2 3 5 3 3" xfId="18735"/>
    <cellStyle name="Normal 7 2 3 5 3 3 2" xfId="43609"/>
    <cellStyle name="Normal 7 2 3 5 3 4" xfId="31176"/>
    <cellStyle name="Normal 7 2 3 5 4" xfId="8091"/>
    <cellStyle name="Normal 7 2 3 5 4 2" xfId="20537"/>
    <cellStyle name="Normal 7 2 3 5 4 2 2" xfId="45411"/>
    <cellStyle name="Normal 7 2 3 5 4 3" xfId="32978"/>
    <cellStyle name="Normal 7 2 3 5 5" xfId="12753"/>
    <cellStyle name="Normal 7 2 3 5 5 2" xfId="25187"/>
    <cellStyle name="Normal 7 2 3 5 5 2 2" xfId="50061"/>
    <cellStyle name="Normal 7 2 3 5 5 3" xfId="37628"/>
    <cellStyle name="Normal 7 2 3 5 6" xfId="7497"/>
    <cellStyle name="Normal 7 2 3 5 6 2" xfId="19945"/>
    <cellStyle name="Normal 7 2 3 5 6 2 2" xfId="44819"/>
    <cellStyle name="Normal 7 2 3 5 6 3" xfId="32386"/>
    <cellStyle name="Normal 7 2 3 5 7" xfId="3021"/>
    <cellStyle name="Normal 7 2 3 5 7 2" xfId="15530"/>
    <cellStyle name="Normal 7 2 3 5 7 2 2" xfId="40404"/>
    <cellStyle name="Normal 7 2 3 5 7 3" xfId="27963"/>
    <cellStyle name="Normal 7 2 3 5 8" xfId="14938"/>
    <cellStyle name="Normal 7 2 3 5 8 2" xfId="39812"/>
    <cellStyle name="Normal 7 2 3 5 9" xfId="27371"/>
    <cellStyle name="Normal 7 2 3 6" xfId="1095"/>
    <cellStyle name="Normal 7 2 3 6 2" xfId="8977"/>
    <cellStyle name="Normal 7 2 3 6 2 2" xfId="21420"/>
    <cellStyle name="Normal 7 2 3 6 2 2 2" xfId="46294"/>
    <cellStyle name="Normal 7 2 3 6 2 3" xfId="33861"/>
    <cellStyle name="Normal 7 2 3 6 3" xfId="3959"/>
    <cellStyle name="Normal 7 2 3 6 3 2" xfId="16413"/>
    <cellStyle name="Normal 7 2 3 6 3 2 2" xfId="41287"/>
    <cellStyle name="Normal 7 2 3 6 3 3" xfId="28854"/>
    <cellStyle name="Normal 7 2 3 6 4" xfId="13895"/>
    <cellStyle name="Normal 7 2 3 6 4 2" xfId="38769"/>
    <cellStyle name="Normal 7 2 3 6 5" xfId="26328"/>
    <cellStyle name="Normal 7 2 3 7" xfId="5240"/>
    <cellStyle name="Normal 7 2 3 7 2" xfId="10256"/>
    <cellStyle name="Normal 7 2 3 7 2 2" xfId="22699"/>
    <cellStyle name="Normal 7 2 3 7 2 2 2" xfId="47573"/>
    <cellStyle name="Normal 7 2 3 7 2 3" xfId="35140"/>
    <cellStyle name="Normal 7 2 3 7 3" xfId="17692"/>
    <cellStyle name="Normal 7 2 3 7 3 2" xfId="42566"/>
    <cellStyle name="Normal 7 2 3 7 4" xfId="30133"/>
    <cellStyle name="Normal 7 2 3 8" xfId="7817"/>
    <cellStyle name="Normal 7 2 3 8 2" xfId="20263"/>
    <cellStyle name="Normal 7 2 3 8 2 2" xfId="45137"/>
    <cellStyle name="Normal 7 2 3 8 3" xfId="32704"/>
    <cellStyle name="Normal 7 2 3 9" xfId="11710"/>
    <cellStyle name="Normal 7 2 3 9 2" xfId="24144"/>
    <cellStyle name="Normal 7 2 3 9 2 2" xfId="49018"/>
    <cellStyle name="Normal 7 2 3 9 3" xfId="36585"/>
    <cellStyle name="Normal 7 2 3_Degree data" xfId="2569"/>
    <cellStyle name="Normal 7 2 4" xfId="262"/>
    <cellStyle name="Normal 7 2 4 10" xfId="6602"/>
    <cellStyle name="Normal 7 2 4 10 2" xfId="19051"/>
    <cellStyle name="Normal 7 2 4 10 2 2" xfId="43925"/>
    <cellStyle name="Normal 7 2 4 10 3" xfId="31492"/>
    <cellStyle name="Normal 7 2 4 11" xfId="2665"/>
    <cellStyle name="Normal 7 2 4 11 2" xfId="15183"/>
    <cellStyle name="Normal 7 2 4 11 2 2" xfId="40057"/>
    <cellStyle name="Normal 7 2 4 11 3" xfId="27616"/>
    <cellStyle name="Normal 7 2 4 12" xfId="13084"/>
    <cellStyle name="Normal 7 2 4 12 2" xfId="37958"/>
    <cellStyle name="Normal 7 2 4 13" xfId="25517"/>
    <cellStyle name="Normal 7 2 4 2" xfId="476"/>
    <cellStyle name="Normal 7 2 4 2 10" xfId="13289"/>
    <cellStyle name="Normal 7 2 4 2 10 2" xfId="38163"/>
    <cellStyle name="Normal 7 2 4 2 11" xfId="25722"/>
    <cellStyle name="Normal 7 2 4 2 2" xfId="835"/>
    <cellStyle name="Normal 7 2 4 2 2 2" xfId="1598"/>
    <cellStyle name="Normal 7 2 4 2 2 2 2" xfId="9702"/>
    <cellStyle name="Normal 7 2 4 2 2 2 2 2" xfId="22145"/>
    <cellStyle name="Normal 7 2 4 2 2 2 2 2 2" xfId="47019"/>
    <cellStyle name="Normal 7 2 4 2 2 2 2 3" xfId="34586"/>
    <cellStyle name="Normal 7 2 4 2 2 2 3" xfId="4684"/>
    <cellStyle name="Normal 7 2 4 2 2 2 3 2" xfId="17138"/>
    <cellStyle name="Normal 7 2 4 2 2 2 3 2 2" xfId="42012"/>
    <cellStyle name="Normal 7 2 4 2 2 2 3 3" xfId="29579"/>
    <cellStyle name="Normal 7 2 4 2 2 2 4" xfId="14398"/>
    <cellStyle name="Normal 7 2 4 2 2 2 4 2" xfId="39272"/>
    <cellStyle name="Normal 7 2 4 2 2 2 5" xfId="26831"/>
    <cellStyle name="Normal 7 2 4 2 2 3" xfId="5744"/>
    <cellStyle name="Normal 7 2 4 2 2 3 2" xfId="10759"/>
    <cellStyle name="Normal 7 2 4 2 2 3 2 2" xfId="23202"/>
    <cellStyle name="Normal 7 2 4 2 2 3 2 2 2" xfId="48076"/>
    <cellStyle name="Normal 7 2 4 2 2 3 2 3" xfId="35643"/>
    <cellStyle name="Normal 7 2 4 2 2 3 3" xfId="18195"/>
    <cellStyle name="Normal 7 2 4 2 2 3 3 2" xfId="43069"/>
    <cellStyle name="Normal 7 2 4 2 2 3 4" xfId="30636"/>
    <cellStyle name="Normal 7 2 4 2 2 4" xfId="8818"/>
    <cellStyle name="Normal 7 2 4 2 2 4 2" xfId="21262"/>
    <cellStyle name="Normal 7 2 4 2 2 4 2 2" xfId="46136"/>
    <cellStyle name="Normal 7 2 4 2 2 4 3" xfId="33703"/>
    <cellStyle name="Normal 7 2 4 2 2 5" xfId="12213"/>
    <cellStyle name="Normal 7 2 4 2 2 5 2" xfId="24647"/>
    <cellStyle name="Normal 7 2 4 2 2 5 2 2" xfId="49521"/>
    <cellStyle name="Normal 7 2 4 2 2 5 3" xfId="37088"/>
    <cellStyle name="Normal 7 2 4 2 2 6" xfId="7295"/>
    <cellStyle name="Normal 7 2 4 2 2 6 2" xfId="19744"/>
    <cellStyle name="Normal 7 2 4 2 2 6 2 2" xfId="44618"/>
    <cellStyle name="Normal 7 2 4 2 2 6 3" xfId="32185"/>
    <cellStyle name="Normal 7 2 4 2 2 7" xfId="3749"/>
    <cellStyle name="Normal 7 2 4 2 2 7 2" xfId="16255"/>
    <cellStyle name="Normal 7 2 4 2 2 7 2 2" xfId="41129"/>
    <cellStyle name="Normal 7 2 4 2 2 7 3" xfId="28688"/>
    <cellStyle name="Normal 7 2 4 2 2 8" xfId="13636"/>
    <cellStyle name="Normal 7 2 4 2 2 8 2" xfId="38510"/>
    <cellStyle name="Normal 7 2 4 2 2 9" xfId="26069"/>
    <cellStyle name="Normal 7 2 4 2 3" xfId="1946"/>
    <cellStyle name="Normal 7 2 4 2 3 2" xfId="5018"/>
    <cellStyle name="Normal 7 2 4 2 3 2 2" xfId="10035"/>
    <cellStyle name="Normal 7 2 4 2 3 2 2 2" xfId="22478"/>
    <cellStyle name="Normal 7 2 4 2 3 2 2 2 2" xfId="47352"/>
    <cellStyle name="Normal 7 2 4 2 3 2 2 3" xfId="34919"/>
    <cellStyle name="Normal 7 2 4 2 3 2 3" xfId="17471"/>
    <cellStyle name="Normal 7 2 4 2 3 2 3 2" xfId="42345"/>
    <cellStyle name="Normal 7 2 4 2 3 2 4" xfId="29912"/>
    <cellStyle name="Normal 7 2 4 2 3 3" xfId="6092"/>
    <cellStyle name="Normal 7 2 4 2 3 3 2" xfId="11107"/>
    <cellStyle name="Normal 7 2 4 2 3 3 2 2" xfId="23550"/>
    <cellStyle name="Normal 7 2 4 2 3 3 2 2 2" xfId="48424"/>
    <cellStyle name="Normal 7 2 4 2 3 3 2 3" xfId="35991"/>
    <cellStyle name="Normal 7 2 4 2 3 3 3" xfId="18543"/>
    <cellStyle name="Normal 7 2 4 2 3 3 3 2" xfId="43417"/>
    <cellStyle name="Normal 7 2 4 2 3 3 4" xfId="30984"/>
    <cellStyle name="Normal 7 2 4 2 3 4" xfId="8442"/>
    <cellStyle name="Normal 7 2 4 2 3 4 2" xfId="20886"/>
    <cellStyle name="Normal 7 2 4 2 3 4 2 2" xfId="45760"/>
    <cellStyle name="Normal 7 2 4 2 3 4 3" xfId="33327"/>
    <cellStyle name="Normal 7 2 4 2 3 5" xfId="12561"/>
    <cellStyle name="Normal 7 2 4 2 3 5 2" xfId="24995"/>
    <cellStyle name="Normal 7 2 4 2 3 5 2 2" xfId="49869"/>
    <cellStyle name="Normal 7 2 4 2 3 5 3" xfId="37436"/>
    <cellStyle name="Normal 7 2 4 2 3 6" xfId="7629"/>
    <cellStyle name="Normal 7 2 4 2 3 6 2" xfId="20077"/>
    <cellStyle name="Normal 7 2 4 2 3 6 2 2" xfId="44951"/>
    <cellStyle name="Normal 7 2 4 2 3 6 3" xfId="32518"/>
    <cellStyle name="Normal 7 2 4 2 3 7" xfId="3373"/>
    <cellStyle name="Normal 7 2 4 2 3 7 2" xfId="15879"/>
    <cellStyle name="Normal 7 2 4 2 3 7 2 2" xfId="40753"/>
    <cellStyle name="Normal 7 2 4 2 3 7 3" xfId="28312"/>
    <cellStyle name="Normal 7 2 4 2 3 8" xfId="14746"/>
    <cellStyle name="Normal 7 2 4 2 3 8 2" xfId="39620"/>
    <cellStyle name="Normal 7 2 4 2 3 9" xfId="27179"/>
    <cellStyle name="Normal 7 2 4 2 4" xfId="2394"/>
    <cellStyle name="Normal 7 2 4 2 4 2" xfId="6416"/>
    <cellStyle name="Normal 7 2 4 2 4 2 2" xfId="11431"/>
    <cellStyle name="Normal 7 2 4 2 4 2 2 2" xfId="23874"/>
    <cellStyle name="Normal 7 2 4 2 4 2 2 2 2" xfId="48748"/>
    <cellStyle name="Normal 7 2 4 2 4 2 2 3" xfId="36315"/>
    <cellStyle name="Normal 7 2 4 2 4 2 3" xfId="18867"/>
    <cellStyle name="Normal 7 2 4 2 4 2 3 2" xfId="43741"/>
    <cellStyle name="Normal 7 2 4 2 4 2 4" xfId="31308"/>
    <cellStyle name="Normal 7 2 4 2 4 3" xfId="12885"/>
    <cellStyle name="Normal 7 2 4 2 4 3 2" xfId="25319"/>
    <cellStyle name="Normal 7 2 4 2 4 3 2 2" xfId="50193"/>
    <cellStyle name="Normal 7 2 4 2 4 3 3" xfId="37760"/>
    <cellStyle name="Normal 7 2 4 2 4 4" xfId="9326"/>
    <cellStyle name="Normal 7 2 4 2 4 4 2" xfId="21769"/>
    <cellStyle name="Normal 7 2 4 2 4 4 2 2" xfId="46643"/>
    <cellStyle name="Normal 7 2 4 2 4 4 3" xfId="34210"/>
    <cellStyle name="Normal 7 2 4 2 4 5" xfId="4308"/>
    <cellStyle name="Normal 7 2 4 2 4 5 2" xfId="16762"/>
    <cellStyle name="Normal 7 2 4 2 4 5 2 2" xfId="41636"/>
    <cellStyle name="Normal 7 2 4 2 4 5 3" xfId="29203"/>
    <cellStyle name="Normal 7 2 4 2 4 6" xfId="15070"/>
    <cellStyle name="Normal 7 2 4 2 4 6 2" xfId="39944"/>
    <cellStyle name="Normal 7 2 4 2 4 7" xfId="27503"/>
    <cellStyle name="Normal 7 2 4 2 5" xfId="1227"/>
    <cellStyle name="Normal 7 2 4 2 5 2" xfId="10388"/>
    <cellStyle name="Normal 7 2 4 2 5 2 2" xfId="22831"/>
    <cellStyle name="Normal 7 2 4 2 5 2 2 2" xfId="47705"/>
    <cellStyle name="Normal 7 2 4 2 5 2 3" xfId="35272"/>
    <cellStyle name="Normal 7 2 4 2 5 3" xfId="5372"/>
    <cellStyle name="Normal 7 2 4 2 5 3 2" xfId="17824"/>
    <cellStyle name="Normal 7 2 4 2 5 3 2 2" xfId="42698"/>
    <cellStyle name="Normal 7 2 4 2 5 3 3" xfId="30265"/>
    <cellStyle name="Normal 7 2 4 2 5 4" xfId="14027"/>
    <cellStyle name="Normal 7 2 4 2 5 4 2" xfId="38901"/>
    <cellStyle name="Normal 7 2 4 2 5 5" xfId="26460"/>
    <cellStyle name="Normal 7 2 4 2 6" xfId="7949"/>
    <cellStyle name="Normal 7 2 4 2 6 2" xfId="20395"/>
    <cellStyle name="Normal 7 2 4 2 6 2 2" xfId="45269"/>
    <cellStyle name="Normal 7 2 4 2 6 3" xfId="32836"/>
    <cellStyle name="Normal 7 2 4 2 7" xfId="11842"/>
    <cellStyle name="Normal 7 2 4 2 7 2" xfId="24276"/>
    <cellStyle name="Normal 7 2 4 2 7 2 2" xfId="49150"/>
    <cellStyle name="Normal 7 2 4 2 7 3" xfId="36717"/>
    <cellStyle name="Normal 7 2 4 2 8" xfId="6919"/>
    <cellStyle name="Normal 7 2 4 2 8 2" xfId="19368"/>
    <cellStyle name="Normal 7 2 4 2 8 2 2" xfId="44242"/>
    <cellStyle name="Normal 7 2 4 2 8 3" xfId="31809"/>
    <cellStyle name="Normal 7 2 4 2 9" xfId="2870"/>
    <cellStyle name="Normal 7 2 4 2 9 2" xfId="15388"/>
    <cellStyle name="Normal 7 2 4 2 9 2 2" xfId="40262"/>
    <cellStyle name="Normal 7 2 4 2 9 3" xfId="27821"/>
    <cellStyle name="Normal 7 2 4 2_Degree data" xfId="2572"/>
    <cellStyle name="Normal 7 2 4 3" xfId="624"/>
    <cellStyle name="Normal 7 2 4 3 2" xfId="1597"/>
    <cellStyle name="Normal 7 2 4 3 2 2" xfId="9121"/>
    <cellStyle name="Normal 7 2 4 3 2 2 2" xfId="21564"/>
    <cellStyle name="Normal 7 2 4 3 2 2 2 2" xfId="46438"/>
    <cellStyle name="Normal 7 2 4 3 2 2 3" xfId="34005"/>
    <cellStyle name="Normal 7 2 4 3 2 3" xfId="4103"/>
    <cellStyle name="Normal 7 2 4 3 2 3 2" xfId="16557"/>
    <cellStyle name="Normal 7 2 4 3 2 3 2 2" xfId="41431"/>
    <cellStyle name="Normal 7 2 4 3 2 3 3" xfId="28998"/>
    <cellStyle name="Normal 7 2 4 3 2 4" xfId="14397"/>
    <cellStyle name="Normal 7 2 4 3 2 4 2" xfId="39271"/>
    <cellStyle name="Normal 7 2 4 3 2 5" xfId="26830"/>
    <cellStyle name="Normal 7 2 4 3 3" xfId="5743"/>
    <cellStyle name="Normal 7 2 4 3 3 2" xfId="10758"/>
    <cellStyle name="Normal 7 2 4 3 3 2 2" xfId="23201"/>
    <cellStyle name="Normal 7 2 4 3 3 2 2 2" xfId="48075"/>
    <cellStyle name="Normal 7 2 4 3 3 2 3" xfId="35642"/>
    <cellStyle name="Normal 7 2 4 3 3 3" xfId="18194"/>
    <cellStyle name="Normal 7 2 4 3 3 3 2" xfId="43068"/>
    <cellStyle name="Normal 7 2 4 3 3 4" xfId="30635"/>
    <cellStyle name="Normal 7 2 4 3 4" xfId="8237"/>
    <cellStyle name="Normal 7 2 4 3 4 2" xfId="20681"/>
    <cellStyle name="Normal 7 2 4 3 4 2 2" xfId="45555"/>
    <cellStyle name="Normal 7 2 4 3 4 3" xfId="33122"/>
    <cellStyle name="Normal 7 2 4 3 5" xfId="12212"/>
    <cellStyle name="Normal 7 2 4 3 5 2" xfId="24646"/>
    <cellStyle name="Normal 7 2 4 3 5 2 2" xfId="49520"/>
    <cellStyle name="Normal 7 2 4 3 5 3" xfId="37087"/>
    <cellStyle name="Normal 7 2 4 3 6" xfId="6714"/>
    <cellStyle name="Normal 7 2 4 3 6 2" xfId="19163"/>
    <cellStyle name="Normal 7 2 4 3 6 2 2" xfId="44037"/>
    <cellStyle name="Normal 7 2 4 3 6 3" xfId="31604"/>
    <cellStyle name="Normal 7 2 4 3 7" xfId="3168"/>
    <cellStyle name="Normal 7 2 4 3 7 2" xfId="15674"/>
    <cellStyle name="Normal 7 2 4 3 7 2 2" xfId="40548"/>
    <cellStyle name="Normal 7 2 4 3 7 3" xfId="28107"/>
    <cellStyle name="Normal 7 2 4 3 8" xfId="13431"/>
    <cellStyle name="Normal 7 2 4 3 8 2" xfId="38305"/>
    <cellStyle name="Normal 7 2 4 3 9" xfId="25864"/>
    <cellStyle name="Normal 7 2 4 4" xfId="1945"/>
    <cellStyle name="Normal 7 2 4 4 2" xfId="4683"/>
    <cellStyle name="Normal 7 2 4 4 2 2" xfId="9701"/>
    <cellStyle name="Normal 7 2 4 4 2 2 2" xfId="22144"/>
    <cellStyle name="Normal 7 2 4 4 2 2 2 2" xfId="47018"/>
    <cellStyle name="Normal 7 2 4 4 2 2 3" xfId="34585"/>
    <cellStyle name="Normal 7 2 4 4 2 3" xfId="17137"/>
    <cellStyle name="Normal 7 2 4 4 2 3 2" xfId="42011"/>
    <cellStyle name="Normal 7 2 4 4 2 4" xfId="29578"/>
    <cellStyle name="Normal 7 2 4 4 3" xfId="6091"/>
    <cellStyle name="Normal 7 2 4 4 3 2" xfId="11106"/>
    <cellStyle name="Normal 7 2 4 4 3 2 2" xfId="23549"/>
    <cellStyle name="Normal 7 2 4 4 3 2 2 2" xfId="48423"/>
    <cellStyle name="Normal 7 2 4 4 3 2 3" xfId="35990"/>
    <cellStyle name="Normal 7 2 4 4 3 3" xfId="18542"/>
    <cellStyle name="Normal 7 2 4 4 3 3 2" xfId="43416"/>
    <cellStyle name="Normal 7 2 4 4 3 4" xfId="30983"/>
    <cellStyle name="Normal 7 2 4 4 4" xfId="8817"/>
    <cellStyle name="Normal 7 2 4 4 4 2" xfId="21261"/>
    <cellStyle name="Normal 7 2 4 4 4 2 2" xfId="46135"/>
    <cellStyle name="Normal 7 2 4 4 4 3" xfId="33702"/>
    <cellStyle name="Normal 7 2 4 4 5" xfId="12560"/>
    <cellStyle name="Normal 7 2 4 4 5 2" xfId="24994"/>
    <cellStyle name="Normal 7 2 4 4 5 2 2" xfId="49868"/>
    <cellStyle name="Normal 7 2 4 4 5 3" xfId="37435"/>
    <cellStyle name="Normal 7 2 4 4 6" xfId="7294"/>
    <cellStyle name="Normal 7 2 4 4 6 2" xfId="19743"/>
    <cellStyle name="Normal 7 2 4 4 6 2 2" xfId="44617"/>
    <cellStyle name="Normal 7 2 4 4 6 3" xfId="32184"/>
    <cellStyle name="Normal 7 2 4 4 7" xfId="3748"/>
    <cellStyle name="Normal 7 2 4 4 7 2" xfId="16254"/>
    <cellStyle name="Normal 7 2 4 4 7 2 2" xfId="41128"/>
    <cellStyle name="Normal 7 2 4 4 7 3" xfId="28687"/>
    <cellStyle name="Normal 7 2 4 4 8" xfId="14745"/>
    <cellStyle name="Normal 7 2 4 4 8 2" xfId="39619"/>
    <cellStyle name="Normal 7 2 4 4 9" xfId="27178"/>
    <cellStyle name="Normal 7 2 4 5" xfId="2180"/>
    <cellStyle name="Normal 7 2 4 5 2" xfId="4813"/>
    <cellStyle name="Normal 7 2 4 5 2 2" xfId="9830"/>
    <cellStyle name="Normal 7 2 4 5 2 2 2" xfId="22273"/>
    <cellStyle name="Normal 7 2 4 5 2 2 2 2" xfId="47147"/>
    <cellStyle name="Normal 7 2 4 5 2 2 3" xfId="34714"/>
    <cellStyle name="Normal 7 2 4 5 2 3" xfId="17266"/>
    <cellStyle name="Normal 7 2 4 5 2 3 2" xfId="42140"/>
    <cellStyle name="Normal 7 2 4 5 2 4" xfId="29707"/>
    <cellStyle name="Normal 7 2 4 5 3" xfId="6211"/>
    <cellStyle name="Normal 7 2 4 5 3 2" xfId="11226"/>
    <cellStyle name="Normal 7 2 4 5 3 2 2" xfId="23669"/>
    <cellStyle name="Normal 7 2 4 5 3 2 2 2" xfId="48543"/>
    <cellStyle name="Normal 7 2 4 5 3 2 3" xfId="36110"/>
    <cellStyle name="Normal 7 2 4 5 3 3" xfId="18662"/>
    <cellStyle name="Normal 7 2 4 5 3 3 2" xfId="43536"/>
    <cellStyle name="Normal 7 2 4 5 3 4" xfId="31103"/>
    <cellStyle name="Normal 7 2 4 5 4" xfId="8123"/>
    <cellStyle name="Normal 7 2 4 5 4 2" xfId="20569"/>
    <cellStyle name="Normal 7 2 4 5 4 2 2" xfId="45443"/>
    <cellStyle name="Normal 7 2 4 5 4 3" xfId="33010"/>
    <cellStyle name="Normal 7 2 4 5 5" xfId="12680"/>
    <cellStyle name="Normal 7 2 4 5 5 2" xfId="25114"/>
    <cellStyle name="Normal 7 2 4 5 5 2 2" xfId="49988"/>
    <cellStyle name="Normal 7 2 4 5 5 3" xfId="37555"/>
    <cellStyle name="Normal 7 2 4 5 6" xfId="7424"/>
    <cellStyle name="Normal 7 2 4 5 6 2" xfId="19872"/>
    <cellStyle name="Normal 7 2 4 5 6 2 2" xfId="44746"/>
    <cellStyle name="Normal 7 2 4 5 6 3" xfId="32313"/>
    <cellStyle name="Normal 7 2 4 5 7" xfId="3053"/>
    <cellStyle name="Normal 7 2 4 5 7 2" xfId="15562"/>
    <cellStyle name="Normal 7 2 4 5 7 2 2" xfId="40436"/>
    <cellStyle name="Normal 7 2 4 5 7 3" xfId="27995"/>
    <cellStyle name="Normal 7 2 4 5 8" xfId="14865"/>
    <cellStyle name="Normal 7 2 4 5 8 2" xfId="39739"/>
    <cellStyle name="Normal 7 2 4 5 9" xfId="27298"/>
    <cellStyle name="Normal 7 2 4 6" xfId="1022"/>
    <cellStyle name="Normal 7 2 4 6 2" xfId="9009"/>
    <cellStyle name="Normal 7 2 4 6 2 2" xfId="21452"/>
    <cellStyle name="Normal 7 2 4 6 2 2 2" xfId="46326"/>
    <cellStyle name="Normal 7 2 4 6 2 3" xfId="33893"/>
    <cellStyle name="Normal 7 2 4 6 3" xfId="3991"/>
    <cellStyle name="Normal 7 2 4 6 3 2" xfId="16445"/>
    <cellStyle name="Normal 7 2 4 6 3 2 2" xfId="41319"/>
    <cellStyle name="Normal 7 2 4 6 3 3" xfId="28886"/>
    <cellStyle name="Normal 7 2 4 6 4" xfId="13822"/>
    <cellStyle name="Normal 7 2 4 6 4 2" xfId="38696"/>
    <cellStyle name="Normal 7 2 4 6 5" xfId="26255"/>
    <cellStyle name="Normal 7 2 4 7" xfId="5167"/>
    <cellStyle name="Normal 7 2 4 7 2" xfId="10183"/>
    <cellStyle name="Normal 7 2 4 7 2 2" xfId="22626"/>
    <cellStyle name="Normal 7 2 4 7 2 2 2" xfId="47500"/>
    <cellStyle name="Normal 7 2 4 7 2 3" xfId="35067"/>
    <cellStyle name="Normal 7 2 4 7 3" xfId="17619"/>
    <cellStyle name="Normal 7 2 4 7 3 2" xfId="42493"/>
    <cellStyle name="Normal 7 2 4 7 4" xfId="30060"/>
    <cellStyle name="Normal 7 2 4 8" xfId="7744"/>
    <cellStyle name="Normal 7 2 4 8 2" xfId="20190"/>
    <cellStyle name="Normal 7 2 4 8 2 2" xfId="45064"/>
    <cellStyle name="Normal 7 2 4 8 3" xfId="32631"/>
    <cellStyle name="Normal 7 2 4 9" xfId="11637"/>
    <cellStyle name="Normal 7 2 4 9 2" xfId="24071"/>
    <cellStyle name="Normal 7 2 4 9 2 2" xfId="48945"/>
    <cellStyle name="Normal 7 2 4 9 3" xfId="36512"/>
    <cellStyle name="Normal 7 2 4_Degree data" xfId="2571"/>
    <cellStyle name="Normal 7 2 5" xfId="368"/>
    <cellStyle name="Normal 7 2 5 10" xfId="13184"/>
    <cellStyle name="Normal 7 2 5 10 2" xfId="38058"/>
    <cellStyle name="Normal 7 2 5 11" xfId="25617"/>
    <cellStyle name="Normal 7 2 5 2" xfId="728"/>
    <cellStyle name="Normal 7 2 5 2 2" xfId="1599"/>
    <cellStyle name="Normal 7 2 5 2 2 2" xfId="9703"/>
    <cellStyle name="Normal 7 2 5 2 2 2 2" xfId="22146"/>
    <cellStyle name="Normal 7 2 5 2 2 2 2 2" xfId="47020"/>
    <cellStyle name="Normal 7 2 5 2 2 2 3" xfId="34587"/>
    <cellStyle name="Normal 7 2 5 2 2 3" xfId="4685"/>
    <cellStyle name="Normal 7 2 5 2 2 3 2" xfId="17139"/>
    <cellStyle name="Normal 7 2 5 2 2 3 2 2" xfId="42013"/>
    <cellStyle name="Normal 7 2 5 2 2 3 3" xfId="29580"/>
    <cellStyle name="Normal 7 2 5 2 2 4" xfId="14399"/>
    <cellStyle name="Normal 7 2 5 2 2 4 2" xfId="39273"/>
    <cellStyle name="Normal 7 2 5 2 2 5" xfId="26832"/>
    <cellStyle name="Normal 7 2 5 2 3" xfId="5745"/>
    <cellStyle name="Normal 7 2 5 2 3 2" xfId="10760"/>
    <cellStyle name="Normal 7 2 5 2 3 2 2" xfId="23203"/>
    <cellStyle name="Normal 7 2 5 2 3 2 2 2" xfId="48077"/>
    <cellStyle name="Normal 7 2 5 2 3 2 3" xfId="35644"/>
    <cellStyle name="Normal 7 2 5 2 3 3" xfId="18196"/>
    <cellStyle name="Normal 7 2 5 2 3 3 2" xfId="43070"/>
    <cellStyle name="Normal 7 2 5 2 3 4" xfId="30637"/>
    <cellStyle name="Normal 7 2 5 2 4" xfId="8819"/>
    <cellStyle name="Normal 7 2 5 2 4 2" xfId="21263"/>
    <cellStyle name="Normal 7 2 5 2 4 2 2" xfId="46137"/>
    <cellStyle name="Normal 7 2 5 2 4 3" xfId="33704"/>
    <cellStyle name="Normal 7 2 5 2 5" xfId="12214"/>
    <cellStyle name="Normal 7 2 5 2 5 2" xfId="24648"/>
    <cellStyle name="Normal 7 2 5 2 5 2 2" xfId="49522"/>
    <cellStyle name="Normal 7 2 5 2 5 3" xfId="37089"/>
    <cellStyle name="Normal 7 2 5 2 6" xfId="7296"/>
    <cellStyle name="Normal 7 2 5 2 6 2" xfId="19745"/>
    <cellStyle name="Normal 7 2 5 2 6 2 2" xfId="44619"/>
    <cellStyle name="Normal 7 2 5 2 6 3" xfId="32186"/>
    <cellStyle name="Normal 7 2 5 2 7" xfId="3750"/>
    <cellStyle name="Normal 7 2 5 2 7 2" xfId="16256"/>
    <cellStyle name="Normal 7 2 5 2 7 2 2" xfId="41130"/>
    <cellStyle name="Normal 7 2 5 2 7 3" xfId="28689"/>
    <cellStyle name="Normal 7 2 5 2 8" xfId="13531"/>
    <cellStyle name="Normal 7 2 5 2 8 2" xfId="38405"/>
    <cellStyle name="Normal 7 2 5 2 9" xfId="25964"/>
    <cellStyle name="Normal 7 2 5 3" xfId="1947"/>
    <cellStyle name="Normal 7 2 5 3 2" xfId="4913"/>
    <cellStyle name="Normal 7 2 5 3 2 2" xfId="9930"/>
    <cellStyle name="Normal 7 2 5 3 2 2 2" xfId="22373"/>
    <cellStyle name="Normal 7 2 5 3 2 2 2 2" xfId="47247"/>
    <cellStyle name="Normal 7 2 5 3 2 2 3" xfId="34814"/>
    <cellStyle name="Normal 7 2 5 3 2 3" xfId="17366"/>
    <cellStyle name="Normal 7 2 5 3 2 3 2" xfId="42240"/>
    <cellStyle name="Normal 7 2 5 3 2 4" xfId="29807"/>
    <cellStyle name="Normal 7 2 5 3 3" xfId="6093"/>
    <cellStyle name="Normal 7 2 5 3 3 2" xfId="11108"/>
    <cellStyle name="Normal 7 2 5 3 3 2 2" xfId="23551"/>
    <cellStyle name="Normal 7 2 5 3 3 2 2 2" xfId="48425"/>
    <cellStyle name="Normal 7 2 5 3 3 2 3" xfId="35992"/>
    <cellStyle name="Normal 7 2 5 3 3 3" xfId="18544"/>
    <cellStyle name="Normal 7 2 5 3 3 3 2" xfId="43418"/>
    <cellStyle name="Normal 7 2 5 3 3 4" xfId="30985"/>
    <cellStyle name="Normal 7 2 5 3 4" xfId="8337"/>
    <cellStyle name="Normal 7 2 5 3 4 2" xfId="20781"/>
    <cellStyle name="Normal 7 2 5 3 4 2 2" xfId="45655"/>
    <cellStyle name="Normal 7 2 5 3 4 3" xfId="33222"/>
    <cellStyle name="Normal 7 2 5 3 5" xfId="12562"/>
    <cellStyle name="Normal 7 2 5 3 5 2" xfId="24996"/>
    <cellStyle name="Normal 7 2 5 3 5 2 2" xfId="49870"/>
    <cellStyle name="Normal 7 2 5 3 5 3" xfId="37437"/>
    <cellStyle name="Normal 7 2 5 3 6" xfId="7524"/>
    <cellStyle name="Normal 7 2 5 3 6 2" xfId="19972"/>
    <cellStyle name="Normal 7 2 5 3 6 2 2" xfId="44846"/>
    <cellStyle name="Normal 7 2 5 3 6 3" xfId="32413"/>
    <cellStyle name="Normal 7 2 5 3 7" xfId="3268"/>
    <cellStyle name="Normal 7 2 5 3 7 2" xfId="15774"/>
    <cellStyle name="Normal 7 2 5 3 7 2 2" xfId="40648"/>
    <cellStyle name="Normal 7 2 5 3 7 3" xfId="28207"/>
    <cellStyle name="Normal 7 2 5 3 8" xfId="14747"/>
    <cellStyle name="Normal 7 2 5 3 8 2" xfId="39621"/>
    <cellStyle name="Normal 7 2 5 3 9" xfId="27180"/>
    <cellStyle name="Normal 7 2 5 4" xfId="2286"/>
    <cellStyle name="Normal 7 2 5 4 2" xfId="6311"/>
    <cellStyle name="Normal 7 2 5 4 2 2" xfId="11326"/>
    <cellStyle name="Normal 7 2 5 4 2 2 2" xfId="23769"/>
    <cellStyle name="Normal 7 2 5 4 2 2 2 2" xfId="48643"/>
    <cellStyle name="Normal 7 2 5 4 2 2 3" xfId="36210"/>
    <cellStyle name="Normal 7 2 5 4 2 3" xfId="18762"/>
    <cellStyle name="Normal 7 2 5 4 2 3 2" xfId="43636"/>
    <cellStyle name="Normal 7 2 5 4 2 4" xfId="31203"/>
    <cellStyle name="Normal 7 2 5 4 3" xfId="12780"/>
    <cellStyle name="Normal 7 2 5 4 3 2" xfId="25214"/>
    <cellStyle name="Normal 7 2 5 4 3 2 2" xfId="50088"/>
    <cellStyle name="Normal 7 2 5 4 3 3" xfId="37655"/>
    <cellStyle name="Normal 7 2 5 4 4" xfId="9221"/>
    <cellStyle name="Normal 7 2 5 4 4 2" xfId="21664"/>
    <cellStyle name="Normal 7 2 5 4 4 2 2" xfId="46538"/>
    <cellStyle name="Normal 7 2 5 4 4 3" xfId="34105"/>
    <cellStyle name="Normal 7 2 5 4 5" xfId="4203"/>
    <cellStyle name="Normal 7 2 5 4 5 2" xfId="16657"/>
    <cellStyle name="Normal 7 2 5 4 5 2 2" xfId="41531"/>
    <cellStyle name="Normal 7 2 5 4 5 3" xfId="29098"/>
    <cellStyle name="Normal 7 2 5 4 6" xfId="14965"/>
    <cellStyle name="Normal 7 2 5 4 6 2" xfId="39839"/>
    <cellStyle name="Normal 7 2 5 4 7" xfId="27398"/>
    <cellStyle name="Normal 7 2 5 5" xfId="1122"/>
    <cellStyle name="Normal 7 2 5 5 2" xfId="10283"/>
    <cellStyle name="Normal 7 2 5 5 2 2" xfId="22726"/>
    <cellStyle name="Normal 7 2 5 5 2 2 2" xfId="47600"/>
    <cellStyle name="Normal 7 2 5 5 2 3" xfId="35167"/>
    <cellStyle name="Normal 7 2 5 5 3" xfId="5267"/>
    <cellStyle name="Normal 7 2 5 5 3 2" xfId="17719"/>
    <cellStyle name="Normal 7 2 5 5 3 2 2" xfId="42593"/>
    <cellStyle name="Normal 7 2 5 5 3 3" xfId="30160"/>
    <cellStyle name="Normal 7 2 5 5 4" xfId="13922"/>
    <cellStyle name="Normal 7 2 5 5 4 2" xfId="38796"/>
    <cellStyle name="Normal 7 2 5 5 5" xfId="26355"/>
    <cellStyle name="Normal 7 2 5 6" xfId="7844"/>
    <cellStyle name="Normal 7 2 5 6 2" xfId="20290"/>
    <cellStyle name="Normal 7 2 5 6 2 2" xfId="45164"/>
    <cellStyle name="Normal 7 2 5 6 3" xfId="32731"/>
    <cellStyle name="Normal 7 2 5 7" xfId="11737"/>
    <cellStyle name="Normal 7 2 5 7 2" xfId="24171"/>
    <cellStyle name="Normal 7 2 5 7 2 2" xfId="49045"/>
    <cellStyle name="Normal 7 2 5 7 3" xfId="36612"/>
    <cellStyle name="Normal 7 2 5 8" xfId="6814"/>
    <cellStyle name="Normal 7 2 5 8 2" xfId="19263"/>
    <cellStyle name="Normal 7 2 5 8 2 2" xfId="44137"/>
    <cellStyle name="Normal 7 2 5 8 3" xfId="31704"/>
    <cellStyle name="Normal 7 2 5 9" xfId="2765"/>
    <cellStyle name="Normal 7 2 5 9 2" xfId="15283"/>
    <cellStyle name="Normal 7 2 5 9 2 2" xfId="40157"/>
    <cellStyle name="Normal 7 2 5 9 3" xfId="27716"/>
    <cellStyle name="Normal 7 2 5_Degree data" xfId="2573"/>
    <cellStyle name="Normal 7 2 6" xfId="231"/>
    <cellStyle name="Normal 7 2 6 10" xfId="13057"/>
    <cellStyle name="Normal 7 2 6 10 2" xfId="37931"/>
    <cellStyle name="Normal 7 2 6 11" xfId="25490"/>
    <cellStyle name="Normal 7 2 6 2" xfId="595"/>
    <cellStyle name="Normal 7 2 6 2 2" xfId="1600"/>
    <cellStyle name="Normal 7 2 6 2 2 2" xfId="9704"/>
    <cellStyle name="Normal 7 2 6 2 2 2 2" xfId="22147"/>
    <cellStyle name="Normal 7 2 6 2 2 2 2 2" xfId="47021"/>
    <cellStyle name="Normal 7 2 6 2 2 2 3" xfId="34588"/>
    <cellStyle name="Normal 7 2 6 2 2 3" xfId="4686"/>
    <cellStyle name="Normal 7 2 6 2 2 3 2" xfId="17140"/>
    <cellStyle name="Normal 7 2 6 2 2 3 2 2" xfId="42014"/>
    <cellStyle name="Normal 7 2 6 2 2 3 3" xfId="29581"/>
    <cellStyle name="Normal 7 2 6 2 2 4" xfId="14400"/>
    <cellStyle name="Normal 7 2 6 2 2 4 2" xfId="39274"/>
    <cellStyle name="Normal 7 2 6 2 2 5" xfId="26833"/>
    <cellStyle name="Normal 7 2 6 2 3" xfId="5746"/>
    <cellStyle name="Normal 7 2 6 2 3 2" xfId="10761"/>
    <cellStyle name="Normal 7 2 6 2 3 2 2" xfId="23204"/>
    <cellStyle name="Normal 7 2 6 2 3 2 2 2" xfId="48078"/>
    <cellStyle name="Normal 7 2 6 2 3 2 3" xfId="35645"/>
    <cellStyle name="Normal 7 2 6 2 3 3" xfId="18197"/>
    <cellStyle name="Normal 7 2 6 2 3 3 2" xfId="43071"/>
    <cellStyle name="Normal 7 2 6 2 3 4" xfId="30638"/>
    <cellStyle name="Normal 7 2 6 2 4" xfId="8820"/>
    <cellStyle name="Normal 7 2 6 2 4 2" xfId="21264"/>
    <cellStyle name="Normal 7 2 6 2 4 2 2" xfId="46138"/>
    <cellStyle name="Normal 7 2 6 2 4 3" xfId="33705"/>
    <cellStyle name="Normal 7 2 6 2 5" xfId="12215"/>
    <cellStyle name="Normal 7 2 6 2 5 2" xfId="24649"/>
    <cellStyle name="Normal 7 2 6 2 5 2 2" xfId="49523"/>
    <cellStyle name="Normal 7 2 6 2 5 3" xfId="37090"/>
    <cellStyle name="Normal 7 2 6 2 6" xfId="7297"/>
    <cellStyle name="Normal 7 2 6 2 6 2" xfId="19746"/>
    <cellStyle name="Normal 7 2 6 2 6 2 2" xfId="44620"/>
    <cellStyle name="Normal 7 2 6 2 6 3" xfId="32187"/>
    <cellStyle name="Normal 7 2 6 2 7" xfId="3751"/>
    <cellStyle name="Normal 7 2 6 2 7 2" xfId="16257"/>
    <cellStyle name="Normal 7 2 6 2 7 2 2" xfId="41131"/>
    <cellStyle name="Normal 7 2 6 2 7 3" xfId="28690"/>
    <cellStyle name="Normal 7 2 6 2 8" xfId="13404"/>
    <cellStyle name="Normal 7 2 6 2 8 2" xfId="38278"/>
    <cellStyle name="Normal 7 2 6 2 9" xfId="25837"/>
    <cellStyle name="Normal 7 2 6 3" xfId="1948"/>
    <cellStyle name="Normal 7 2 6 3 2" xfId="4786"/>
    <cellStyle name="Normal 7 2 6 3 2 2" xfId="9803"/>
    <cellStyle name="Normal 7 2 6 3 2 2 2" xfId="22246"/>
    <cellStyle name="Normal 7 2 6 3 2 2 2 2" xfId="47120"/>
    <cellStyle name="Normal 7 2 6 3 2 2 3" xfId="34687"/>
    <cellStyle name="Normal 7 2 6 3 2 3" xfId="17239"/>
    <cellStyle name="Normal 7 2 6 3 2 3 2" xfId="42113"/>
    <cellStyle name="Normal 7 2 6 3 2 4" xfId="29680"/>
    <cellStyle name="Normal 7 2 6 3 3" xfId="6094"/>
    <cellStyle name="Normal 7 2 6 3 3 2" xfId="11109"/>
    <cellStyle name="Normal 7 2 6 3 3 2 2" xfId="23552"/>
    <cellStyle name="Normal 7 2 6 3 3 2 2 2" xfId="48426"/>
    <cellStyle name="Normal 7 2 6 3 3 2 3" xfId="35993"/>
    <cellStyle name="Normal 7 2 6 3 3 3" xfId="18545"/>
    <cellStyle name="Normal 7 2 6 3 3 3 2" xfId="43419"/>
    <cellStyle name="Normal 7 2 6 3 3 4" xfId="30986"/>
    <cellStyle name="Normal 7 2 6 3 4" xfId="8883"/>
    <cellStyle name="Normal 7 2 6 3 4 2" xfId="21326"/>
    <cellStyle name="Normal 7 2 6 3 4 2 2" xfId="46200"/>
    <cellStyle name="Normal 7 2 6 3 4 3" xfId="33767"/>
    <cellStyle name="Normal 7 2 6 3 5" xfId="12563"/>
    <cellStyle name="Normal 7 2 6 3 5 2" xfId="24997"/>
    <cellStyle name="Normal 7 2 6 3 5 2 2" xfId="49871"/>
    <cellStyle name="Normal 7 2 6 3 5 3" xfId="37438"/>
    <cellStyle name="Normal 7 2 6 3 6" xfId="7397"/>
    <cellStyle name="Normal 7 2 6 3 6 2" xfId="19845"/>
    <cellStyle name="Normal 7 2 6 3 6 2 2" xfId="44719"/>
    <cellStyle name="Normal 7 2 6 3 6 3" xfId="32286"/>
    <cellStyle name="Normal 7 2 6 3 7" xfId="3865"/>
    <cellStyle name="Normal 7 2 6 3 7 2" xfId="16319"/>
    <cellStyle name="Normal 7 2 6 3 7 2 2" xfId="41193"/>
    <cellStyle name="Normal 7 2 6 3 7 3" xfId="28760"/>
    <cellStyle name="Normal 7 2 6 3 8" xfId="14748"/>
    <cellStyle name="Normal 7 2 6 3 8 2" xfId="39622"/>
    <cellStyle name="Normal 7 2 6 3 9" xfId="27181"/>
    <cellStyle name="Normal 7 2 6 4" xfId="2149"/>
    <cellStyle name="Normal 7 2 6 4 2" xfId="6184"/>
    <cellStyle name="Normal 7 2 6 4 2 2" xfId="11199"/>
    <cellStyle name="Normal 7 2 6 4 2 2 2" xfId="23642"/>
    <cellStyle name="Normal 7 2 6 4 2 2 2 2" xfId="48516"/>
    <cellStyle name="Normal 7 2 6 4 2 2 3" xfId="36083"/>
    <cellStyle name="Normal 7 2 6 4 2 3" xfId="18635"/>
    <cellStyle name="Normal 7 2 6 4 2 3 2" xfId="43509"/>
    <cellStyle name="Normal 7 2 6 4 2 4" xfId="31076"/>
    <cellStyle name="Normal 7 2 6 4 3" xfId="12653"/>
    <cellStyle name="Normal 7 2 6 4 3 2" xfId="25087"/>
    <cellStyle name="Normal 7 2 6 4 3 2 2" xfId="49961"/>
    <cellStyle name="Normal 7 2 6 4 3 3" xfId="37528"/>
    <cellStyle name="Normal 7 2 6 4 4" xfId="9094"/>
    <cellStyle name="Normal 7 2 6 4 4 2" xfId="21537"/>
    <cellStyle name="Normal 7 2 6 4 4 2 2" xfId="46411"/>
    <cellStyle name="Normal 7 2 6 4 4 3" xfId="33978"/>
    <cellStyle name="Normal 7 2 6 4 5" xfId="4076"/>
    <cellStyle name="Normal 7 2 6 4 5 2" xfId="16530"/>
    <cellStyle name="Normal 7 2 6 4 5 2 2" xfId="41404"/>
    <cellStyle name="Normal 7 2 6 4 5 3" xfId="28971"/>
    <cellStyle name="Normal 7 2 6 4 6" xfId="14838"/>
    <cellStyle name="Normal 7 2 6 4 6 2" xfId="39712"/>
    <cellStyle name="Normal 7 2 6 4 7" xfId="27271"/>
    <cellStyle name="Normal 7 2 6 5" xfId="995"/>
    <cellStyle name="Normal 7 2 6 5 2" xfId="10154"/>
    <cellStyle name="Normal 7 2 6 5 2 2" xfId="22597"/>
    <cellStyle name="Normal 7 2 6 5 2 2 2" xfId="47471"/>
    <cellStyle name="Normal 7 2 6 5 2 3" xfId="35038"/>
    <cellStyle name="Normal 7 2 6 5 3" xfId="5138"/>
    <cellStyle name="Normal 7 2 6 5 3 2" xfId="17590"/>
    <cellStyle name="Normal 7 2 6 5 3 2 2" xfId="42464"/>
    <cellStyle name="Normal 7 2 6 5 3 3" xfId="30031"/>
    <cellStyle name="Normal 7 2 6 5 4" xfId="13795"/>
    <cellStyle name="Normal 7 2 6 5 4 2" xfId="38669"/>
    <cellStyle name="Normal 7 2 6 5 5" xfId="26228"/>
    <cellStyle name="Normal 7 2 6 6" xfId="8210"/>
    <cellStyle name="Normal 7 2 6 6 2" xfId="20654"/>
    <cellStyle name="Normal 7 2 6 6 2 2" xfId="45528"/>
    <cellStyle name="Normal 7 2 6 6 3" xfId="33095"/>
    <cellStyle name="Normal 7 2 6 7" xfId="11610"/>
    <cellStyle name="Normal 7 2 6 7 2" xfId="24044"/>
    <cellStyle name="Normal 7 2 6 7 2 2" xfId="48918"/>
    <cellStyle name="Normal 7 2 6 7 3" xfId="36485"/>
    <cellStyle name="Normal 7 2 6 8" xfId="6687"/>
    <cellStyle name="Normal 7 2 6 8 2" xfId="19136"/>
    <cellStyle name="Normal 7 2 6 8 2 2" xfId="44010"/>
    <cellStyle name="Normal 7 2 6 8 3" xfId="31577"/>
    <cellStyle name="Normal 7 2 6 9" xfId="3141"/>
    <cellStyle name="Normal 7 2 6 9 2" xfId="15647"/>
    <cellStyle name="Normal 7 2 6 9 2 2" xfId="40521"/>
    <cellStyle name="Normal 7 2 6 9 3" xfId="28080"/>
    <cellStyle name="Normal 7 2 6_Degree data" xfId="2574"/>
    <cellStyle name="Normal 7 2 7" xfId="549"/>
    <cellStyle name="Normal 7 2 7 2" xfId="1591"/>
    <cellStyle name="Normal 7 2 7 2 2" xfId="9695"/>
    <cellStyle name="Normal 7 2 7 2 2 2" xfId="22138"/>
    <cellStyle name="Normal 7 2 7 2 2 2 2" xfId="47012"/>
    <cellStyle name="Normal 7 2 7 2 2 3" xfId="34579"/>
    <cellStyle name="Normal 7 2 7 2 3" xfId="4677"/>
    <cellStyle name="Normal 7 2 7 2 3 2" xfId="17131"/>
    <cellStyle name="Normal 7 2 7 2 3 2 2" xfId="42005"/>
    <cellStyle name="Normal 7 2 7 2 3 3" xfId="29572"/>
    <cellStyle name="Normal 7 2 7 2 4" xfId="14391"/>
    <cellStyle name="Normal 7 2 7 2 4 2" xfId="39265"/>
    <cellStyle name="Normal 7 2 7 2 5" xfId="26824"/>
    <cellStyle name="Normal 7 2 7 3" xfId="5737"/>
    <cellStyle name="Normal 7 2 7 3 2" xfId="10752"/>
    <cellStyle name="Normal 7 2 7 3 2 2" xfId="23195"/>
    <cellStyle name="Normal 7 2 7 3 2 2 2" xfId="48069"/>
    <cellStyle name="Normal 7 2 7 3 2 3" xfId="35636"/>
    <cellStyle name="Normal 7 2 7 3 3" xfId="18188"/>
    <cellStyle name="Normal 7 2 7 3 3 2" xfId="43062"/>
    <cellStyle name="Normal 7 2 7 3 4" xfId="30629"/>
    <cellStyle name="Normal 7 2 7 4" xfId="8811"/>
    <cellStyle name="Normal 7 2 7 4 2" xfId="21255"/>
    <cellStyle name="Normal 7 2 7 4 2 2" xfId="46129"/>
    <cellStyle name="Normal 7 2 7 4 3" xfId="33696"/>
    <cellStyle name="Normal 7 2 7 5" xfId="12206"/>
    <cellStyle name="Normal 7 2 7 5 2" xfId="24640"/>
    <cellStyle name="Normal 7 2 7 5 2 2" xfId="49514"/>
    <cellStyle name="Normal 7 2 7 5 3" xfId="37081"/>
    <cellStyle name="Normal 7 2 7 6" xfId="7288"/>
    <cellStyle name="Normal 7 2 7 6 2" xfId="19737"/>
    <cellStyle name="Normal 7 2 7 6 2 2" xfId="44611"/>
    <cellStyle name="Normal 7 2 7 6 3" xfId="32178"/>
    <cellStyle name="Normal 7 2 7 7" xfId="3742"/>
    <cellStyle name="Normal 7 2 7 7 2" xfId="16248"/>
    <cellStyle name="Normal 7 2 7 7 2 2" xfId="41122"/>
    <cellStyle name="Normal 7 2 7 7 3" xfId="28681"/>
    <cellStyle name="Normal 7 2 7 8" xfId="13359"/>
    <cellStyle name="Normal 7 2 7 8 2" xfId="38233"/>
    <cellStyle name="Normal 7 2 7 9" xfId="25792"/>
    <cellStyle name="Normal 7 2 8" xfId="1939"/>
    <cellStyle name="Normal 7 2 8 2" xfId="4741"/>
    <cellStyle name="Normal 7 2 8 2 2" xfId="9758"/>
    <cellStyle name="Normal 7 2 8 2 2 2" xfId="22201"/>
    <cellStyle name="Normal 7 2 8 2 2 2 2" xfId="47075"/>
    <cellStyle name="Normal 7 2 8 2 2 3" xfId="34642"/>
    <cellStyle name="Normal 7 2 8 2 3" xfId="17194"/>
    <cellStyle name="Normal 7 2 8 2 3 2" xfId="42068"/>
    <cellStyle name="Normal 7 2 8 2 4" xfId="29635"/>
    <cellStyle name="Normal 7 2 8 3" xfId="6085"/>
    <cellStyle name="Normal 7 2 8 3 2" xfId="11100"/>
    <cellStyle name="Normal 7 2 8 3 2 2" xfId="23543"/>
    <cellStyle name="Normal 7 2 8 3 2 2 2" xfId="48417"/>
    <cellStyle name="Normal 7 2 8 3 2 3" xfId="35984"/>
    <cellStyle name="Normal 7 2 8 3 3" xfId="18536"/>
    <cellStyle name="Normal 7 2 8 3 3 2" xfId="43410"/>
    <cellStyle name="Normal 7 2 8 3 4" xfId="30977"/>
    <cellStyle name="Normal 7 2 8 4" xfId="8017"/>
    <cellStyle name="Normal 7 2 8 4 2" xfId="20463"/>
    <cellStyle name="Normal 7 2 8 4 2 2" xfId="45337"/>
    <cellStyle name="Normal 7 2 8 4 3" xfId="32904"/>
    <cellStyle name="Normal 7 2 8 5" xfId="12554"/>
    <cellStyle name="Normal 7 2 8 5 2" xfId="24988"/>
    <cellStyle name="Normal 7 2 8 5 2 2" xfId="49862"/>
    <cellStyle name="Normal 7 2 8 5 3" xfId="37429"/>
    <cellStyle name="Normal 7 2 8 6" xfId="7352"/>
    <cellStyle name="Normal 7 2 8 6 2" xfId="19800"/>
    <cellStyle name="Normal 7 2 8 6 2 2" xfId="44674"/>
    <cellStyle name="Normal 7 2 8 6 3" xfId="32241"/>
    <cellStyle name="Normal 7 2 8 7" xfId="2941"/>
    <cellStyle name="Normal 7 2 8 7 2" xfId="15456"/>
    <cellStyle name="Normal 7 2 8 7 2 2" xfId="40330"/>
    <cellStyle name="Normal 7 2 8 7 3" xfId="27889"/>
    <cellStyle name="Normal 7 2 8 8" xfId="14739"/>
    <cellStyle name="Normal 7 2 8 8 2" xfId="39613"/>
    <cellStyle name="Normal 7 2 8 9" xfId="27172"/>
    <cellStyle name="Normal 7 2 9" xfId="2098"/>
    <cellStyle name="Normal 7 2 9 2" xfId="6139"/>
    <cellStyle name="Normal 7 2 9 2 2" xfId="11154"/>
    <cellStyle name="Normal 7 2 9 2 2 2" xfId="23597"/>
    <cellStyle name="Normal 7 2 9 2 2 2 2" xfId="48471"/>
    <cellStyle name="Normal 7 2 9 2 2 3" xfId="36038"/>
    <cellStyle name="Normal 7 2 9 2 3" xfId="18590"/>
    <cellStyle name="Normal 7 2 9 2 3 2" xfId="43464"/>
    <cellStyle name="Normal 7 2 9 2 4" xfId="31031"/>
    <cellStyle name="Normal 7 2 9 3" xfId="12608"/>
    <cellStyle name="Normal 7 2 9 3 2" xfId="25042"/>
    <cellStyle name="Normal 7 2 9 3 2 2" xfId="49916"/>
    <cellStyle name="Normal 7 2 9 3 3" xfId="37483"/>
    <cellStyle name="Normal 7 2 9 4" xfId="8903"/>
    <cellStyle name="Normal 7 2 9 4 2" xfId="21346"/>
    <cellStyle name="Normal 7 2 9 4 2 2" xfId="46220"/>
    <cellStyle name="Normal 7 2 9 4 3" xfId="33787"/>
    <cellStyle name="Normal 7 2 9 5" xfId="3885"/>
    <cellStyle name="Normal 7 2 9 5 2" xfId="16339"/>
    <cellStyle name="Normal 7 2 9 5 2 2" xfId="41213"/>
    <cellStyle name="Normal 7 2 9 5 3" xfId="28780"/>
    <cellStyle name="Normal 7 2 9 6" xfId="14793"/>
    <cellStyle name="Normal 7 2 9 6 2" xfId="39667"/>
    <cellStyle name="Normal 7 2 9 7" xfId="27226"/>
    <cellStyle name="Normal 7 2_Degree data" xfId="2565"/>
    <cellStyle name="Normal 7 3" xfId="160"/>
    <cellStyle name="Normal 7 3 10" xfId="958"/>
    <cellStyle name="Normal 7 3 10 2" xfId="11573"/>
    <cellStyle name="Normal 7 3 10 2 2" xfId="24007"/>
    <cellStyle name="Normal 7 3 10 2 2 2" xfId="48881"/>
    <cellStyle name="Normal 7 3 10 2 3" xfId="36448"/>
    <cellStyle name="Normal 7 3 10 3" xfId="10117"/>
    <cellStyle name="Normal 7 3 10 3 2" xfId="22560"/>
    <cellStyle name="Normal 7 3 10 3 2 2" xfId="47434"/>
    <cellStyle name="Normal 7 3 10 3 3" xfId="35001"/>
    <cellStyle name="Normal 7 3 10 4" xfId="5101"/>
    <cellStyle name="Normal 7 3 10 4 2" xfId="17553"/>
    <cellStyle name="Normal 7 3 10 4 2 2" xfId="42427"/>
    <cellStyle name="Normal 7 3 10 4 3" xfId="29994"/>
    <cellStyle name="Normal 7 3 10 5" xfId="13758"/>
    <cellStyle name="Normal 7 3 10 5 2" xfId="38632"/>
    <cellStyle name="Normal 7 3 10 6" xfId="26191"/>
    <cellStyle name="Normal 7 3 11" xfId="928"/>
    <cellStyle name="Normal 7 3 11 2" xfId="7725"/>
    <cellStyle name="Normal 7 3 11 2 2" xfId="20171"/>
    <cellStyle name="Normal 7 3 11 2 2 2" xfId="45045"/>
    <cellStyle name="Normal 7 3 11 2 3" xfId="32612"/>
    <cellStyle name="Normal 7 3 11 3" xfId="13728"/>
    <cellStyle name="Normal 7 3 11 3 2" xfId="38602"/>
    <cellStyle name="Normal 7 3 11 4" xfId="26161"/>
    <cellStyle name="Normal 7 3 12" xfId="11543"/>
    <cellStyle name="Normal 7 3 12 2" xfId="23977"/>
    <cellStyle name="Normal 7 3 12 2 2" xfId="48851"/>
    <cellStyle name="Normal 7 3 12 3" xfId="36418"/>
    <cellStyle name="Normal 7 3 13" xfId="6506"/>
    <cellStyle name="Normal 7 3 13 2" xfId="18955"/>
    <cellStyle name="Normal 7 3 13 2 2" xfId="43829"/>
    <cellStyle name="Normal 7 3 13 3" xfId="31396"/>
    <cellStyle name="Normal 7 3 14" xfId="2646"/>
    <cellStyle name="Normal 7 3 14 2" xfId="15164"/>
    <cellStyle name="Normal 7 3 14 2 2" xfId="40038"/>
    <cellStyle name="Normal 7 3 14 3" xfId="27597"/>
    <cellStyle name="Normal 7 3 15" xfId="12990"/>
    <cellStyle name="Normal 7 3 15 2" xfId="37864"/>
    <cellStyle name="Normal 7 3 16" xfId="25423"/>
    <cellStyle name="Normal 7 3 2" xfId="190"/>
    <cellStyle name="Normal 7 3 2 10" xfId="11675"/>
    <cellStyle name="Normal 7 3 2 10 2" xfId="24109"/>
    <cellStyle name="Normal 7 3 2 10 2 2" xfId="48983"/>
    <cellStyle name="Normal 7 3 2 10 3" xfId="36550"/>
    <cellStyle name="Normal 7 3 2 11" xfId="6535"/>
    <cellStyle name="Normal 7 3 2 11 2" xfId="18984"/>
    <cellStyle name="Normal 7 3 2 11 2 2" xfId="43858"/>
    <cellStyle name="Normal 7 3 2 11 3" xfId="31425"/>
    <cellStyle name="Normal 7 3 2 12" xfId="2703"/>
    <cellStyle name="Normal 7 3 2 12 2" xfId="15221"/>
    <cellStyle name="Normal 7 3 2 12 2 2" xfId="40095"/>
    <cellStyle name="Normal 7 3 2 12 3" xfId="27654"/>
    <cellStyle name="Normal 7 3 2 13" xfId="13020"/>
    <cellStyle name="Normal 7 3 2 13 2" xfId="37894"/>
    <cellStyle name="Normal 7 3 2 14" xfId="25453"/>
    <cellStyle name="Normal 7 3 2 2" xfId="513"/>
    <cellStyle name="Normal 7 3 2 2 10" xfId="2907"/>
    <cellStyle name="Normal 7 3 2 2 10 2" xfId="15425"/>
    <cellStyle name="Normal 7 3 2 2 10 2 2" xfId="40299"/>
    <cellStyle name="Normal 7 3 2 2 10 3" xfId="27858"/>
    <cellStyle name="Normal 7 3 2 2 11" xfId="13326"/>
    <cellStyle name="Normal 7 3 2 2 11 2" xfId="38200"/>
    <cellStyle name="Normal 7 3 2 2 12" xfId="25759"/>
    <cellStyle name="Normal 7 3 2 2 2" xfId="872"/>
    <cellStyle name="Normal 7 3 2 2 2 2" xfId="1603"/>
    <cellStyle name="Normal 7 3 2 2 2 2 2" xfId="9363"/>
    <cellStyle name="Normal 7 3 2 2 2 2 2 2" xfId="21806"/>
    <cellStyle name="Normal 7 3 2 2 2 2 2 2 2" xfId="46680"/>
    <cellStyle name="Normal 7 3 2 2 2 2 2 3" xfId="34247"/>
    <cellStyle name="Normal 7 3 2 2 2 2 3" xfId="4345"/>
    <cellStyle name="Normal 7 3 2 2 2 2 3 2" xfId="16799"/>
    <cellStyle name="Normal 7 3 2 2 2 2 3 2 2" xfId="41673"/>
    <cellStyle name="Normal 7 3 2 2 2 2 3 3" xfId="29240"/>
    <cellStyle name="Normal 7 3 2 2 2 2 4" xfId="14403"/>
    <cellStyle name="Normal 7 3 2 2 2 2 4 2" xfId="39277"/>
    <cellStyle name="Normal 7 3 2 2 2 2 5" xfId="26836"/>
    <cellStyle name="Normal 7 3 2 2 2 3" xfId="5749"/>
    <cellStyle name="Normal 7 3 2 2 2 3 2" xfId="10764"/>
    <cellStyle name="Normal 7 3 2 2 2 3 2 2" xfId="23207"/>
    <cellStyle name="Normal 7 3 2 2 2 3 2 2 2" xfId="48081"/>
    <cellStyle name="Normal 7 3 2 2 2 3 2 3" xfId="35648"/>
    <cellStyle name="Normal 7 3 2 2 2 3 3" xfId="18200"/>
    <cellStyle name="Normal 7 3 2 2 2 3 3 2" xfId="43074"/>
    <cellStyle name="Normal 7 3 2 2 2 3 4" xfId="30641"/>
    <cellStyle name="Normal 7 3 2 2 2 4" xfId="8479"/>
    <cellStyle name="Normal 7 3 2 2 2 4 2" xfId="20923"/>
    <cellStyle name="Normal 7 3 2 2 2 4 2 2" xfId="45797"/>
    <cellStyle name="Normal 7 3 2 2 2 4 3" xfId="33364"/>
    <cellStyle name="Normal 7 3 2 2 2 5" xfId="12218"/>
    <cellStyle name="Normal 7 3 2 2 2 5 2" xfId="24652"/>
    <cellStyle name="Normal 7 3 2 2 2 5 2 2" xfId="49526"/>
    <cellStyle name="Normal 7 3 2 2 2 5 3" xfId="37093"/>
    <cellStyle name="Normal 7 3 2 2 2 6" xfId="6956"/>
    <cellStyle name="Normal 7 3 2 2 2 6 2" xfId="19405"/>
    <cellStyle name="Normal 7 3 2 2 2 6 2 2" xfId="44279"/>
    <cellStyle name="Normal 7 3 2 2 2 6 3" xfId="31846"/>
    <cellStyle name="Normal 7 3 2 2 2 7" xfId="3410"/>
    <cellStyle name="Normal 7 3 2 2 2 7 2" xfId="15916"/>
    <cellStyle name="Normal 7 3 2 2 2 7 2 2" xfId="40790"/>
    <cellStyle name="Normal 7 3 2 2 2 7 3" xfId="28349"/>
    <cellStyle name="Normal 7 3 2 2 2 8" xfId="13673"/>
    <cellStyle name="Normal 7 3 2 2 2 8 2" xfId="38547"/>
    <cellStyle name="Normal 7 3 2 2 2 9" xfId="26106"/>
    <cellStyle name="Normal 7 3 2 2 3" xfId="1951"/>
    <cellStyle name="Normal 7 3 2 2 3 2" xfId="4689"/>
    <cellStyle name="Normal 7 3 2 2 3 2 2" xfId="9707"/>
    <cellStyle name="Normal 7 3 2 2 3 2 2 2" xfId="22150"/>
    <cellStyle name="Normal 7 3 2 2 3 2 2 2 2" xfId="47024"/>
    <cellStyle name="Normal 7 3 2 2 3 2 2 3" xfId="34591"/>
    <cellStyle name="Normal 7 3 2 2 3 2 3" xfId="17143"/>
    <cellStyle name="Normal 7 3 2 2 3 2 3 2" xfId="42017"/>
    <cellStyle name="Normal 7 3 2 2 3 2 4" xfId="29584"/>
    <cellStyle name="Normal 7 3 2 2 3 3" xfId="6097"/>
    <cellStyle name="Normal 7 3 2 2 3 3 2" xfId="11112"/>
    <cellStyle name="Normal 7 3 2 2 3 3 2 2" xfId="23555"/>
    <cellStyle name="Normal 7 3 2 2 3 3 2 2 2" xfId="48429"/>
    <cellStyle name="Normal 7 3 2 2 3 3 2 3" xfId="35996"/>
    <cellStyle name="Normal 7 3 2 2 3 3 3" xfId="18548"/>
    <cellStyle name="Normal 7 3 2 2 3 3 3 2" xfId="43422"/>
    <cellStyle name="Normal 7 3 2 2 3 3 4" xfId="30989"/>
    <cellStyle name="Normal 7 3 2 2 3 4" xfId="8823"/>
    <cellStyle name="Normal 7 3 2 2 3 4 2" xfId="21267"/>
    <cellStyle name="Normal 7 3 2 2 3 4 2 2" xfId="46141"/>
    <cellStyle name="Normal 7 3 2 2 3 4 3" xfId="33708"/>
    <cellStyle name="Normal 7 3 2 2 3 5" xfId="12566"/>
    <cellStyle name="Normal 7 3 2 2 3 5 2" xfId="25000"/>
    <cellStyle name="Normal 7 3 2 2 3 5 2 2" xfId="49874"/>
    <cellStyle name="Normal 7 3 2 2 3 5 3" xfId="37441"/>
    <cellStyle name="Normal 7 3 2 2 3 6" xfId="7300"/>
    <cellStyle name="Normal 7 3 2 2 3 6 2" xfId="19749"/>
    <cellStyle name="Normal 7 3 2 2 3 6 2 2" xfId="44623"/>
    <cellStyle name="Normal 7 3 2 2 3 6 3" xfId="32190"/>
    <cellStyle name="Normal 7 3 2 2 3 7" xfId="3754"/>
    <cellStyle name="Normal 7 3 2 2 3 7 2" xfId="16260"/>
    <cellStyle name="Normal 7 3 2 2 3 7 2 2" xfId="41134"/>
    <cellStyle name="Normal 7 3 2 2 3 7 3" xfId="28693"/>
    <cellStyle name="Normal 7 3 2 2 3 8" xfId="14751"/>
    <cellStyle name="Normal 7 3 2 2 3 8 2" xfId="39625"/>
    <cellStyle name="Normal 7 3 2 2 3 9" xfId="27184"/>
    <cellStyle name="Normal 7 3 2 2 4" xfId="2431"/>
    <cellStyle name="Normal 7 3 2 2 4 2" xfId="5055"/>
    <cellStyle name="Normal 7 3 2 2 4 2 2" xfId="10072"/>
    <cellStyle name="Normal 7 3 2 2 4 2 2 2" xfId="22515"/>
    <cellStyle name="Normal 7 3 2 2 4 2 2 2 2" xfId="47389"/>
    <cellStyle name="Normal 7 3 2 2 4 2 2 3" xfId="34956"/>
    <cellStyle name="Normal 7 3 2 2 4 2 3" xfId="17508"/>
    <cellStyle name="Normal 7 3 2 2 4 2 3 2" xfId="42382"/>
    <cellStyle name="Normal 7 3 2 2 4 2 4" xfId="29949"/>
    <cellStyle name="Normal 7 3 2 2 4 3" xfId="6453"/>
    <cellStyle name="Normal 7 3 2 2 4 3 2" xfId="11468"/>
    <cellStyle name="Normal 7 3 2 2 4 3 2 2" xfId="23911"/>
    <cellStyle name="Normal 7 3 2 2 4 3 2 2 2" xfId="48785"/>
    <cellStyle name="Normal 7 3 2 2 4 3 2 3" xfId="36352"/>
    <cellStyle name="Normal 7 3 2 2 4 3 3" xfId="18904"/>
    <cellStyle name="Normal 7 3 2 2 4 3 3 2" xfId="43778"/>
    <cellStyle name="Normal 7 3 2 2 4 3 4" xfId="31345"/>
    <cellStyle name="Normal 7 3 2 2 4 4" xfId="8160"/>
    <cellStyle name="Normal 7 3 2 2 4 4 2" xfId="20606"/>
    <cellStyle name="Normal 7 3 2 2 4 4 2 2" xfId="45480"/>
    <cellStyle name="Normal 7 3 2 2 4 4 3" xfId="33047"/>
    <cellStyle name="Normal 7 3 2 2 4 5" xfId="12922"/>
    <cellStyle name="Normal 7 3 2 2 4 5 2" xfId="25356"/>
    <cellStyle name="Normal 7 3 2 2 4 5 2 2" xfId="50230"/>
    <cellStyle name="Normal 7 3 2 2 4 5 3" xfId="37797"/>
    <cellStyle name="Normal 7 3 2 2 4 6" xfId="7666"/>
    <cellStyle name="Normal 7 3 2 2 4 6 2" xfId="20114"/>
    <cellStyle name="Normal 7 3 2 2 4 6 2 2" xfId="44988"/>
    <cellStyle name="Normal 7 3 2 2 4 6 3" xfId="32555"/>
    <cellStyle name="Normal 7 3 2 2 4 7" xfId="3090"/>
    <cellStyle name="Normal 7 3 2 2 4 7 2" xfId="15599"/>
    <cellStyle name="Normal 7 3 2 2 4 7 2 2" xfId="40473"/>
    <cellStyle name="Normal 7 3 2 2 4 7 3" xfId="28032"/>
    <cellStyle name="Normal 7 3 2 2 4 8" xfId="15107"/>
    <cellStyle name="Normal 7 3 2 2 4 8 2" xfId="39981"/>
    <cellStyle name="Normal 7 3 2 2 4 9" xfId="27540"/>
    <cellStyle name="Normal 7 3 2 2 5" xfId="1264"/>
    <cellStyle name="Normal 7 3 2 2 5 2" xfId="9046"/>
    <cellStyle name="Normal 7 3 2 2 5 2 2" xfId="21489"/>
    <cellStyle name="Normal 7 3 2 2 5 2 2 2" xfId="46363"/>
    <cellStyle name="Normal 7 3 2 2 5 2 3" xfId="33930"/>
    <cellStyle name="Normal 7 3 2 2 5 3" xfId="4028"/>
    <cellStyle name="Normal 7 3 2 2 5 3 2" xfId="16482"/>
    <cellStyle name="Normal 7 3 2 2 5 3 2 2" xfId="41356"/>
    <cellStyle name="Normal 7 3 2 2 5 3 3" xfId="28923"/>
    <cellStyle name="Normal 7 3 2 2 5 4" xfId="14064"/>
    <cellStyle name="Normal 7 3 2 2 5 4 2" xfId="38938"/>
    <cellStyle name="Normal 7 3 2 2 5 5" xfId="26497"/>
    <cellStyle name="Normal 7 3 2 2 6" xfId="5409"/>
    <cellStyle name="Normal 7 3 2 2 6 2" xfId="10425"/>
    <cellStyle name="Normal 7 3 2 2 6 2 2" xfId="22868"/>
    <cellStyle name="Normal 7 3 2 2 6 2 2 2" xfId="47742"/>
    <cellStyle name="Normal 7 3 2 2 6 2 3" xfId="35309"/>
    <cellStyle name="Normal 7 3 2 2 6 3" xfId="17861"/>
    <cellStyle name="Normal 7 3 2 2 6 3 2" xfId="42735"/>
    <cellStyle name="Normal 7 3 2 2 6 4" xfId="30302"/>
    <cellStyle name="Normal 7 3 2 2 7" xfId="7986"/>
    <cellStyle name="Normal 7 3 2 2 7 2" xfId="20432"/>
    <cellStyle name="Normal 7 3 2 2 7 2 2" xfId="45306"/>
    <cellStyle name="Normal 7 3 2 2 7 3" xfId="32873"/>
    <cellStyle name="Normal 7 3 2 2 8" xfId="11879"/>
    <cellStyle name="Normal 7 3 2 2 8 2" xfId="24313"/>
    <cellStyle name="Normal 7 3 2 2 8 2 2" xfId="49187"/>
    <cellStyle name="Normal 7 3 2 2 8 3" xfId="36754"/>
    <cellStyle name="Normal 7 3 2 2 9" xfId="6639"/>
    <cellStyle name="Normal 7 3 2 2 9 2" xfId="19088"/>
    <cellStyle name="Normal 7 3 2 2 9 2 2" xfId="43962"/>
    <cellStyle name="Normal 7 3 2 2 9 3" xfId="31529"/>
    <cellStyle name="Normal 7 3 2 2_Degree data" xfId="2577"/>
    <cellStyle name="Normal 7 3 2 3" xfId="406"/>
    <cellStyle name="Normal 7 3 2 3 10" xfId="13222"/>
    <cellStyle name="Normal 7 3 2 3 10 2" xfId="38096"/>
    <cellStyle name="Normal 7 3 2 3 11" xfId="25655"/>
    <cellStyle name="Normal 7 3 2 3 2" xfId="766"/>
    <cellStyle name="Normal 7 3 2 3 2 2" xfId="1604"/>
    <cellStyle name="Normal 7 3 2 3 2 2 2" xfId="9708"/>
    <cellStyle name="Normal 7 3 2 3 2 2 2 2" xfId="22151"/>
    <cellStyle name="Normal 7 3 2 3 2 2 2 2 2" xfId="47025"/>
    <cellStyle name="Normal 7 3 2 3 2 2 2 3" xfId="34592"/>
    <cellStyle name="Normal 7 3 2 3 2 2 3" xfId="4690"/>
    <cellStyle name="Normal 7 3 2 3 2 2 3 2" xfId="17144"/>
    <cellStyle name="Normal 7 3 2 3 2 2 3 2 2" xfId="42018"/>
    <cellStyle name="Normal 7 3 2 3 2 2 3 3" xfId="29585"/>
    <cellStyle name="Normal 7 3 2 3 2 2 4" xfId="14404"/>
    <cellStyle name="Normal 7 3 2 3 2 2 4 2" xfId="39278"/>
    <cellStyle name="Normal 7 3 2 3 2 2 5" xfId="26837"/>
    <cellStyle name="Normal 7 3 2 3 2 3" xfId="5750"/>
    <cellStyle name="Normal 7 3 2 3 2 3 2" xfId="10765"/>
    <cellStyle name="Normal 7 3 2 3 2 3 2 2" xfId="23208"/>
    <cellStyle name="Normal 7 3 2 3 2 3 2 2 2" xfId="48082"/>
    <cellStyle name="Normal 7 3 2 3 2 3 2 3" xfId="35649"/>
    <cellStyle name="Normal 7 3 2 3 2 3 3" xfId="18201"/>
    <cellStyle name="Normal 7 3 2 3 2 3 3 2" xfId="43075"/>
    <cellStyle name="Normal 7 3 2 3 2 3 4" xfId="30642"/>
    <cellStyle name="Normal 7 3 2 3 2 4" xfId="8824"/>
    <cellStyle name="Normal 7 3 2 3 2 4 2" xfId="21268"/>
    <cellStyle name="Normal 7 3 2 3 2 4 2 2" xfId="46142"/>
    <cellStyle name="Normal 7 3 2 3 2 4 3" xfId="33709"/>
    <cellStyle name="Normal 7 3 2 3 2 5" xfId="12219"/>
    <cellStyle name="Normal 7 3 2 3 2 5 2" xfId="24653"/>
    <cellStyle name="Normal 7 3 2 3 2 5 2 2" xfId="49527"/>
    <cellStyle name="Normal 7 3 2 3 2 5 3" xfId="37094"/>
    <cellStyle name="Normal 7 3 2 3 2 6" xfId="7301"/>
    <cellStyle name="Normal 7 3 2 3 2 6 2" xfId="19750"/>
    <cellStyle name="Normal 7 3 2 3 2 6 2 2" xfId="44624"/>
    <cellStyle name="Normal 7 3 2 3 2 6 3" xfId="32191"/>
    <cellStyle name="Normal 7 3 2 3 2 7" xfId="3755"/>
    <cellStyle name="Normal 7 3 2 3 2 7 2" xfId="16261"/>
    <cellStyle name="Normal 7 3 2 3 2 7 2 2" xfId="41135"/>
    <cellStyle name="Normal 7 3 2 3 2 7 3" xfId="28694"/>
    <cellStyle name="Normal 7 3 2 3 2 8" xfId="13569"/>
    <cellStyle name="Normal 7 3 2 3 2 8 2" xfId="38443"/>
    <cellStyle name="Normal 7 3 2 3 2 9" xfId="26002"/>
    <cellStyle name="Normal 7 3 2 3 3" xfId="1952"/>
    <cellStyle name="Normal 7 3 2 3 3 2" xfId="4951"/>
    <cellStyle name="Normal 7 3 2 3 3 2 2" xfId="9968"/>
    <cellStyle name="Normal 7 3 2 3 3 2 2 2" xfId="22411"/>
    <cellStyle name="Normal 7 3 2 3 3 2 2 2 2" xfId="47285"/>
    <cellStyle name="Normal 7 3 2 3 3 2 2 3" xfId="34852"/>
    <cellStyle name="Normal 7 3 2 3 3 2 3" xfId="17404"/>
    <cellStyle name="Normal 7 3 2 3 3 2 3 2" xfId="42278"/>
    <cellStyle name="Normal 7 3 2 3 3 2 4" xfId="29845"/>
    <cellStyle name="Normal 7 3 2 3 3 3" xfId="6098"/>
    <cellStyle name="Normal 7 3 2 3 3 3 2" xfId="11113"/>
    <cellStyle name="Normal 7 3 2 3 3 3 2 2" xfId="23556"/>
    <cellStyle name="Normal 7 3 2 3 3 3 2 2 2" xfId="48430"/>
    <cellStyle name="Normal 7 3 2 3 3 3 2 3" xfId="35997"/>
    <cellStyle name="Normal 7 3 2 3 3 3 3" xfId="18549"/>
    <cellStyle name="Normal 7 3 2 3 3 3 3 2" xfId="43423"/>
    <cellStyle name="Normal 7 3 2 3 3 3 4" xfId="30990"/>
    <cellStyle name="Normal 7 3 2 3 3 4" xfId="8375"/>
    <cellStyle name="Normal 7 3 2 3 3 4 2" xfId="20819"/>
    <cellStyle name="Normal 7 3 2 3 3 4 2 2" xfId="45693"/>
    <cellStyle name="Normal 7 3 2 3 3 4 3" xfId="33260"/>
    <cellStyle name="Normal 7 3 2 3 3 5" xfId="12567"/>
    <cellStyle name="Normal 7 3 2 3 3 5 2" xfId="25001"/>
    <cellStyle name="Normal 7 3 2 3 3 5 2 2" xfId="49875"/>
    <cellStyle name="Normal 7 3 2 3 3 5 3" xfId="37442"/>
    <cellStyle name="Normal 7 3 2 3 3 6" xfId="7562"/>
    <cellStyle name="Normal 7 3 2 3 3 6 2" xfId="20010"/>
    <cellStyle name="Normal 7 3 2 3 3 6 2 2" xfId="44884"/>
    <cellStyle name="Normal 7 3 2 3 3 6 3" xfId="32451"/>
    <cellStyle name="Normal 7 3 2 3 3 7" xfId="3306"/>
    <cellStyle name="Normal 7 3 2 3 3 7 2" xfId="15812"/>
    <cellStyle name="Normal 7 3 2 3 3 7 2 2" xfId="40686"/>
    <cellStyle name="Normal 7 3 2 3 3 7 3" xfId="28245"/>
    <cellStyle name="Normal 7 3 2 3 3 8" xfId="14752"/>
    <cellStyle name="Normal 7 3 2 3 3 8 2" xfId="39626"/>
    <cellStyle name="Normal 7 3 2 3 3 9" xfId="27185"/>
    <cellStyle name="Normal 7 3 2 3 4" xfId="2324"/>
    <cellStyle name="Normal 7 3 2 3 4 2" xfId="6349"/>
    <cellStyle name="Normal 7 3 2 3 4 2 2" xfId="11364"/>
    <cellStyle name="Normal 7 3 2 3 4 2 2 2" xfId="23807"/>
    <cellStyle name="Normal 7 3 2 3 4 2 2 2 2" xfId="48681"/>
    <cellStyle name="Normal 7 3 2 3 4 2 2 3" xfId="36248"/>
    <cellStyle name="Normal 7 3 2 3 4 2 3" xfId="18800"/>
    <cellStyle name="Normal 7 3 2 3 4 2 3 2" xfId="43674"/>
    <cellStyle name="Normal 7 3 2 3 4 2 4" xfId="31241"/>
    <cellStyle name="Normal 7 3 2 3 4 3" xfId="12818"/>
    <cellStyle name="Normal 7 3 2 3 4 3 2" xfId="25252"/>
    <cellStyle name="Normal 7 3 2 3 4 3 2 2" xfId="50126"/>
    <cellStyle name="Normal 7 3 2 3 4 3 3" xfId="37693"/>
    <cellStyle name="Normal 7 3 2 3 4 4" xfId="9259"/>
    <cellStyle name="Normal 7 3 2 3 4 4 2" xfId="21702"/>
    <cellStyle name="Normal 7 3 2 3 4 4 2 2" xfId="46576"/>
    <cellStyle name="Normal 7 3 2 3 4 4 3" xfId="34143"/>
    <cellStyle name="Normal 7 3 2 3 4 5" xfId="4241"/>
    <cellStyle name="Normal 7 3 2 3 4 5 2" xfId="16695"/>
    <cellStyle name="Normal 7 3 2 3 4 5 2 2" xfId="41569"/>
    <cellStyle name="Normal 7 3 2 3 4 5 3" xfId="29136"/>
    <cellStyle name="Normal 7 3 2 3 4 6" xfId="15003"/>
    <cellStyle name="Normal 7 3 2 3 4 6 2" xfId="39877"/>
    <cellStyle name="Normal 7 3 2 3 4 7" xfId="27436"/>
    <cellStyle name="Normal 7 3 2 3 5" xfId="1160"/>
    <cellStyle name="Normal 7 3 2 3 5 2" xfId="10321"/>
    <cellStyle name="Normal 7 3 2 3 5 2 2" xfId="22764"/>
    <cellStyle name="Normal 7 3 2 3 5 2 2 2" xfId="47638"/>
    <cellStyle name="Normal 7 3 2 3 5 2 3" xfId="35205"/>
    <cellStyle name="Normal 7 3 2 3 5 3" xfId="5305"/>
    <cellStyle name="Normal 7 3 2 3 5 3 2" xfId="17757"/>
    <cellStyle name="Normal 7 3 2 3 5 3 2 2" xfId="42631"/>
    <cellStyle name="Normal 7 3 2 3 5 3 3" xfId="30198"/>
    <cellStyle name="Normal 7 3 2 3 5 4" xfId="13960"/>
    <cellStyle name="Normal 7 3 2 3 5 4 2" xfId="38834"/>
    <cellStyle name="Normal 7 3 2 3 5 5" xfId="26393"/>
    <cellStyle name="Normal 7 3 2 3 6" xfId="7882"/>
    <cellStyle name="Normal 7 3 2 3 6 2" xfId="20328"/>
    <cellStyle name="Normal 7 3 2 3 6 2 2" xfId="45202"/>
    <cellStyle name="Normal 7 3 2 3 6 3" xfId="32769"/>
    <cellStyle name="Normal 7 3 2 3 7" xfId="11775"/>
    <cellStyle name="Normal 7 3 2 3 7 2" xfId="24209"/>
    <cellStyle name="Normal 7 3 2 3 7 2 2" xfId="49083"/>
    <cellStyle name="Normal 7 3 2 3 7 3" xfId="36650"/>
    <cellStyle name="Normal 7 3 2 3 8" xfId="6852"/>
    <cellStyle name="Normal 7 3 2 3 8 2" xfId="19301"/>
    <cellStyle name="Normal 7 3 2 3 8 2 2" xfId="44175"/>
    <cellStyle name="Normal 7 3 2 3 8 3" xfId="31742"/>
    <cellStyle name="Normal 7 3 2 3 9" xfId="2803"/>
    <cellStyle name="Normal 7 3 2 3 9 2" xfId="15321"/>
    <cellStyle name="Normal 7 3 2 3 9 2 2" xfId="40195"/>
    <cellStyle name="Normal 7 3 2 3 9 3" xfId="27754"/>
    <cellStyle name="Normal 7 3 2 3_Degree data" xfId="2578"/>
    <cellStyle name="Normal 7 3 2 4" xfId="304"/>
    <cellStyle name="Normal 7 3 2 4 2" xfId="1602"/>
    <cellStyle name="Normal 7 3 2 4 2 2" xfId="9159"/>
    <cellStyle name="Normal 7 3 2 4 2 2 2" xfId="21602"/>
    <cellStyle name="Normal 7 3 2 4 2 2 2 2" xfId="46476"/>
    <cellStyle name="Normal 7 3 2 4 2 2 3" xfId="34043"/>
    <cellStyle name="Normal 7 3 2 4 2 3" xfId="4141"/>
    <cellStyle name="Normal 7 3 2 4 2 3 2" xfId="16595"/>
    <cellStyle name="Normal 7 3 2 4 2 3 2 2" xfId="41469"/>
    <cellStyle name="Normal 7 3 2 4 2 3 3" xfId="29036"/>
    <cellStyle name="Normal 7 3 2 4 2 4" xfId="14402"/>
    <cellStyle name="Normal 7 3 2 4 2 4 2" xfId="39276"/>
    <cellStyle name="Normal 7 3 2 4 2 5" xfId="26835"/>
    <cellStyle name="Normal 7 3 2 4 3" xfId="5748"/>
    <cellStyle name="Normal 7 3 2 4 3 2" xfId="10763"/>
    <cellStyle name="Normal 7 3 2 4 3 2 2" xfId="23206"/>
    <cellStyle name="Normal 7 3 2 4 3 2 2 2" xfId="48080"/>
    <cellStyle name="Normal 7 3 2 4 3 2 3" xfId="35647"/>
    <cellStyle name="Normal 7 3 2 4 3 3" xfId="18199"/>
    <cellStyle name="Normal 7 3 2 4 3 3 2" xfId="43073"/>
    <cellStyle name="Normal 7 3 2 4 3 4" xfId="30640"/>
    <cellStyle name="Normal 7 3 2 4 4" xfId="8275"/>
    <cellStyle name="Normal 7 3 2 4 4 2" xfId="20719"/>
    <cellStyle name="Normal 7 3 2 4 4 2 2" xfId="45593"/>
    <cellStyle name="Normal 7 3 2 4 4 3" xfId="33160"/>
    <cellStyle name="Normal 7 3 2 4 5" xfId="12217"/>
    <cellStyle name="Normal 7 3 2 4 5 2" xfId="24651"/>
    <cellStyle name="Normal 7 3 2 4 5 2 2" xfId="49525"/>
    <cellStyle name="Normal 7 3 2 4 5 3" xfId="37092"/>
    <cellStyle name="Normal 7 3 2 4 6" xfId="6752"/>
    <cellStyle name="Normal 7 3 2 4 6 2" xfId="19201"/>
    <cellStyle name="Normal 7 3 2 4 6 2 2" xfId="44075"/>
    <cellStyle name="Normal 7 3 2 4 6 3" xfId="31642"/>
    <cellStyle name="Normal 7 3 2 4 7" xfId="3206"/>
    <cellStyle name="Normal 7 3 2 4 7 2" xfId="15712"/>
    <cellStyle name="Normal 7 3 2 4 7 2 2" xfId="40586"/>
    <cellStyle name="Normal 7 3 2 4 7 3" xfId="28145"/>
    <cellStyle name="Normal 7 3 2 4 8" xfId="13122"/>
    <cellStyle name="Normal 7 3 2 4 8 2" xfId="37996"/>
    <cellStyle name="Normal 7 3 2 4 9" xfId="25555"/>
    <cellStyle name="Normal 7 3 2 5" xfId="665"/>
    <cellStyle name="Normal 7 3 2 5 2" xfId="1950"/>
    <cellStyle name="Normal 7 3 2 5 2 2" xfId="9706"/>
    <cellStyle name="Normal 7 3 2 5 2 2 2" xfId="22149"/>
    <cellStyle name="Normal 7 3 2 5 2 2 2 2" xfId="47023"/>
    <cellStyle name="Normal 7 3 2 5 2 2 3" xfId="34590"/>
    <cellStyle name="Normal 7 3 2 5 2 3" xfId="4688"/>
    <cellStyle name="Normal 7 3 2 5 2 3 2" xfId="17142"/>
    <cellStyle name="Normal 7 3 2 5 2 3 2 2" xfId="42016"/>
    <cellStyle name="Normal 7 3 2 5 2 3 3" xfId="29583"/>
    <cellStyle name="Normal 7 3 2 5 2 4" xfId="14750"/>
    <cellStyle name="Normal 7 3 2 5 2 4 2" xfId="39624"/>
    <cellStyle name="Normal 7 3 2 5 2 5" xfId="27183"/>
    <cellStyle name="Normal 7 3 2 5 3" xfId="6096"/>
    <cellStyle name="Normal 7 3 2 5 3 2" xfId="11111"/>
    <cellStyle name="Normal 7 3 2 5 3 2 2" xfId="23554"/>
    <cellStyle name="Normal 7 3 2 5 3 2 2 2" xfId="48428"/>
    <cellStyle name="Normal 7 3 2 5 3 2 3" xfId="35995"/>
    <cellStyle name="Normal 7 3 2 5 3 3" xfId="18547"/>
    <cellStyle name="Normal 7 3 2 5 3 3 2" xfId="43421"/>
    <cellStyle name="Normal 7 3 2 5 3 4" xfId="30988"/>
    <cellStyle name="Normal 7 3 2 5 4" xfId="8822"/>
    <cellStyle name="Normal 7 3 2 5 4 2" xfId="21266"/>
    <cellStyle name="Normal 7 3 2 5 4 2 2" xfId="46140"/>
    <cellStyle name="Normal 7 3 2 5 4 3" xfId="33707"/>
    <cellStyle name="Normal 7 3 2 5 5" xfId="12565"/>
    <cellStyle name="Normal 7 3 2 5 5 2" xfId="24999"/>
    <cellStyle name="Normal 7 3 2 5 5 2 2" xfId="49873"/>
    <cellStyle name="Normal 7 3 2 5 5 3" xfId="37440"/>
    <cellStyle name="Normal 7 3 2 5 6" xfId="7299"/>
    <cellStyle name="Normal 7 3 2 5 6 2" xfId="19748"/>
    <cellStyle name="Normal 7 3 2 5 6 2 2" xfId="44622"/>
    <cellStyle name="Normal 7 3 2 5 6 3" xfId="32189"/>
    <cellStyle name="Normal 7 3 2 5 7" xfId="3753"/>
    <cellStyle name="Normal 7 3 2 5 7 2" xfId="16259"/>
    <cellStyle name="Normal 7 3 2 5 7 2 2" xfId="41133"/>
    <cellStyle name="Normal 7 3 2 5 7 3" xfId="28692"/>
    <cellStyle name="Normal 7 3 2 5 8" xfId="13469"/>
    <cellStyle name="Normal 7 3 2 5 8 2" xfId="38343"/>
    <cellStyle name="Normal 7 3 2 5 9" xfId="25902"/>
    <cellStyle name="Normal 7 3 2 6" xfId="2222"/>
    <cellStyle name="Normal 7 3 2 6 2" xfId="4851"/>
    <cellStyle name="Normal 7 3 2 6 2 2" xfId="9868"/>
    <cellStyle name="Normal 7 3 2 6 2 2 2" xfId="22311"/>
    <cellStyle name="Normal 7 3 2 6 2 2 2 2" xfId="47185"/>
    <cellStyle name="Normal 7 3 2 6 2 2 3" xfId="34752"/>
    <cellStyle name="Normal 7 3 2 6 2 3" xfId="17304"/>
    <cellStyle name="Normal 7 3 2 6 2 3 2" xfId="42178"/>
    <cellStyle name="Normal 7 3 2 6 2 4" xfId="29745"/>
    <cellStyle name="Normal 7 3 2 6 3" xfId="6249"/>
    <cellStyle name="Normal 7 3 2 6 3 2" xfId="11264"/>
    <cellStyle name="Normal 7 3 2 6 3 2 2" xfId="23707"/>
    <cellStyle name="Normal 7 3 2 6 3 2 2 2" xfId="48581"/>
    <cellStyle name="Normal 7 3 2 6 3 2 3" xfId="36148"/>
    <cellStyle name="Normal 7 3 2 6 3 3" xfId="18700"/>
    <cellStyle name="Normal 7 3 2 6 3 3 2" xfId="43574"/>
    <cellStyle name="Normal 7 3 2 6 3 4" xfId="31141"/>
    <cellStyle name="Normal 7 3 2 6 4" xfId="8056"/>
    <cellStyle name="Normal 7 3 2 6 4 2" xfId="20502"/>
    <cellStyle name="Normal 7 3 2 6 4 2 2" xfId="45376"/>
    <cellStyle name="Normal 7 3 2 6 4 3" xfId="32943"/>
    <cellStyle name="Normal 7 3 2 6 5" xfId="12718"/>
    <cellStyle name="Normal 7 3 2 6 5 2" xfId="25152"/>
    <cellStyle name="Normal 7 3 2 6 5 2 2" xfId="50026"/>
    <cellStyle name="Normal 7 3 2 6 5 3" xfId="37593"/>
    <cellStyle name="Normal 7 3 2 6 6" xfId="7462"/>
    <cellStyle name="Normal 7 3 2 6 6 2" xfId="19910"/>
    <cellStyle name="Normal 7 3 2 6 6 2 2" xfId="44784"/>
    <cellStyle name="Normal 7 3 2 6 6 3" xfId="32351"/>
    <cellStyle name="Normal 7 3 2 6 7" xfId="2983"/>
    <cellStyle name="Normal 7 3 2 6 7 2" xfId="15495"/>
    <cellStyle name="Normal 7 3 2 6 7 2 2" xfId="40369"/>
    <cellStyle name="Normal 7 3 2 6 7 3" xfId="27928"/>
    <cellStyle name="Normal 7 3 2 6 8" xfId="14903"/>
    <cellStyle name="Normal 7 3 2 6 8 2" xfId="39777"/>
    <cellStyle name="Normal 7 3 2 6 9" xfId="27336"/>
    <cellStyle name="Normal 7 3 2 7" xfId="1060"/>
    <cellStyle name="Normal 7 3 2 7 2" xfId="8942"/>
    <cellStyle name="Normal 7 3 2 7 2 2" xfId="21385"/>
    <cellStyle name="Normal 7 3 2 7 2 2 2" xfId="46259"/>
    <cellStyle name="Normal 7 3 2 7 2 3" xfId="33826"/>
    <cellStyle name="Normal 7 3 2 7 3" xfId="3924"/>
    <cellStyle name="Normal 7 3 2 7 3 2" xfId="16378"/>
    <cellStyle name="Normal 7 3 2 7 3 2 2" xfId="41252"/>
    <cellStyle name="Normal 7 3 2 7 3 3" xfId="28819"/>
    <cellStyle name="Normal 7 3 2 7 4" xfId="13860"/>
    <cellStyle name="Normal 7 3 2 7 4 2" xfId="38734"/>
    <cellStyle name="Normal 7 3 2 7 5" xfId="26293"/>
    <cellStyle name="Normal 7 3 2 8" xfId="5205"/>
    <cellStyle name="Normal 7 3 2 8 2" xfId="10221"/>
    <cellStyle name="Normal 7 3 2 8 2 2" xfId="22664"/>
    <cellStyle name="Normal 7 3 2 8 2 2 2" xfId="47538"/>
    <cellStyle name="Normal 7 3 2 8 2 3" xfId="35105"/>
    <cellStyle name="Normal 7 3 2 8 3" xfId="17657"/>
    <cellStyle name="Normal 7 3 2 8 3 2" xfId="42531"/>
    <cellStyle name="Normal 7 3 2 8 4" xfId="30098"/>
    <cellStyle name="Normal 7 3 2 9" xfId="7782"/>
    <cellStyle name="Normal 7 3 2 9 2" xfId="20228"/>
    <cellStyle name="Normal 7 3 2 9 2 2" xfId="45102"/>
    <cellStyle name="Normal 7 3 2 9 3" xfId="32669"/>
    <cellStyle name="Normal 7 3 2_Degree data" xfId="2576"/>
    <cellStyle name="Normal 7 3 3" xfId="349"/>
    <cellStyle name="Normal 7 3 3 10" xfId="6578"/>
    <cellStyle name="Normal 7 3 3 10 2" xfId="19027"/>
    <cellStyle name="Normal 7 3 3 10 2 2" xfId="43901"/>
    <cellStyle name="Normal 7 3 3 10 3" xfId="31468"/>
    <cellStyle name="Normal 7 3 3 11" xfId="2746"/>
    <cellStyle name="Normal 7 3 3 11 2" xfId="15264"/>
    <cellStyle name="Normal 7 3 3 11 2 2" xfId="40138"/>
    <cellStyle name="Normal 7 3 3 11 3" xfId="27697"/>
    <cellStyle name="Normal 7 3 3 12" xfId="13165"/>
    <cellStyle name="Normal 7 3 3 12 2" xfId="38039"/>
    <cellStyle name="Normal 7 3 3 13" xfId="25598"/>
    <cellStyle name="Normal 7 3 3 2" xfId="451"/>
    <cellStyle name="Normal 7 3 3 2 10" xfId="13265"/>
    <cellStyle name="Normal 7 3 3 2 10 2" xfId="38139"/>
    <cellStyle name="Normal 7 3 3 2 11" xfId="25698"/>
    <cellStyle name="Normal 7 3 3 2 2" xfId="811"/>
    <cellStyle name="Normal 7 3 3 2 2 2" xfId="1606"/>
    <cellStyle name="Normal 7 3 3 2 2 2 2" xfId="9710"/>
    <cellStyle name="Normal 7 3 3 2 2 2 2 2" xfId="22153"/>
    <cellStyle name="Normal 7 3 3 2 2 2 2 2 2" xfId="47027"/>
    <cellStyle name="Normal 7 3 3 2 2 2 2 3" xfId="34594"/>
    <cellStyle name="Normal 7 3 3 2 2 2 3" xfId="4692"/>
    <cellStyle name="Normal 7 3 3 2 2 2 3 2" xfId="17146"/>
    <cellStyle name="Normal 7 3 3 2 2 2 3 2 2" xfId="42020"/>
    <cellStyle name="Normal 7 3 3 2 2 2 3 3" xfId="29587"/>
    <cellStyle name="Normal 7 3 3 2 2 2 4" xfId="14406"/>
    <cellStyle name="Normal 7 3 3 2 2 2 4 2" xfId="39280"/>
    <cellStyle name="Normal 7 3 3 2 2 2 5" xfId="26839"/>
    <cellStyle name="Normal 7 3 3 2 2 3" xfId="5752"/>
    <cellStyle name="Normal 7 3 3 2 2 3 2" xfId="10767"/>
    <cellStyle name="Normal 7 3 3 2 2 3 2 2" xfId="23210"/>
    <cellStyle name="Normal 7 3 3 2 2 3 2 2 2" xfId="48084"/>
    <cellStyle name="Normal 7 3 3 2 2 3 2 3" xfId="35651"/>
    <cellStyle name="Normal 7 3 3 2 2 3 3" xfId="18203"/>
    <cellStyle name="Normal 7 3 3 2 2 3 3 2" xfId="43077"/>
    <cellStyle name="Normal 7 3 3 2 2 3 4" xfId="30644"/>
    <cellStyle name="Normal 7 3 3 2 2 4" xfId="8826"/>
    <cellStyle name="Normal 7 3 3 2 2 4 2" xfId="21270"/>
    <cellStyle name="Normal 7 3 3 2 2 4 2 2" xfId="46144"/>
    <cellStyle name="Normal 7 3 3 2 2 4 3" xfId="33711"/>
    <cellStyle name="Normal 7 3 3 2 2 5" xfId="12221"/>
    <cellStyle name="Normal 7 3 3 2 2 5 2" xfId="24655"/>
    <cellStyle name="Normal 7 3 3 2 2 5 2 2" xfId="49529"/>
    <cellStyle name="Normal 7 3 3 2 2 5 3" xfId="37096"/>
    <cellStyle name="Normal 7 3 3 2 2 6" xfId="7303"/>
    <cellStyle name="Normal 7 3 3 2 2 6 2" xfId="19752"/>
    <cellStyle name="Normal 7 3 3 2 2 6 2 2" xfId="44626"/>
    <cellStyle name="Normal 7 3 3 2 2 6 3" xfId="32193"/>
    <cellStyle name="Normal 7 3 3 2 2 7" xfId="3757"/>
    <cellStyle name="Normal 7 3 3 2 2 7 2" xfId="16263"/>
    <cellStyle name="Normal 7 3 3 2 2 7 2 2" xfId="41137"/>
    <cellStyle name="Normal 7 3 3 2 2 7 3" xfId="28696"/>
    <cellStyle name="Normal 7 3 3 2 2 8" xfId="13612"/>
    <cellStyle name="Normal 7 3 3 2 2 8 2" xfId="38486"/>
    <cellStyle name="Normal 7 3 3 2 2 9" xfId="26045"/>
    <cellStyle name="Normal 7 3 3 2 3" xfId="1954"/>
    <cellStyle name="Normal 7 3 3 2 3 2" xfId="4994"/>
    <cellStyle name="Normal 7 3 3 2 3 2 2" xfId="10011"/>
    <cellStyle name="Normal 7 3 3 2 3 2 2 2" xfId="22454"/>
    <cellStyle name="Normal 7 3 3 2 3 2 2 2 2" xfId="47328"/>
    <cellStyle name="Normal 7 3 3 2 3 2 2 3" xfId="34895"/>
    <cellStyle name="Normal 7 3 3 2 3 2 3" xfId="17447"/>
    <cellStyle name="Normal 7 3 3 2 3 2 3 2" xfId="42321"/>
    <cellStyle name="Normal 7 3 3 2 3 2 4" xfId="29888"/>
    <cellStyle name="Normal 7 3 3 2 3 3" xfId="6100"/>
    <cellStyle name="Normal 7 3 3 2 3 3 2" xfId="11115"/>
    <cellStyle name="Normal 7 3 3 2 3 3 2 2" xfId="23558"/>
    <cellStyle name="Normal 7 3 3 2 3 3 2 2 2" xfId="48432"/>
    <cellStyle name="Normal 7 3 3 2 3 3 2 3" xfId="35999"/>
    <cellStyle name="Normal 7 3 3 2 3 3 3" xfId="18551"/>
    <cellStyle name="Normal 7 3 3 2 3 3 3 2" xfId="43425"/>
    <cellStyle name="Normal 7 3 3 2 3 3 4" xfId="30992"/>
    <cellStyle name="Normal 7 3 3 2 3 4" xfId="8418"/>
    <cellStyle name="Normal 7 3 3 2 3 4 2" xfId="20862"/>
    <cellStyle name="Normal 7 3 3 2 3 4 2 2" xfId="45736"/>
    <cellStyle name="Normal 7 3 3 2 3 4 3" xfId="33303"/>
    <cellStyle name="Normal 7 3 3 2 3 5" xfId="12569"/>
    <cellStyle name="Normal 7 3 3 2 3 5 2" xfId="25003"/>
    <cellStyle name="Normal 7 3 3 2 3 5 2 2" xfId="49877"/>
    <cellStyle name="Normal 7 3 3 2 3 5 3" xfId="37444"/>
    <cellStyle name="Normal 7 3 3 2 3 6" xfId="7605"/>
    <cellStyle name="Normal 7 3 3 2 3 6 2" xfId="20053"/>
    <cellStyle name="Normal 7 3 3 2 3 6 2 2" xfId="44927"/>
    <cellStyle name="Normal 7 3 3 2 3 6 3" xfId="32494"/>
    <cellStyle name="Normal 7 3 3 2 3 7" xfId="3349"/>
    <cellStyle name="Normal 7 3 3 2 3 7 2" xfId="15855"/>
    <cellStyle name="Normal 7 3 3 2 3 7 2 2" xfId="40729"/>
    <cellStyle name="Normal 7 3 3 2 3 7 3" xfId="28288"/>
    <cellStyle name="Normal 7 3 3 2 3 8" xfId="14754"/>
    <cellStyle name="Normal 7 3 3 2 3 8 2" xfId="39628"/>
    <cellStyle name="Normal 7 3 3 2 3 9" xfId="27187"/>
    <cellStyle name="Normal 7 3 3 2 4" xfId="2369"/>
    <cellStyle name="Normal 7 3 3 2 4 2" xfId="6392"/>
    <cellStyle name="Normal 7 3 3 2 4 2 2" xfId="11407"/>
    <cellStyle name="Normal 7 3 3 2 4 2 2 2" xfId="23850"/>
    <cellStyle name="Normal 7 3 3 2 4 2 2 2 2" xfId="48724"/>
    <cellStyle name="Normal 7 3 3 2 4 2 2 3" xfId="36291"/>
    <cellStyle name="Normal 7 3 3 2 4 2 3" xfId="18843"/>
    <cellStyle name="Normal 7 3 3 2 4 2 3 2" xfId="43717"/>
    <cellStyle name="Normal 7 3 3 2 4 2 4" xfId="31284"/>
    <cellStyle name="Normal 7 3 3 2 4 3" xfId="12861"/>
    <cellStyle name="Normal 7 3 3 2 4 3 2" xfId="25295"/>
    <cellStyle name="Normal 7 3 3 2 4 3 2 2" xfId="50169"/>
    <cellStyle name="Normal 7 3 3 2 4 3 3" xfId="37736"/>
    <cellStyle name="Normal 7 3 3 2 4 4" xfId="9302"/>
    <cellStyle name="Normal 7 3 3 2 4 4 2" xfId="21745"/>
    <cellStyle name="Normal 7 3 3 2 4 4 2 2" xfId="46619"/>
    <cellStyle name="Normal 7 3 3 2 4 4 3" xfId="34186"/>
    <cellStyle name="Normal 7 3 3 2 4 5" xfId="4284"/>
    <cellStyle name="Normal 7 3 3 2 4 5 2" xfId="16738"/>
    <cellStyle name="Normal 7 3 3 2 4 5 2 2" xfId="41612"/>
    <cellStyle name="Normal 7 3 3 2 4 5 3" xfId="29179"/>
    <cellStyle name="Normal 7 3 3 2 4 6" xfId="15046"/>
    <cellStyle name="Normal 7 3 3 2 4 6 2" xfId="39920"/>
    <cellStyle name="Normal 7 3 3 2 4 7" xfId="27479"/>
    <cellStyle name="Normal 7 3 3 2 5" xfId="1203"/>
    <cellStyle name="Normal 7 3 3 2 5 2" xfId="10364"/>
    <cellStyle name="Normal 7 3 3 2 5 2 2" xfId="22807"/>
    <cellStyle name="Normal 7 3 3 2 5 2 2 2" xfId="47681"/>
    <cellStyle name="Normal 7 3 3 2 5 2 3" xfId="35248"/>
    <cellStyle name="Normal 7 3 3 2 5 3" xfId="5348"/>
    <cellStyle name="Normal 7 3 3 2 5 3 2" xfId="17800"/>
    <cellStyle name="Normal 7 3 3 2 5 3 2 2" xfId="42674"/>
    <cellStyle name="Normal 7 3 3 2 5 3 3" xfId="30241"/>
    <cellStyle name="Normal 7 3 3 2 5 4" xfId="14003"/>
    <cellStyle name="Normal 7 3 3 2 5 4 2" xfId="38877"/>
    <cellStyle name="Normal 7 3 3 2 5 5" xfId="26436"/>
    <cellStyle name="Normal 7 3 3 2 6" xfId="7925"/>
    <cellStyle name="Normal 7 3 3 2 6 2" xfId="20371"/>
    <cellStyle name="Normal 7 3 3 2 6 2 2" xfId="45245"/>
    <cellStyle name="Normal 7 3 3 2 6 3" xfId="32812"/>
    <cellStyle name="Normal 7 3 3 2 7" xfId="11818"/>
    <cellStyle name="Normal 7 3 3 2 7 2" xfId="24252"/>
    <cellStyle name="Normal 7 3 3 2 7 2 2" xfId="49126"/>
    <cellStyle name="Normal 7 3 3 2 7 3" xfId="36693"/>
    <cellStyle name="Normal 7 3 3 2 8" xfId="6895"/>
    <cellStyle name="Normal 7 3 3 2 8 2" xfId="19344"/>
    <cellStyle name="Normal 7 3 3 2 8 2 2" xfId="44218"/>
    <cellStyle name="Normal 7 3 3 2 8 3" xfId="31785"/>
    <cellStyle name="Normal 7 3 3 2 9" xfId="2846"/>
    <cellStyle name="Normal 7 3 3 2 9 2" xfId="15364"/>
    <cellStyle name="Normal 7 3 3 2 9 2 2" xfId="40238"/>
    <cellStyle name="Normal 7 3 3 2 9 3" xfId="27797"/>
    <cellStyle name="Normal 7 3 3 2_Degree data" xfId="2580"/>
    <cellStyle name="Normal 7 3 3 3" xfId="709"/>
    <cellStyle name="Normal 7 3 3 3 2" xfId="1605"/>
    <cellStyle name="Normal 7 3 3 3 2 2" xfId="9202"/>
    <cellStyle name="Normal 7 3 3 3 2 2 2" xfId="21645"/>
    <cellStyle name="Normal 7 3 3 3 2 2 2 2" xfId="46519"/>
    <cellStyle name="Normal 7 3 3 3 2 2 3" xfId="34086"/>
    <cellStyle name="Normal 7 3 3 3 2 3" xfId="4184"/>
    <cellStyle name="Normal 7 3 3 3 2 3 2" xfId="16638"/>
    <cellStyle name="Normal 7 3 3 3 2 3 2 2" xfId="41512"/>
    <cellStyle name="Normal 7 3 3 3 2 3 3" xfId="29079"/>
    <cellStyle name="Normal 7 3 3 3 2 4" xfId="14405"/>
    <cellStyle name="Normal 7 3 3 3 2 4 2" xfId="39279"/>
    <cellStyle name="Normal 7 3 3 3 2 5" xfId="26838"/>
    <cellStyle name="Normal 7 3 3 3 3" xfId="5751"/>
    <cellStyle name="Normal 7 3 3 3 3 2" xfId="10766"/>
    <cellStyle name="Normal 7 3 3 3 3 2 2" xfId="23209"/>
    <cellStyle name="Normal 7 3 3 3 3 2 2 2" xfId="48083"/>
    <cellStyle name="Normal 7 3 3 3 3 2 3" xfId="35650"/>
    <cellStyle name="Normal 7 3 3 3 3 3" xfId="18202"/>
    <cellStyle name="Normal 7 3 3 3 3 3 2" xfId="43076"/>
    <cellStyle name="Normal 7 3 3 3 3 4" xfId="30643"/>
    <cellStyle name="Normal 7 3 3 3 4" xfId="8318"/>
    <cellStyle name="Normal 7 3 3 3 4 2" xfId="20762"/>
    <cellStyle name="Normal 7 3 3 3 4 2 2" xfId="45636"/>
    <cellStyle name="Normal 7 3 3 3 4 3" xfId="33203"/>
    <cellStyle name="Normal 7 3 3 3 5" xfId="12220"/>
    <cellStyle name="Normal 7 3 3 3 5 2" xfId="24654"/>
    <cellStyle name="Normal 7 3 3 3 5 2 2" xfId="49528"/>
    <cellStyle name="Normal 7 3 3 3 5 3" xfId="37095"/>
    <cellStyle name="Normal 7 3 3 3 6" xfId="6795"/>
    <cellStyle name="Normal 7 3 3 3 6 2" xfId="19244"/>
    <cellStyle name="Normal 7 3 3 3 6 2 2" xfId="44118"/>
    <cellStyle name="Normal 7 3 3 3 6 3" xfId="31685"/>
    <cellStyle name="Normal 7 3 3 3 7" xfId="3249"/>
    <cellStyle name="Normal 7 3 3 3 7 2" xfId="15755"/>
    <cellStyle name="Normal 7 3 3 3 7 2 2" xfId="40629"/>
    <cellStyle name="Normal 7 3 3 3 7 3" xfId="28188"/>
    <cellStyle name="Normal 7 3 3 3 8" xfId="13512"/>
    <cellStyle name="Normal 7 3 3 3 8 2" xfId="38386"/>
    <cellStyle name="Normal 7 3 3 3 9" xfId="25945"/>
    <cellStyle name="Normal 7 3 3 4" xfId="1953"/>
    <cellStyle name="Normal 7 3 3 4 2" xfId="4691"/>
    <cellStyle name="Normal 7 3 3 4 2 2" xfId="9709"/>
    <cellStyle name="Normal 7 3 3 4 2 2 2" xfId="22152"/>
    <cellStyle name="Normal 7 3 3 4 2 2 2 2" xfId="47026"/>
    <cellStyle name="Normal 7 3 3 4 2 2 3" xfId="34593"/>
    <cellStyle name="Normal 7 3 3 4 2 3" xfId="17145"/>
    <cellStyle name="Normal 7 3 3 4 2 3 2" xfId="42019"/>
    <cellStyle name="Normal 7 3 3 4 2 4" xfId="29586"/>
    <cellStyle name="Normal 7 3 3 4 3" xfId="6099"/>
    <cellStyle name="Normal 7 3 3 4 3 2" xfId="11114"/>
    <cellStyle name="Normal 7 3 3 4 3 2 2" xfId="23557"/>
    <cellStyle name="Normal 7 3 3 4 3 2 2 2" xfId="48431"/>
    <cellStyle name="Normal 7 3 3 4 3 2 3" xfId="35998"/>
    <cellStyle name="Normal 7 3 3 4 3 3" xfId="18550"/>
    <cellStyle name="Normal 7 3 3 4 3 3 2" xfId="43424"/>
    <cellStyle name="Normal 7 3 3 4 3 4" xfId="30991"/>
    <cellStyle name="Normal 7 3 3 4 4" xfId="8825"/>
    <cellStyle name="Normal 7 3 3 4 4 2" xfId="21269"/>
    <cellStyle name="Normal 7 3 3 4 4 2 2" xfId="46143"/>
    <cellStyle name="Normal 7 3 3 4 4 3" xfId="33710"/>
    <cellStyle name="Normal 7 3 3 4 5" xfId="12568"/>
    <cellStyle name="Normal 7 3 3 4 5 2" xfId="25002"/>
    <cellStyle name="Normal 7 3 3 4 5 2 2" xfId="49876"/>
    <cellStyle name="Normal 7 3 3 4 5 3" xfId="37443"/>
    <cellStyle name="Normal 7 3 3 4 6" xfId="7302"/>
    <cellStyle name="Normal 7 3 3 4 6 2" xfId="19751"/>
    <cellStyle name="Normal 7 3 3 4 6 2 2" xfId="44625"/>
    <cellStyle name="Normal 7 3 3 4 6 3" xfId="32192"/>
    <cellStyle name="Normal 7 3 3 4 7" xfId="3756"/>
    <cellStyle name="Normal 7 3 3 4 7 2" xfId="16262"/>
    <cellStyle name="Normal 7 3 3 4 7 2 2" xfId="41136"/>
    <cellStyle name="Normal 7 3 3 4 7 3" xfId="28695"/>
    <cellStyle name="Normal 7 3 3 4 8" xfId="14753"/>
    <cellStyle name="Normal 7 3 3 4 8 2" xfId="39627"/>
    <cellStyle name="Normal 7 3 3 4 9" xfId="27186"/>
    <cellStyle name="Normal 7 3 3 5" xfId="2267"/>
    <cellStyle name="Normal 7 3 3 5 2" xfId="4894"/>
    <cellStyle name="Normal 7 3 3 5 2 2" xfId="9911"/>
    <cellStyle name="Normal 7 3 3 5 2 2 2" xfId="22354"/>
    <cellStyle name="Normal 7 3 3 5 2 2 2 2" xfId="47228"/>
    <cellStyle name="Normal 7 3 3 5 2 2 3" xfId="34795"/>
    <cellStyle name="Normal 7 3 3 5 2 3" xfId="17347"/>
    <cellStyle name="Normal 7 3 3 5 2 3 2" xfId="42221"/>
    <cellStyle name="Normal 7 3 3 5 2 4" xfId="29788"/>
    <cellStyle name="Normal 7 3 3 5 3" xfId="6292"/>
    <cellStyle name="Normal 7 3 3 5 3 2" xfId="11307"/>
    <cellStyle name="Normal 7 3 3 5 3 2 2" xfId="23750"/>
    <cellStyle name="Normal 7 3 3 5 3 2 2 2" xfId="48624"/>
    <cellStyle name="Normal 7 3 3 5 3 2 3" xfId="36191"/>
    <cellStyle name="Normal 7 3 3 5 3 3" xfId="18743"/>
    <cellStyle name="Normal 7 3 3 5 3 3 2" xfId="43617"/>
    <cellStyle name="Normal 7 3 3 5 3 4" xfId="31184"/>
    <cellStyle name="Normal 7 3 3 5 4" xfId="8099"/>
    <cellStyle name="Normal 7 3 3 5 4 2" xfId="20545"/>
    <cellStyle name="Normal 7 3 3 5 4 2 2" xfId="45419"/>
    <cellStyle name="Normal 7 3 3 5 4 3" xfId="32986"/>
    <cellStyle name="Normal 7 3 3 5 5" xfId="12761"/>
    <cellStyle name="Normal 7 3 3 5 5 2" xfId="25195"/>
    <cellStyle name="Normal 7 3 3 5 5 2 2" xfId="50069"/>
    <cellStyle name="Normal 7 3 3 5 5 3" xfId="37636"/>
    <cellStyle name="Normal 7 3 3 5 6" xfId="7505"/>
    <cellStyle name="Normal 7 3 3 5 6 2" xfId="19953"/>
    <cellStyle name="Normal 7 3 3 5 6 2 2" xfId="44827"/>
    <cellStyle name="Normal 7 3 3 5 6 3" xfId="32394"/>
    <cellStyle name="Normal 7 3 3 5 7" xfId="3029"/>
    <cellStyle name="Normal 7 3 3 5 7 2" xfId="15538"/>
    <cellStyle name="Normal 7 3 3 5 7 2 2" xfId="40412"/>
    <cellStyle name="Normal 7 3 3 5 7 3" xfId="27971"/>
    <cellStyle name="Normal 7 3 3 5 8" xfId="14946"/>
    <cellStyle name="Normal 7 3 3 5 8 2" xfId="39820"/>
    <cellStyle name="Normal 7 3 3 5 9" xfId="27379"/>
    <cellStyle name="Normal 7 3 3 6" xfId="1103"/>
    <cellStyle name="Normal 7 3 3 6 2" xfId="8985"/>
    <cellStyle name="Normal 7 3 3 6 2 2" xfId="21428"/>
    <cellStyle name="Normal 7 3 3 6 2 2 2" xfId="46302"/>
    <cellStyle name="Normal 7 3 3 6 2 3" xfId="33869"/>
    <cellStyle name="Normal 7 3 3 6 3" xfId="3967"/>
    <cellStyle name="Normal 7 3 3 6 3 2" xfId="16421"/>
    <cellStyle name="Normal 7 3 3 6 3 2 2" xfId="41295"/>
    <cellStyle name="Normal 7 3 3 6 3 3" xfId="28862"/>
    <cellStyle name="Normal 7 3 3 6 4" xfId="13903"/>
    <cellStyle name="Normal 7 3 3 6 4 2" xfId="38777"/>
    <cellStyle name="Normal 7 3 3 6 5" xfId="26336"/>
    <cellStyle name="Normal 7 3 3 7" xfId="5248"/>
    <cellStyle name="Normal 7 3 3 7 2" xfId="10264"/>
    <cellStyle name="Normal 7 3 3 7 2 2" xfId="22707"/>
    <cellStyle name="Normal 7 3 3 7 2 2 2" xfId="47581"/>
    <cellStyle name="Normal 7 3 3 7 2 3" xfId="35148"/>
    <cellStyle name="Normal 7 3 3 7 3" xfId="17700"/>
    <cellStyle name="Normal 7 3 3 7 3 2" xfId="42574"/>
    <cellStyle name="Normal 7 3 3 7 4" xfId="30141"/>
    <cellStyle name="Normal 7 3 3 8" xfId="7825"/>
    <cellStyle name="Normal 7 3 3 8 2" xfId="20271"/>
    <cellStyle name="Normal 7 3 3 8 2 2" xfId="45145"/>
    <cellStyle name="Normal 7 3 3 8 3" xfId="32712"/>
    <cellStyle name="Normal 7 3 3 9" xfId="11718"/>
    <cellStyle name="Normal 7 3 3 9 2" xfId="24152"/>
    <cellStyle name="Normal 7 3 3 9 2 2" xfId="49026"/>
    <cellStyle name="Normal 7 3 3 9 3" xfId="36593"/>
    <cellStyle name="Normal 7 3 3_Degree data" xfId="2579"/>
    <cellStyle name="Normal 7 3 4" xfId="271"/>
    <cellStyle name="Normal 7 3 4 10" xfId="6611"/>
    <cellStyle name="Normal 7 3 4 10 2" xfId="19060"/>
    <cellStyle name="Normal 7 3 4 10 2 2" xfId="43934"/>
    <cellStyle name="Normal 7 3 4 10 3" xfId="31501"/>
    <cellStyle name="Normal 7 3 4 11" xfId="2674"/>
    <cellStyle name="Normal 7 3 4 11 2" xfId="15192"/>
    <cellStyle name="Normal 7 3 4 11 2 2" xfId="40066"/>
    <cellStyle name="Normal 7 3 4 11 3" xfId="27625"/>
    <cellStyle name="Normal 7 3 4 12" xfId="13093"/>
    <cellStyle name="Normal 7 3 4 12 2" xfId="37967"/>
    <cellStyle name="Normal 7 3 4 13" xfId="25526"/>
    <cellStyle name="Normal 7 3 4 2" xfId="485"/>
    <cellStyle name="Normal 7 3 4 2 10" xfId="13298"/>
    <cellStyle name="Normal 7 3 4 2 10 2" xfId="38172"/>
    <cellStyle name="Normal 7 3 4 2 11" xfId="25731"/>
    <cellStyle name="Normal 7 3 4 2 2" xfId="844"/>
    <cellStyle name="Normal 7 3 4 2 2 2" xfId="1608"/>
    <cellStyle name="Normal 7 3 4 2 2 2 2" xfId="9712"/>
    <cellStyle name="Normal 7 3 4 2 2 2 2 2" xfId="22155"/>
    <cellStyle name="Normal 7 3 4 2 2 2 2 2 2" xfId="47029"/>
    <cellStyle name="Normal 7 3 4 2 2 2 2 3" xfId="34596"/>
    <cellStyle name="Normal 7 3 4 2 2 2 3" xfId="4694"/>
    <cellStyle name="Normal 7 3 4 2 2 2 3 2" xfId="17148"/>
    <cellStyle name="Normal 7 3 4 2 2 2 3 2 2" xfId="42022"/>
    <cellStyle name="Normal 7 3 4 2 2 2 3 3" xfId="29589"/>
    <cellStyle name="Normal 7 3 4 2 2 2 4" xfId="14408"/>
    <cellStyle name="Normal 7 3 4 2 2 2 4 2" xfId="39282"/>
    <cellStyle name="Normal 7 3 4 2 2 2 5" xfId="26841"/>
    <cellStyle name="Normal 7 3 4 2 2 3" xfId="5754"/>
    <cellStyle name="Normal 7 3 4 2 2 3 2" xfId="10769"/>
    <cellStyle name="Normal 7 3 4 2 2 3 2 2" xfId="23212"/>
    <cellStyle name="Normal 7 3 4 2 2 3 2 2 2" xfId="48086"/>
    <cellStyle name="Normal 7 3 4 2 2 3 2 3" xfId="35653"/>
    <cellStyle name="Normal 7 3 4 2 2 3 3" xfId="18205"/>
    <cellStyle name="Normal 7 3 4 2 2 3 3 2" xfId="43079"/>
    <cellStyle name="Normal 7 3 4 2 2 3 4" xfId="30646"/>
    <cellStyle name="Normal 7 3 4 2 2 4" xfId="8828"/>
    <cellStyle name="Normal 7 3 4 2 2 4 2" xfId="21272"/>
    <cellStyle name="Normal 7 3 4 2 2 4 2 2" xfId="46146"/>
    <cellStyle name="Normal 7 3 4 2 2 4 3" xfId="33713"/>
    <cellStyle name="Normal 7 3 4 2 2 5" xfId="12223"/>
    <cellStyle name="Normal 7 3 4 2 2 5 2" xfId="24657"/>
    <cellStyle name="Normal 7 3 4 2 2 5 2 2" xfId="49531"/>
    <cellStyle name="Normal 7 3 4 2 2 5 3" xfId="37098"/>
    <cellStyle name="Normal 7 3 4 2 2 6" xfId="7305"/>
    <cellStyle name="Normal 7 3 4 2 2 6 2" xfId="19754"/>
    <cellStyle name="Normal 7 3 4 2 2 6 2 2" xfId="44628"/>
    <cellStyle name="Normal 7 3 4 2 2 6 3" xfId="32195"/>
    <cellStyle name="Normal 7 3 4 2 2 7" xfId="3759"/>
    <cellStyle name="Normal 7 3 4 2 2 7 2" xfId="16265"/>
    <cellStyle name="Normal 7 3 4 2 2 7 2 2" xfId="41139"/>
    <cellStyle name="Normal 7 3 4 2 2 7 3" xfId="28698"/>
    <cellStyle name="Normal 7 3 4 2 2 8" xfId="13645"/>
    <cellStyle name="Normal 7 3 4 2 2 8 2" xfId="38519"/>
    <cellStyle name="Normal 7 3 4 2 2 9" xfId="26078"/>
    <cellStyle name="Normal 7 3 4 2 3" xfId="1956"/>
    <cellStyle name="Normal 7 3 4 2 3 2" xfId="5027"/>
    <cellStyle name="Normal 7 3 4 2 3 2 2" xfId="10044"/>
    <cellStyle name="Normal 7 3 4 2 3 2 2 2" xfId="22487"/>
    <cellStyle name="Normal 7 3 4 2 3 2 2 2 2" xfId="47361"/>
    <cellStyle name="Normal 7 3 4 2 3 2 2 3" xfId="34928"/>
    <cellStyle name="Normal 7 3 4 2 3 2 3" xfId="17480"/>
    <cellStyle name="Normal 7 3 4 2 3 2 3 2" xfId="42354"/>
    <cellStyle name="Normal 7 3 4 2 3 2 4" xfId="29921"/>
    <cellStyle name="Normal 7 3 4 2 3 3" xfId="6102"/>
    <cellStyle name="Normal 7 3 4 2 3 3 2" xfId="11117"/>
    <cellStyle name="Normal 7 3 4 2 3 3 2 2" xfId="23560"/>
    <cellStyle name="Normal 7 3 4 2 3 3 2 2 2" xfId="48434"/>
    <cellStyle name="Normal 7 3 4 2 3 3 2 3" xfId="36001"/>
    <cellStyle name="Normal 7 3 4 2 3 3 3" xfId="18553"/>
    <cellStyle name="Normal 7 3 4 2 3 3 3 2" xfId="43427"/>
    <cellStyle name="Normal 7 3 4 2 3 3 4" xfId="30994"/>
    <cellStyle name="Normal 7 3 4 2 3 4" xfId="8451"/>
    <cellStyle name="Normal 7 3 4 2 3 4 2" xfId="20895"/>
    <cellStyle name="Normal 7 3 4 2 3 4 2 2" xfId="45769"/>
    <cellStyle name="Normal 7 3 4 2 3 4 3" xfId="33336"/>
    <cellStyle name="Normal 7 3 4 2 3 5" xfId="12571"/>
    <cellStyle name="Normal 7 3 4 2 3 5 2" xfId="25005"/>
    <cellStyle name="Normal 7 3 4 2 3 5 2 2" xfId="49879"/>
    <cellStyle name="Normal 7 3 4 2 3 5 3" xfId="37446"/>
    <cellStyle name="Normal 7 3 4 2 3 6" xfId="7638"/>
    <cellStyle name="Normal 7 3 4 2 3 6 2" xfId="20086"/>
    <cellStyle name="Normal 7 3 4 2 3 6 2 2" xfId="44960"/>
    <cellStyle name="Normal 7 3 4 2 3 6 3" xfId="32527"/>
    <cellStyle name="Normal 7 3 4 2 3 7" xfId="3382"/>
    <cellStyle name="Normal 7 3 4 2 3 7 2" xfId="15888"/>
    <cellStyle name="Normal 7 3 4 2 3 7 2 2" xfId="40762"/>
    <cellStyle name="Normal 7 3 4 2 3 7 3" xfId="28321"/>
    <cellStyle name="Normal 7 3 4 2 3 8" xfId="14756"/>
    <cellStyle name="Normal 7 3 4 2 3 8 2" xfId="39630"/>
    <cellStyle name="Normal 7 3 4 2 3 9" xfId="27189"/>
    <cellStyle name="Normal 7 3 4 2 4" xfId="2403"/>
    <cellStyle name="Normal 7 3 4 2 4 2" xfId="6425"/>
    <cellStyle name="Normal 7 3 4 2 4 2 2" xfId="11440"/>
    <cellStyle name="Normal 7 3 4 2 4 2 2 2" xfId="23883"/>
    <cellStyle name="Normal 7 3 4 2 4 2 2 2 2" xfId="48757"/>
    <cellStyle name="Normal 7 3 4 2 4 2 2 3" xfId="36324"/>
    <cellStyle name="Normal 7 3 4 2 4 2 3" xfId="18876"/>
    <cellStyle name="Normal 7 3 4 2 4 2 3 2" xfId="43750"/>
    <cellStyle name="Normal 7 3 4 2 4 2 4" xfId="31317"/>
    <cellStyle name="Normal 7 3 4 2 4 3" xfId="12894"/>
    <cellStyle name="Normal 7 3 4 2 4 3 2" xfId="25328"/>
    <cellStyle name="Normal 7 3 4 2 4 3 2 2" xfId="50202"/>
    <cellStyle name="Normal 7 3 4 2 4 3 3" xfId="37769"/>
    <cellStyle name="Normal 7 3 4 2 4 4" xfId="9335"/>
    <cellStyle name="Normal 7 3 4 2 4 4 2" xfId="21778"/>
    <cellStyle name="Normal 7 3 4 2 4 4 2 2" xfId="46652"/>
    <cellStyle name="Normal 7 3 4 2 4 4 3" xfId="34219"/>
    <cellStyle name="Normal 7 3 4 2 4 5" xfId="4317"/>
    <cellStyle name="Normal 7 3 4 2 4 5 2" xfId="16771"/>
    <cellStyle name="Normal 7 3 4 2 4 5 2 2" xfId="41645"/>
    <cellStyle name="Normal 7 3 4 2 4 5 3" xfId="29212"/>
    <cellStyle name="Normal 7 3 4 2 4 6" xfId="15079"/>
    <cellStyle name="Normal 7 3 4 2 4 6 2" xfId="39953"/>
    <cellStyle name="Normal 7 3 4 2 4 7" xfId="27512"/>
    <cellStyle name="Normal 7 3 4 2 5" xfId="1236"/>
    <cellStyle name="Normal 7 3 4 2 5 2" xfId="10397"/>
    <cellStyle name="Normal 7 3 4 2 5 2 2" xfId="22840"/>
    <cellStyle name="Normal 7 3 4 2 5 2 2 2" xfId="47714"/>
    <cellStyle name="Normal 7 3 4 2 5 2 3" xfId="35281"/>
    <cellStyle name="Normal 7 3 4 2 5 3" xfId="5381"/>
    <cellStyle name="Normal 7 3 4 2 5 3 2" xfId="17833"/>
    <cellStyle name="Normal 7 3 4 2 5 3 2 2" xfId="42707"/>
    <cellStyle name="Normal 7 3 4 2 5 3 3" xfId="30274"/>
    <cellStyle name="Normal 7 3 4 2 5 4" xfId="14036"/>
    <cellStyle name="Normal 7 3 4 2 5 4 2" xfId="38910"/>
    <cellStyle name="Normal 7 3 4 2 5 5" xfId="26469"/>
    <cellStyle name="Normal 7 3 4 2 6" xfId="7958"/>
    <cellStyle name="Normal 7 3 4 2 6 2" xfId="20404"/>
    <cellStyle name="Normal 7 3 4 2 6 2 2" xfId="45278"/>
    <cellStyle name="Normal 7 3 4 2 6 3" xfId="32845"/>
    <cellStyle name="Normal 7 3 4 2 7" xfId="11851"/>
    <cellStyle name="Normal 7 3 4 2 7 2" xfId="24285"/>
    <cellStyle name="Normal 7 3 4 2 7 2 2" xfId="49159"/>
    <cellStyle name="Normal 7 3 4 2 7 3" xfId="36726"/>
    <cellStyle name="Normal 7 3 4 2 8" xfId="6928"/>
    <cellStyle name="Normal 7 3 4 2 8 2" xfId="19377"/>
    <cellStyle name="Normal 7 3 4 2 8 2 2" xfId="44251"/>
    <cellStyle name="Normal 7 3 4 2 8 3" xfId="31818"/>
    <cellStyle name="Normal 7 3 4 2 9" xfId="2879"/>
    <cellStyle name="Normal 7 3 4 2 9 2" xfId="15397"/>
    <cellStyle name="Normal 7 3 4 2 9 2 2" xfId="40271"/>
    <cellStyle name="Normal 7 3 4 2 9 3" xfId="27830"/>
    <cellStyle name="Normal 7 3 4 2_Degree data" xfId="2582"/>
    <cellStyle name="Normal 7 3 4 3" xfId="633"/>
    <cellStyle name="Normal 7 3 4 3 2" xfId="1607"/>
    <cellStyle name="Normal 7 3 4 3 2 2" xfId="9130"/>
    <cellStyle name="Normal 7 3 4 3 2 2 2" xfId="21573"/>
    <cellStyle name="Normal 7 3 4 3 2 2 2 2" xfId="46447"/>
    <cellStyle name="Normal 7 3 4 3 2 2 3" xfId="34014"/>
    <cellStyle name="Normal 7 3 4 3 2 3" xfId="4112"/>
    <cellStyle name="Normal 7 3 4 3 2 3 2" xfId="16566"/>
    <cellStyle name="Normal 7 3 4 3 2 3 2 2" xfId="41440"/>
    <cellStyle name="Normal 7 3 4 3 2 3 3" xfId="29007"/>
    <cellStyle name="Normal 7 3 4 3 2 4" xfId="14407"/>
    <cellStyle name="Normal 7 3 4 3 2 4 2" xfId="39281"/>
    <cellStyle name="Normal 7 3 4 3 2 5" xfId="26840"/>
    <cellStyle name="Normal 7 3 4 3 3" xfId="5753"/>
    <cellStyle name="Normal 7 3 4 3 3 2" xfId="10768"/>
    <cellStyle name="Normal 7 3 4 3 3 2 2" xfId="23211"/>
    <cellStyle name="Normal 7 3 4 3 3 2 2 2" xfId="48085"/>
    <cellStyle name="Normal 7 3 4 3 3 2 3" xfId="35652"/>
    <cellStyle name="Normal 7 3 4 3 3 3" xfId="18204"/>
    <cellStyle name="Normal 7 3 4 3 3 3 2" xfId="43078"/>
    <cellStyle name="Normal 7 3 4 3 3 4" xfId="30645"/>
    <cellStyle name="Normal 7 3 4 3 4" xfId="8246"/>
    <cellStyle name="Normal 7 3 4 3 4 2" xfId="20690"/>
    <cellStyle name="Normal 7 3 4 3 4 2 2" xfId="45564"/>
    <cellStyle name="Normal 7 3 4 3 4 3" xfId="33131"/>
    <cellStyle name="Normal 7 3 4 3 5" xfId="12222"/>
    <cellStyle name="Normal 7 3 4 3 5 2" xfId="24656"/>
    <cellStyle name="Normal 7 3 4 3 5 2 2" xfId="49530"/>
    <cellStyle name="Normal 7 3 4 3 5 3" xfId="37097"/>
    <cellStyle name="Normal 7 3 4 3 6" xfId="6723"/>
    <cellStyle name="Normal 7 3 4 3 6 2" xfId="19172"/>
    <cellStyle name="Normal 7 3 4 3 6 2 2" xfId="44046"/>
    <cellStyle name="Normal 7 3 4 3 6 3" xfId="31613"/>
    <cellStyle name="Normal 7 3 4 3 7" xfId="3177"/>
    <cellStyle name="Normal 7 3 4 3 7 2" xfId="15683"/>
    <cellStyle name="Normal 7 3 4 3 7 2 2" xfId="40557"/>
    <cellStyle name="Normal 7 3 4 3 7 3" xfId="28116"/>
    <cellStyle name="Normal 7 3 4 3 8" xfId="13440"/>
    <cellStyle name="Normal 7 3 4 3 8 2" xfId="38314"/>
    <cellStyle name="Normal 7 3 4 3 9" xfId="25873"/>
    <cellStyle name="Normal 7 3 4 4" xfId="1955"/>
    <cellStyle name="Normal 7 3 4 4 2" xfId="4693"/>
    <cellStyle name="Normal 7 3 4 4 2 2" xfId="9711"/>
    <cellStyle name="Normal 7 3 4 4 2 2 2" xfId="22154"/>
    <cellStyle name="Normal 7 3 4 4 2 2 2 2" xfId="47028"/>
    <cellStyle name="Normal 7 3 4 4 2 2 3" xfId="34595"/>
    <cellStyle name="Normal 7 3 4 4 2 3" xfId="17147"/>
    <cellStyle name="Normal 7 3 4 4 2 3 2" xfId="42021"/>
    <cellStyle name="Normal 7 3 4 4 2 4" xfId="29588"/>
    <cellStyle name="Normal 7 3 4 4 3" xfId="6101"/>
    <cellStyle name="Normal 7 3 4 4 3 2" xfId="11116"/>
    <cellStyle name="Normal 7 3 4 4 3 2 2" xfId="23559"/>
    <cellStyle name="Normal 7 3 4 4 3 2 2 2" xfId="48433"/>
    <cellStyle name="Normal 7 3 4 4 3 2 3" xfId="36000"/>
    <cellStyle name="Normal 7 3 4 4 3 3" xfId="18552"/>
    <cellStyle name="Normal 7 3 4 4 3 3 2" xfId="43426"/>
    <cellStyle name="Normal 7 3 4 4 3 4" xfId="30993"/>
    <cellStyle name="Normal 7 3 4 4 4" xfId="8827"/>
    <cellStyle name="Normal 7 3 4 4 4 2" xfId="21271"/>
    <cellStyle name="Normal 7 3 4 4 4 2 2" xfId="46145"/>
    <cellStyle name="Normal 7 3 4 4 4 3" xfId="33712"/>
    <cellStyle name="Normal 7 3 4 4 5" xfId="12570"/>
    <cellStyle name="Normal 7 3 4 4 5 2" xfId="25004"/>
    <cellStyle name="Normal 7 3 4 4 5 2 2" xfId="49878"/>
    <cellStyle name="Normal 7 3 4 4 5 3" xfId="37445"/>
    <cellStyle name="Normal 7 3 4 4 6" xfId="7304"/>
    <cellStyle name="Normal 7 3 4 4 6 2" xfId="19753"/>
    <cellStyle name="Normal 7 3 4 4 6 2 2" xfId="44627"/>
    <cellStyle name="Normal 7 3 4 4 6 3" xfId="32194"/>
    <cellStyle name="Normal 7 3 4 4 7" xfId="3758"/>
    <cellStyle name="Normal 7 3 4 4 7 2" xfId="16264"/>
    <cellStyle name="Normal 7 3 4 4 7 2 2" xfId="41138"/>
    <cellStyle name="Normal 7 3 4 4 7 3" xfId="28697"/>
    <cellStyle name="Normal 7 3 4 4 8" xfId="14755"/>
    <cellStyle name="Normal 7 3 4 4 8 2" xfId="39629"/>
    <cellStyle name="Normal 7 3 4 4 9" xfId="27188"/>
    <cellStyle name="Normal 7 3 4 5" xfId="2189"/>
    <cellStyle name="Normal 7 3 4 5 2" xfId="4822"/>
    <cellStyle name="Normal 7 3 4 5 2 2" xfId="9839"/>
    <cellStyle name="Normal 7 3 4 5 2 2 2" xfId="22282"/>
    <cellStyle name="Normal 7 3 4 5 2 2 2 2" xfId="47156"/>
    <cellStyle name="Normal 7 3 4 5 2 2 3" xfId="34723"/>
    <cellStyle name="Normal 7 3 4 5 2 3" xfId="17275"/>
    <cellStyle name="Normal 7 3 4 5 2 3 2" xfId="42149"/>
    <cellStyle name="Normal 7 3 4 5 2 4" xfId="29716"/>
    <cellStyle name="Normal 7 3 4 5 3" xfId="6220"/>
    <cellStyle name="Normal 7 3 4 5 3 2" xfId="11235"/>
    <cellStyle name="Normal 7 3 4 5 3 2 2" xfId="23678"/>
    <cellStyle name="Normal 7 3 4 5 3 2 2 2" xfId="48552"/>
    <cellStyle name="Normal 7 3 4 5 3 2 3" xfId="36119"/>
    <cellStyle name="Normal 7 3 4 5 3 3" xfId="18671"/>
    <cellStyle name="Normal 7 3 4 5 3 3 2" xfId="43545"/>
    <cellStyle name="Normal 7 3 4 5 3 4" xfId="31112"/>
    <cellStyle name="Normal 7 3 4 5 4" xfId="8132"/>
    <cellStyle name="Normal 7 3 4 5 4 2" xfId="20578"/>
    <cellStyle name="Normal 7 3 4 5 4 2 2" xfId="45452"/>
    <cellStyle name="Normal 7 3 4 5 4 3" xfId="33019"/>
    <cellStyle name="Normal 7 3 4 5 5" xfId="12689"/>
    <cellStyle name="Normal 7 3 4 5 5 2" xfId="25123"/>
    <cellStyle name="Normal 7 3 4 5 5 2 2" xfId="49997"/>
    <cellStyle name="Normal 7 3 4 5 5 3" xfId="37564"/>
    <cellStyle name="Normal 7 3 4 5 6" xfId="7433"/>
    <cellStyle name="Normal 7 3 4 5 6 2" xfId="19881"/>
    <cellStyle name="Normal 7 3 4 5 6 2 2" xfId="44755"/>
    <cellStyle name="Normal 7 3 4 5 6 3" xfId="32322"/>
    <cellStyle name="Normal 7 3 4 5 7" xfId="3062"/>
    <cellStyle name="Normal 7 3 4 5 7 2" xfId="15571"/>
    <cellStyle name="Normal 7 3 4 5 7 2 2" xfId="40445"/>
    <cellStyle name="Normal 7 3 4 5 7 3" xfId="28004"/>
    <cellStyle name="Normal 7 3 4 5 8" xfId="14874"/>
    <cellStyle name="Normal 7 3 4 5 8 2" xfId="39748"/>
    <cellStyle name="Normal 7 3 4 5 9" xfId="27307"/>
    <cellStyle name="Normal 7 3 4 6" xfId="1031"/>
    <cellStyle name="Normal 7 3 4 6 2" xfId="9018"/>
    <cellStyle name="Normal 7 3 4 6 2 2" xfId="21461"/>
    <cellStyle name="Normal 7 3 4 6 2 2 2" xfId="46335"/>
    <cellStyle name="Normal 7 3 4 6 2 3" xfId="33902"/>
    <cellStyle name="Normal 7 3 4 6 3" xfId="4000"/>
    <cellStyle name="Normal 7 3 4 6 3 2" xfId="16454"/>
    <cellStyle name="Normal 7 3 4 6 3 2 2" xfId="41328"/>
    <cellStyle name="Normal 7 3 4 6 3 3" xfId="28895"/>
    <cellStyle name="Normal 7 3 4 6 4" xfId="13831"/>
    <cellStyle name="Normal 7 3 4 6 4 2" xfId="38705"/>
    <cellStyle name="Normal 7 3 4 6 5" xfId="26264"/>
    <cellStyle name="Normal 7 3 4 7" xfId="5176"/>
    <cellStyle name="Normal 7 3 4 7 2" xfId="10192"/>
    <cellStyle name="Normal 7 3 4 7 2 2" xfId="22635"/>
    <cellStyle name="Normal 7 3 4 7 2 2 2" xfId="47509"/>
    <cellStyle name="Normal 7 3 4 7 2 3" xfId="35076"/>
    <cellStyle name="Normal 7 3 4 7 3" xfId="17628"/>
    <cellStyle name="Normal 7 3 4 7 3 2" xfId="42502"/>
    <cellStyle name="Normal 7 3 4 7 4" xfId="30069"/>
    <cellStyle name="Normal 7 3 4 8" xfId="7753"/>
    <cellStyle name="Normal 7 3 4 8 2" xfId="20199"/>
    <cellStyle name="Normal 7 3 4 8 2 2" xfId="45073"/>
    <cellStyle name="Normal 7 3 4 8 3" xfId="32640"/>
    <cellStyle name="Normal 7 3 4 9" xfId="11646"/>
    <cellStyle name="Normal 7 3 4 9 2" xfId="24080"/>
    <cellStyle name="Normal 7 3 4 9 2 2" xfId="48954"/>
    <cellStyle name="Normal 7 3 4 9 3" xfId="36521"/>
    <cellStyle name="Normal 7 3 4_Degree data" xfId="2581"/>
    <cellStyle name="Normal 7 3 5" xfId="377"/>
    <cellStyle name="Normal 7 3 5 10" xfId="13193"/>
    <cellStyle name="Normal 7 3 5 10 2" xfId="38067"/>
    <cellStyle name="Normal 7 3 5 11" xfId="25626"/>
    <cellStyle name="Normal 7 3 5 2" xfId="737"/>
    <cellStyle name="Normal 7 3 5 2 2" xfId="1609"/>
    <cellStyle name="Normal 7 3 5 2 2 2" xfId="9713"/>
    <cellStyle name="Normal 7 3 5 2 2 2 2" xfId="22156"/>
    <cellStyle name="Normal 7 3 5 2 2 2 2 2" xfId="47030"/>
    <cellStyle name="Normal 7 3 5 2 2 2 3" xfId="34597"/>
    <cellStyle name="Normal 7 3 5 2 2 3" xfId="4695"/>
    <cellStyle name="Normal 7 3 5 2 2 3 2" xfId="17149"/>
    <cellStyle name="Normal 7 3 5 2 2 3 2 2" xfId="42023"/>
    <cellStyle name="Normal 7 3 5 2 2 3 3" xfId="29590"/>
    <cellStyle name="Normal 7 3 5 2 2 4" xfId="14409"/>
    <cellStyle name="Normal 7 3 5 2 2 4 2" xfId="39283"/>
    <cellStyle name="Normal 7 3 5 2 2 5" xfId="26842"/>
    <cellStyle name="Normal 7 3 5 2 3" xfId="5755"/>
    <cellStyle name="Normal 7 3 5 2 3 2" xfId="10770"/>
    <cellStyle name="Normal 7 3 5 2 3 2 2" xfId="23213"/>
    <cellStyle name="Normal 7 3 5 2 3 2 2 2" xfId="48087"/>
    <cellStyle name="Normal 7 3 5 2 3 2 3" xfId="35654"/>
    <cellStyle name="Normal 7 3 5 2 3 3" xfId="18206"/>
    <cellStyle name="Normal 7 3 5 2 3 3 2" xfId="43080"/>
    <cellStyle name="Normal 7 3 5 2 3 4" xfId="30647"/>
    <cellStyle name="Normal 7 3 5 2 4" xfId="8829"/>
    <cellStyle name="Normal 7 3 5 2 4 2" xfId="21273"/>
    <cellStyle name="Normal 7 3 5 2 4 2 2" xfId="46147"/>
    <cellStyle name="Normal 7 3 5 2 4 3" xfId="33714"/>
    <cellStyle name="Normal 7 3 5 2 5" xfId="12224"/>
    <cellStyle name="Normal 7 3 5 2 5 2" xfId="24658"/>
    <cellStyle name="Normal 7 3 5 2 5 2 2" xfId="49532"/>
    <cellStyle name="Normal 7 3 5 2 5 3" xfId="37099"/>
    <cellStyle name="Normal 7 3 5 2 6" xfId="7306"/>
    <cellStyle name="Normal 7 3 5 2 6 2" xfId="19755"/>
    <cellStyle name="Normal 7 3 5 2 6 2 2" xfId="44629"/>
    <cellStyle name="Normal 7 3 5 2 6 3" xfId="32196"/>
    <cellStyle name="Normal 7 3 5 2 7" xfId="3760"/>
    <cellStyle name="Normal 7 3 5 2 7 2" xfId="16266"/>
    <cellStyle name="Normal 7 3 5 2 7 2 2" xfId="41140"/>
    <cellStyle name="Normal 7 3 5 2 7 3" xfId="28699"/>
    <cellStyle name="Normal 7 3 5 2 8" xfId="13540"/>
    <cellStyle name="Normal 7 3 5 2 8 2" xfId="38414"/>
    <cellStyle name="Normal 7 3 5 2 9" xfId="25973"/>
    <cellStyle name="Normal 7 3 5 3" xfId="1957"/>
    <cellStyle name="Normal 7 3 5 3 2" xfId="4922"/>
    <cellStyle name="Normal 7 3 5 3 2 2" xfId="9939"/>
    <cellStyle name="Normal 7 3 5 3 2 2 2" xfId="22382"/>
    <cellStyle name="Normal 7 3 5 3 2 2 2 2" xfId="47256"/>
    <cellStyle name="Normal 7 3 5 3 2 2 3" xfId="34823"/>
    <cellStyle name="Normal 7 3 5 3 2 3" xfId="17375"/>
    <cellStyle name="Normal 7 3 5 3 2 3 2" xfId="42249"/>
    <cellStyle name="Normal 7 3 5 3 2 4" xfId="29816"/>
    <cellStyle name="Normal 7 3 5 3 3" xfId="6103"/>
    <cellStyle name="Normal 7 3 5 3 3 2" xfId="11118"/>
    <cellStyle name="Normal 7 3 5 3 3 2 2" xfId="23561"/>
    <cellStyle name="Normal 7 3 5 3 3 2 2 2" xfId="48435"/>
    <cellStyle name="Normal 7 3 5 3 3 2 3" xfId="36002"/>
    <cellStyle name="Normal 7 3 5 3 3 3" xfId="18554"/>
    <cellStyle name="Normal 7 3 5 3 3 3 2" xfId="43428"/>
    <cellStyle name="Normal 7 3 5 3 3 4" xfId="30995"/>
    <cellStyle name="Normal 7 3 5 3 4" xfId="8346"/>
    <cellStyle name="Normal 7 3 5 3 4 2" xfId="20790"/>
    <cellStyle name="Normal 7 3 5 3 4 2 2" xfId="45664"/>
    <cellStyle name="Normal 7 3 5 3 4 3" xfId="33231"/>
    <cellStyle name="Normal 7 3 5 3 5" xfId="12572"/>
    <cellStyle name="Normal 7 3 5 3 5 2" xfId="25006"/>
    <cellStyle name="Normal 7 3 5 3 5 2 2" xfId="49880"/>
    <cellStyle name="Normal 7 3 5 3 5 3" xfId="37447"/>
    <cellStyle name="Normal 7 3 5 3 6" xfId="7533"/>
    <cellStyle name="Normal 7 3 5 3 6 2" xfId="19981"/>
    <cellStyle name="Normal 7 3 5 3 6 2 2" xfId="44855"/>
    <cellStyle name="Normal 7 3 5 3 6 3" xfId="32422"/>
    <cellStyle name="Normal 7 3 5 3 7" xfId="3277"/>
    <cellStyle name="Normal 7 3 5 3 7 2" xfId="15783"/>
    <cellStyle name="Normal 7 3 5 3 7 2 2" xfId="40657"/>
    <cellStyle name="Normal 7 3 5 3 7 3" xfId="28216"/>
    <cellStyle name="Normal 7 3 5 3 8" xfId="14757"/>
    <cellStyle name="Normal 7 3 5 3 8 2" xfId="39631"/>
    <cellStyle name="Normal 7 3 5 3 9" xfId="27190"/>
    <cellStyle name="Normal 7 3 5 4" xfId="2295"/>
    <cellStyle name="Normal 7 3 5 4 2" xfId="6320"/>
    <cellStyle name="Normal 7 3 5 4 2 2" xfId="11335"/>
    <cellStyle name="Normal 7 3 5 4 2 2 2" xfId="23778"/>
    <cellStyle name="Normal 7 3 5 4 2 2 2 2" xfId="48652"/>
    <cellStyle name="Normal 7 3 5 4 2 2 3" xfId="36219"/>
    <cellStyle name="Normal 7 3 5 4 2 3" xfId="18771"/>
    <cellStyle name="Normal 7 3 5 4 2 3 2" xfId="43645"/>
    <cellStyle name="Normal 7 3 5 4 2 4" xfId="31212"/>
    <cellStyle name="Normal 7 3 5 4 3" xfId="12789"/>
    <cellStyle name="Normal 7 3 5 4 3 2" xfId="25223"/>
    <cellStyle name="Normal 7 3 5 4 3 2 2" xfId="50097"/>
    <cellStyle name="Normal 7 3 5 4 3 3" xfId="37664"/>
    <cellStyle name="Normal 7 3 5 4 4" xfId="9230"/>
    <cellStyle name="Normal 7 3 5 4 4 2" xfId="21673"/>
    <cellStyle name="Normal 7 3 5 4 4 2 2" xfId="46547"/>
    <cellStyle name="Normal 7 3 5 4 4 3" xfId="34114"/>
    <cellStyle name="Normal 7 3 5 4 5" xfId="4212"/>
    <cellStyle name="Normal 7 3 5 4 5 2" xfId="16666"/>
    <cellStyle name="Normal 7 3 5 4 5 2 2" xfId="41540"/>
    <cellStyle name="Normal 7 3 5 4 5 3" xfId="29107"/>
    <cellStyle name="Normal 7 3 5 4 6" xfId="14974"/>
    <cellStyle name="Normal 7 3 5 4 6 2" xfId="39848"/>
    <cellStyle name="Normal 7 3 5 4 7" xfId="27407"/>
    <cellStyle name="Normal 7 3 5 5" xfId="1131"/>
    <cellStyle name="Normal 7 3 5 5 2" xfId="10292"/>
    <cellStyle name="Normal 7 3 5 5 2 2" xfId="22735"/>
    <cellStyle name="Normal 7 3 5 5 2 2 2" xfId="47609"/>
    <cellStyle name="Normal 7 3 5 5 2 3" xfId="35176"/>
    <cellStyle name="Normal 7 3 5 5 3" xfId="5276"/>
    <cellStyle name="Normal 7 3 5 5 3 2" xfId="17728"/>
    <cellStyle name="Normal 7 3 5 5 3 2 2" xfId="42602"/>
    <cellStyle name="Normal 7 3 5 5 3 3" xfId="30169"/>
    <cellStyle name="Normal 7 3 5 5 4" xfId="13931"/>
    <cellStyle name="Normal 7 3 5 5 4 2" xfId="38805"/>
    <cellStyle name="Normal 7 3 5 5 5" xfId="26364"/>
    <cellStyle name="Normal 7 3 5 6" xfId="7853"/>
    <cellStyle name="Normal 7 3 5 6 2" xfId="20299"/>
    <cellStyle name="Normal 7 3 5 6 2 2" xfId="45173"/>
    <cellStyle name="Normal 7 3 5 6 3" xfId="32740"/>
    <cellStyle name="Normal 7 3 5 7" xfId="11746"/>
    <cellStyle name="Normal 7 3 5 7 2" xfId="24180"/>
    <cellStyle name="Normal 7 3 5 7 2 2" xfId="49054"/>
    <cellStyle name="Normal 7 3 5 7 3" xfId="36621"/>
    <cellStyle name="Normal 7 3 5 8" xfId="6823"/>
    <cellStyle name="Normal 7 3 5 8 2" xfId="19272"/>
    <cellStyle name="Normal 7 3 5 8 2 2" xfId="44146"/>
    <cellStyle name="Normal 7 3 5 8 3" xfId="31713"/>
    <cellStyle name="Normal 7 3 5 9" xfId="2774"/>
    <cellStyle name="Normal 7 3 5 9 2" xfId="15292"/>
    <cellStyle name="Normal 7 3 5 9 2 2" xfId="40166"/>
    <cellStyle name="Normal 7 3 5 9 3" xfId="27725"/>
    <cellStyle name="Normal 7 3 5_Degree data" xfId="2583"/>
    <cellStyle name="Normal 7 3 6" xfId="239"/>
    <cellStyle name="Normal 7 3 6 10" xfId="13065"/>
    <cellStyle name="Normal 7 3 6 10 2" xfId="37939"/>
    <cellStyle name="Normal 7 3 6 11" xfId="25498"/>
    <cellStyle name="Normal 7 3 6 2" xfId="603"/>
    <cellStyle name="Normal 7 3 6 2 2" xfId="1610"/>
    <cellStyle name="Normal 7 3 6 2 2 2" xfId="9714"/>
    <cellStyle name="Normal 7 3 6 2 2 2 2" xfId="22157"/>
    <cellStyle name="Normal 7 3 6 2 2 2 2 2" xfId="47031"/>
    <cellStyle name="Normal 7 3 6 2 2 2 3" xfId="34598"/>
    <cellStyle name="Normal 7 3 6 2 2 3" xfId="4696"/>
    <cellStyle name="Normal 7 3 6 2 2 3 2" xfId="17150"/>
    <cellStyle name="Normal 7 3 6 2 2 3 2 2" xfId="42024"/>
    <cellStyle name="Normal 7 3 6 2 2 3 3" xfId="29591"/>
    <cellStyle name="Normal 7 3 6 2 2 4" xfId="14410"/>
    <cellStyle name="Normal 7 3 6 2 2 4 2" xfId="39284"/>
    <cellStyle name="Normal 7 3 6 2 2 5" xfId="26843"/>
    <cellStyle name="Normal 7 3 6 2 3" xfId="5756"/>
    <cellStyle name="Normal 7 3 6 2 3 2" xfId="10771"/>
    <cellStyle name="Normal 7 3 6 2 3 2 2" xfId="23214"/>
    <cellStyle name="Normal 7 3 6 2 3 2 2 2" xfId="48088"/>
    <cellStyle name="Normal 7 3 6 2 3 2 3" xfId="35655"/>
    <cellStyle name="Normal 7 3 6 2 3 3" xfId="18207"/>
    <cellStyle name="Normal 7 3 6 2 3 3 2" xfId="43081"/>
    <cellStyle name="Normal 7 3 6 2 3 4" xfId="30648"/>
    <cellStyle name="Normal 7 3 6 2 4" xfId="8830"/>
    <cellStyle name="Normal 7 3 6 2 4 2" xfId="21274"/>
    <cellStyle name="Normal 7 3 6 2 4 2 2" xfId="46148"/>
    <cellStyle name="Normal 7 3 6 2 4 3" xfId="33715"/>
    <cellStyle name="Normal 7 3 6 2 5" xfId="12225"/>
    <cellStyle name="Normal 7 3 6 2 5 2" xfId="24659"/>
    <cellStyle name="Normal 7 3 6 2 5 2 2" xfId="49533"/>
    <cellStyle name="Normal 7 3 6 2 5 3" xfId="37100"/>
    <cellStyle name="Normal 7 3 6 2 6" xfId="7307"/>
    <cellStyle name="Normal 7 3 6 2 6 2" xfId="19756"/>
    <cellStyle name="Normal 7 3 6 2 6 2 2" xfId="44630"/>
    <cellStyle name="Normal 7 3 6 2 6 3" xfId="32197"/>
    <cellStyle name="Normal 7 3 6 2 7" xfId="3761"/>
    <cellStyle name="Normal 7 3 6 2 7 2" xfId="16267"/>
    <cellStyle name="Normal 7 3 6 2 7 2 2" xfId="41141"/>
    <cellStyle name="Normal 7 3 6 2 7 3" xfId="28700"/>
    <cellStyle name="Normal 7 3 6 2 8" xfId="13412"/>
    <cellStyle name="Normal 7 3 6 2 8 2" xfId="38286"/>
    <cellStyle name="Normal 7 3 6 2 9" xfId="25845"/>
    <cellStyle name="Normal 7 3 6 3" xfId="1958"/>
    <cellStyle name="Normal 7 3 6 3 2" xfId="4794"/>
    <cellStyle name="Normal 7 3 6 3 2 2" xfId="9811"/>
    <cellStyle name="Normal 7 3 6 3 2 2 2" xfId="22254"/>
    <cellStyle name="Normal 7 3 6 3 2 2 2 2" xfId="47128"/>
    <cellStyle name="Normal 7 3 6 3 2 2 3" xfId="34695"/>
    <cellStyle name="Normal 7 3 6 3 2 3" xfId="17247"/>
    <cellStyle name="Normal 7 3 6 3 2 3 2" xfId="42121"/>
    <cellStyle name="Normal 7 3 6 3 2 4" xfId="29688"/>
    <cellStyle name="Normal 7 3 6 3 3" xfId="6104"/>
    <cellStyle name="Normal 7 3 6 3 3 2" xfId="11119"/>
    <cellStyle name="Normal 7 3 6 3 3 2 2" xfId="23562"/>
    <cellStyle name="Normal 7 3 6 3 3 2 2 2" xfId="48436"/>
    <cellStyle name="Normal 7 3 6 3 3 2 3" xfId="36003"/>
    <cellStyle name="Normal 7 3 6 3 3 3" xfId="18555"/>
    <cellStyle name="Normal 7 3 6 3 3 3 2" xfId="43429"/>
    <cellStyle name="Normal 7 3 6 3 3 4" xfId="30996"/>
    <cellStyle name="Normal 7 3 6 3 4" xfId="8884"/>
    <cellStyle name="Normal 7 3 6 3 4 2" xfId="21327"/>
    <cellStyle name="Normal 7 3 6 3 4 2 2" xfId="46201"/>
    <cellStyle name="Normal 7 3 6 3 4 3" xfId="33768"/>
    <cellStyle name="Normal 7 3 6 3 5" xfId="12573"/>
    <cellStyle name="Normal 7 3 6 3 5 2" xfId="25007"/>
    <cellStyle name="Normal 7 3 6 3 5 2 2" xfId="49881"/>
    <cellStyle name="Normal 7 3 6 3 5 3" xfId="37448"/>
    <cellStyle name="Normal 7 3 6 3 6" xfId="7405"/>
    <cellStyle name="Normal 7 3 6 3 6 2" xfId="19853"/>
    <cellStyle name="Normal 7 3 6 3 6 2 2" xfId="44727"/>
    <cellStyle name="Normal 7 3 6 3 6 3" xfId="32294"/>
    <cellStyle name="Normal 7 3 6 3 7" xfId="3866"/>
    <cellStyle name="Normal 7 3 6 3 7 2" xfId="16320"/>
    <cellStyle name="Normal 7 3 6 3 7 2 2" xfId="41194"/>
    <cellStyle name="Normal 7 3 6 3 7 3" xfId="28761"/>
    <cellStyle name="Normal 7 3 6 3 8" xfId="14758"/>
    <cellStyle name="Normal 7 3 6 3 8 2" xfId="39632"/>
    <cellStyle name="Normal 7 3 6 3 9" xfId="27191"/>
    <cellStyle name="Normal 7 3 6 4" xfId="2157"/>
    <cellStyle name="Normal 7 3 6 4 2" xfId="6192"/>
    <cellStyle name="Normal 7 3 6 4 2 2" xfId="11207"/>
    <cellStyle name="Normal 7 3 6 4 2 2 2" xfId="23650"/>
    <cellStyle name="Normal 7 3 6 4 2 2 2 2" xfId="48524"/>
    <cellStyle name="Normal 7 3 6 4 2 2 3" xfId="36091"/>
    <cellStyle name="Normal 7 3 6 4 2 3" xfId="18643"/>
    <cellStyle name="Normal 7 3 6 4 2 3 2" xfId="43517"/>
    <cellStyle name="Normal 7 3 6 4 2 4" xfId="31084"/>
    <cellStyle name="Normal 7 3 6 4 3" xfId="12661"/>
    <cellStyle name="Normal 7 3 6 4 3 2" xfId="25095"/>
    <cellStyle name="Normal 7 3 6 4 3 2 2" xfId="49969"/>
    <cellStyle name="Normal 7 3 6 4 3 3" xfId="37536"/>
    <cellStyle name="Normal 7 3 6 4 4" xfId="9102"/>
    <cellStyle name="Normal 7 3 6 4 4 2" xfId="21545"/>
    <cellStyle name="Normal 7 3 6 4 4 2 2" xfId="46419"/>
    <cellStyle name="Normal 7 3 6 4 4 3" xfId="33986"/>
    <cellStyle name="Normal 7 3 6 4 5" xfId="4084"/>
    <cellStyle name="Normal 7 3 6 4 5 2" xfId="16538"/>
    <cellStyle name="Normal 7 3 6 4 5 2 2" xfId="41412"/>
    <cellStyle name="Normal 7 3 6 4 5 3" xfId="28979"/>
    <cellStyle name="Normal 7 3 6 4 6" xfId="14846"/>
    <cellStyle name="Normal 7 3 6 4 6 2" xfId="39720"/>
    <cellStyle name="Normal 7 3 6 4 7" xfId="27279"/>
    <cellStyle name="Normal 7 3 6 5" xfId="1003"/>
    <cellStyle name="Normal 7 3 6 5 2" xfId="10162"/>
    <cellStyle name="Normal 7 3 6 5 2 2" xfId="22605"/>
    <cellStyle name="Normal 7 3 6 5 2 2 2" xfId="47479"/>
    <cellStyle name="Normal 7 3 6 5 2 3" xfId="35046"/>
    <cellStyle name="Normal 7 3 6 5 3" xfId="5146"/>
    <cellStyle name="Normal 7 3 6 5 3 2" xfId="17598"/>
    <cellStyle name="Normal 7 3 6 5 3 2 2" xfId="42472"/>
    <cellStyle name="Normal 7 3 6 5 3 3" xfId="30039"/>
    <cellStyle name="Normal 7 3 6 5 4" xfId="13803"/>
    <cellStyle name="Normal 7 3 6 5 4 2" xfId="38677"/>
    <cellStyle name="Normal 7 3 6 5 5" xfId="26236"/>
    <cellStyle name="Normal 7 3 6 6" xfId="8218"/>
    <cellStyle name="Normal 7 3 6 6 2" xfId="20662"/>
    <cellStyle name="Normal 7 3 6 6 2 2" xfId="45536"/>
    <cellStyle name="Normal 7 3 6 6 3" xfId="33103"/>
    <cellStyle name="Normal 7 3 6 7" xfId="11618"/>
    <cellStyle name="Normal 7 3 6 7 2" xfId="24052"/>
    <cellStyle name="Normal 7 3 6 7 2 2" xfId="48926"/>
    <cellStyle name="Normal 7 3 6 7 3" xfId="36493"/>
    <cellStyle name="Normal 7 3 6 8" xfId="6695"/>
    <cellStyle name="Normal 7 3 6 8 2" xfId="19144"/>
    <cellStyle name="Normal 7 3 6 8 2 2" xfId="44018"/>
    <cellStyle name="Normal 7 3 6 8 3" xfId="31585"/>
    <cellStyle name="Normal 7 3 6 9" xfId="3149"/>
    <cellStyle name="Normal 7 3 6 9 2" xfId="15655"/>
    <cellStyle name="Normal 7 3 6 9 2 2" xfId="40529"/>
    <cellStyle name="Normal 7 3 6 9 3" xfId="28088"/>
    <cellStyle name="Normal 7 3 6_Degree data" xfId="2584"/>
    <cellStyle name="Normal 7 3 7" xfId="557"/>
    <cellStyle name="Normal 7 3 7 2" xfId="1601"/>
    <cellStyle name="Normal 7 3 7 2 2" xfId="9705"/>
    <cellStyle name="Normal 7 3 7 2 2 2" xfId="22148"/>
    <cellStyle name="Normal 7 3 7 2 2 2 2" xfId="47022"/>
    <cellStyle name="Normal 7 3 7 2 2 3" xfId="34589"/>
    <cellStyle name="Normal 7 3 7 2 3" xfId="4687"/>
    <cellStyle name="Normal 7 3 7 2 3 2" xfId="17141"/>
    <cellStyle name="Normal 7 3 7 2 3 2 2" xfId="42015"/>
    <cellStyle name="Normal 7 3 7 2 3 3" xfId="29582"/>
    <cellStyle name="Normal 7 3 7 2 4" xfId="14401"/>
    <cellStyle name="Normal 7 3 7 2 4 2" xfId="39275"/>
    <cellStyle name="Normal 7 3 7 2 5" xfId="26834"/>
    <cellStyle name="Normal 7 3 7 3" xfId="5747"/>
    <cellStyle name="Normal 7 3 7 3 2" xfId="10762"/>
    <cellStyle name="Normal 7 3 7 3 2 2" xfId="23205"/>
    <cellStyle name="Normal 7 3 7 3 2 2 2" xfId="48079"/>
    <cellStyle name="Normal 7 3 7 3 2 3" xfId="35646"/>
    <cellStyle name="Normal 7 3 7 3 3" xfId="18198"/>
    <cellStyle name="Normal 7 3 7 3 3 2" xfId="43072"/>
    <cellStyle name="Normal 7 3 7 3 4" xfId="30639"/>
    <cellStyle name="Normal 7 3 7 4" xfId="8821"/>
    <cellStyle name="Normal 7 3 7 4 2" xfId="21265"/>
    <cellStyle name="Normal 7 3 7 4 2 2" xfId="46139"/>
    <cellStyle name="Normal 7 3 7 4 3" xfId="33706"/>
    <cellStyle name="Normal 7 3 7 5" xfId="12216"/>
    <cellStyle name="Normal 7 3 7 5 2" xfId="24650"/>
    <cellStyle name="Normal 7 3 7 5 2 2" xfId="49524"/>
    <cellStyle name="Normal 7 3 7 5 3" xfId="37091"/>
    <cellStyle name="Normal 7 3 7 6" xfId="7298"/>
    <cellStyle name="Normal 7 3 7 6 2" xfId="19747"/>
    <cellStyle name="Normal 7 3 7 6 2 2" xfId="44621"/>
    <cellStyle name="Normal 7 3 7 6 3" xfId="32188"/>
    <cellStyle name="Normal 7 3 7 7" xfId="3752"/>
    <cellStyle name="Normal 7 3 7 7 2" xfId="16258"/>
    <cellStyle name="Normal 7 3 7 7 2 2" xfId="41132"/>
    <cellStyle name="Normal 7 3 7 7 3" xfId="28691"/>
    <cellStyle name="Normal 7 3 7 8" xfId="13367"/>
    <cellStyle name="Normal 7 3 7 8 2" xfId="38241"/>
    <cellStyle name="Normal 7 3 7 9" xfId="25800"/>
    <cellStyle name="Normal 7 3 8" xfId="1949"/>
    <cellStyle name="Normal 7 3 8 2" xfId="4749"/>
    <cellStyle name="Normal 7 3 8 2 2" xfId="9766"/>
    <cellStyle name="Normal 7 3 8 2 2 2" xfId="22209"/>
    <cellStyle name="Normal 7 3 8 2 2 2 2" xfId="47083"/>
    <cellStyle name="Normal 7 3 8 2 2 3" xfId="34650"/>
    <cellStyle name="Normal 7 3 8 2 3" xfId="17202"/>
    <cellStyle name="Normal 7 3 8 2 3 2" xfId="42076"/>
    <cellStyle name="Normal 7 3 8 2 4" xfId="29643"/>
    <cellStyle name="Normal 7 3 8 3" xfId="6095"/>
    <cellStyle name="Normal 7 3 8 3 2" xfId="11110"/>
    <cellStyle name="Normal 7 3 8 3 2 2" xfId="23553"/>
    <cellStyle name="Normal 7 3 8 3 2 2 2" xfId="48427"/>
    <cellStyle name="Normal 7 3 8 3 2 3" xfId="35994"/>
    <cellStyle name="Normal 7 3 8 3 3" xfId="18546"/>
    <cellStyle name="Normal 7 3 8 3 3 2" xfId="43420"/>
    <cellStyle name="Normal 7 3 8 3 4" xfId="30987"/>
    <cellStyle name="Normal 7 3 8 4" xfId="8026"/>
    <cellStyle name="Normal 7 3 8 4 2" xfId="20472"/>
    <cellStyle name="Normal 7 3 8 4 2 2" xfId="45346"/>
    <cellStyle name="Normal 7 3 8 4 3" xfId="32913"/>
    <cellStyle name="Normal 7 3 8 5" xfId="12564"/>
    <cellStyle name="Normal 7 3 8 5 2" xfId="24998"/>
    <cellStyle name="Normal 7 3 8 5 2 2" xfId="49872"/>
    <cellStyle name="Normal 7 3 8 5 3" xfId="37439"/>
    <cellStyle name="Normal 7 3 8 6" xfId="7360"/>
    <cellStyle name="Normal 7 3 8 6 2" xfId="19808"/>
    <cellStyle name="Normal 7 3 8 6 2 2" xfId="44682"/>
    <cellStyle name="Normal 7 3 8 6 3" xfId="32249"/>
    <cellStyle name="Normal 7 3 8 7" xfId="2950"/>
    <cellStyle name="Normal 7 3 8 7 2" xfId="15465"/>
    <cellStyle name="Normal 7 3 8 7 2 2" xfId="40339"/>
    <cellStyle name="Normal 7 3 8 7 3" xfId="27898"/>
    <cellStyle name="Normal 7 3 8 8" xfId="14749"/>
    <cellStyle name="Normal 7 3 8 8 2" xfId="39623"/>
    <cellStyle name="Normal 7 3 8 9" xfId="27182"/>
    <cellStyle name="Normal 7 3 9" xfId="2108"/>
    <cellStyle name="Normal 7 3 9 2" xfId="6147"/>
    <cellStyle name="Normal 7 3 9 2 2" xfId="11162"/>
    <cellStyle name="Normal 7 3 9 2 2 2" xfId="23605"/>
    <cellStyle name="Normal 7 3 9 2 2 2 2" xfId="48479"/>
    <cellStyle name="Normal 7 3 9 2 2 3" xfId="36046"/>
    <cellStyle name="Normal 7 3 9 2 3" xfId="18598"/>
    <cellStyle name="Normal 7 3 9 2 3 2" xfId="43472"/>
    <cellStyle name="Normal 7 3 9 2 4" xfId="31039"/>
    <cellStyle name="Normal 7 3 9 3" xfId="12616"/>
    <cellStyle name="Normal 7 3 9 3 2" xfId="25050"/>
    <cellStyle name="Normal 7 3 9 3 2 2" xfId="49924"/>
    <cellStyle name="Normal 7 3 9 3 3" xfId="37491"/>
    <cellStyle name="Normal 7 3 9 4" xfId="8913"/>
    <cellStyle name="Normal 7 3 9 4 2" xfId="21356"/>
    <cellStyle name="Normal 7 3 9 4 2 2" xfId="46230"/>
    <cellStyle name="Normal 7 3 9 4 3" xfId="33797"/>
    <cellStyle name="Normal 7 3 9 5" xfId="3895"/>
    <cellStyle name="Normal 7 3 9 5 2" xfId="16349"/>
    <cellStyle name="Normal 7 3 9 5 2 2" xfId="41223"/>
    <cellStyle name="Normal 7 3 9 5 3" xfId="28790"/>
    <cellStyle name="Normal 7 3 9 6" xfId="14801"/>
    <cellStyle name="Normal 7 3 9 6 2" xfId="39675"/>
    <cellStyle name="Normal 7 3 9 7" xfId="27234"/>
    <cellStyle name="Normal 7 3_Degree data" xfId="2575"/>
    <cellStyle name="Normal 7 4" xfId="140"/>
    <cellStyle name="Normal 7 4 10" xfId="7703"/>
    <cellStyle name="Normal 7 4 10 2" xfId="20149"/>
    <cellStyle name="Normal 7 4 10 2 2" xfId="45023"/>
    <cellStyle name="Normal 7 4 10 3" xfId="32590"/>
    <cellStyle name="Normal 7 4 11" xfId="11523"/>
    <cellStyle name="Normal 7 4 11 2" xfId="23957"/>
    <cellStyle name="Normal 7 4 11 2 2" xfId="48831"/>
    <cellStyle name="Normal 7 4 11 3" xfId="36398"/>
    <cellStyle name="Normal 7 4 12" xfId="6515"/>
    <cellStyle name="Normal 7 4 12 2" xfId="18964"/>
    <cellStyle name="Normal 7 4 12 2 2" xfId="43838"/>
    <cellStyle name="Normal 7 4 12 3" xfId="31405"/>
    <cellStyle name="Normal 7 4 13" xfId="2623"/>
    <cellStyle name="Normal 7 4 13 2" xfId="15142"/>
    <cellStyle name="Normal 7 4 13 2 2" xfId="40016"/>
    <cellStyle name="Normal 7 4 13 3" xfId="27575"/>
    <cellStyle name="Normal 7 4 14" xfId="12970"/>
    <cellStyle name="Normal 7 4 14 2" xfId="37844"/>
    <cellStyle name="Normal 7 4 15" xfId="25403"/>
    <cellStyle name="Normal 7 4 2" xfId="328"/>
    <cellStyle name="Normal 7 4 2 10" xfId="6558"/>
    <cellStyle name="Normal 7 4 2 10 2" xfId="19007"/>
    <cellStyle name="Normal 7 4 2 10 2 2" xfId="43881"/>
    <cellStyle name="Normal 7 4 2 10 3" xfId="31448"/>
    <cellStyle name="Normal 7 4 2 11" xfId="2726"/>
    <cellStyle name="Normal 7 4 2 11 2" xfId="15244"/>
    <cellStyle name="Normal 7 4 2 11 2 2" xfId="40118"/>
    <cellStyle name="Normal 7 4 2 11 3" xfId="27677"/>
    <cellStyle name="Normal 7 4 2 12" xfId="13145"/>
    <cellStyle name="Normal 7 4 2 12 2" xfId="38019"/>
    <cellStyle name="Normal 7 4 2 13" xfId="25578"/>
    <cellStyle name="Normal 7 4 2 2" xfId="430"/>
    <cellStyle name="Normal 7 4 2 2 10" xfId="13245"/>
    <cellStyle name="Normal 7 4 2 2 10 2" xfId="38119"/>
    <cellStyle name="Normal 7 4 2 2 11" xfId="25678"/>
    <cellStyle name="Normal 7 4 2 2 2" xfId="790"/>
    <cellStyle name="Normal 7 4 2 2 2 2" xfId="1613"/>
    <cellStyle name="Normal 7 4 2 2 2 2 2" xfId="9717"/>
    <cellStyle name="Normal 7 4 2 2 2 2 2 2" xfId="22160"/>
    <cellStyle name="Normal 7 4 2 2 2 2 2 2 2" xfId="47034"/>
    <cellStyle name="Normal 7 4 2 2 2 2 2 3" xfId="34601"/>
    <cellStyle name="Normal 7 4 2 2 2 2 3" xfId="4699"/>
    <cellStyle name="Normal 7 4 2 2 2 2 3 2" xfId="17153"/>
    <cellStyle name="Normal 7 4 2 2 2 2 3 2 2" xfId="42027"/>
    <cellStyle name="Normal 7 4 2 2 2 2 3 3" xfId="29594"/>
    <cellStyle name="Normal 7 4 2 2 2 2 4" xfId="14413"/>
    <cellStyle name="Normal 7 4 2 2 2 2 4 2" xfId="39287"/>
    <cellStyle name="Normal 7 4 2 2 2 2 5" xfId="26846"/>
    <cellStyle name="Normal 7 4 2 2 2 3" xfId="5759"/>
    <cellStyle name="Normal 7 4 2 2 2 3 2" xfId="10774"/>
    <cellStyle name="Normal 7 4 2 2 2 3 2 2" xfId="23217"/>
    <cellStyle name="Normal 7 4 2 2 2 3 2 2 2" xfId="48091"/>
    <cellStyle name="Normal 7 4 2 2 2 3 2 3" xfId="35658"/>
    <cellStyle name="Normal 7 4 2 2 2 3 3" xfId="18210"/>
    <cellStyle name="Normal 7 4 2 2 2 3 3 2" xfId="43084"/>
    <cellStyle name="Normal 7 4 2 2 2 3 4" xfId="30651"/>
    <cellStyle name="Normal 7 4 2 2 2 4" xfId="8833"/>
    <cellStyle name="Normal 7 4 2 2 2 4 2" xfId="21277"/>
    <cellStyle name="Normal 7 4 2 2 2 4 2 2" xfId="46151"/>
    <cellStyle name="Normal 7 4 2 2 2 4 3" xfId="33718"/>
    <cellStyle name="Normal 7 4 2 2 2 5" xfId="12228"/>
    <cellStyle name="Normal 7 4 2 2 2 5 2" xfId="24662"/>
    <cellStyle name="Normal 7 4 2 2 2 5 2 2" xfId="49536"/>
    <cellStyle name="Normal 7 4 2 2 2 5 3" xfId="37103"/>
    <cellStyle name="Normal 7 4 2 2 2 6" xfId="7310"/>
    <cellStyle name="Normal 7 4 2 2 2 6 2" xfId="19759"/>
    <cellStyle name="Normal 7 4 2 2 2 6 2 2" xfId="44633"/>
    <cellStyle name="Normal 7 4 2 2 2 6 3" xfId="32200"/>
    <cellStyle name="Normal 7 4 2 2 2 7" xfId="3764"/>
    <cellStyle name="Normal 7 4 2 2 2 7 2" xfId="16270"/>
    <cellStyle name="Normal 7 4 2 2 2 7 2 2" xfId="41144"/>
    <cellStyle name="Normal 7 4 2 2 2 7 3" xfId="28703"/>
    <cellStyle name="Normal 7 4 2 2 2 8" xfId="13592"/>
    <cellStyle name="Normal 7 4 2 2 2 8 2" xfId="38466"/>
    <cellStyle name="Normal 7 4 2 2 2 9" xfId="26025"/>
    <cellStyle name="Normal 7 4 2 2 3" xfId="1961"/>
    <cellStyle name="Normal 7 4 2 2 3 2" xfId="4974"/>
    <cellStyle name="Normal 7 4 2 2 3 2 2" xfId="9991"/>
    <cellStyle name="Normal 7 4 2 2 3 2 2 2" xfId="22434"/>
    <cellStyle name="Normal 7 4 2 2 3 2 2 2 2" xfId="47308"/>
    <cellStyle name="Normal 7 4 2 2 3 2 2 3" xfId="34875"/>
    <cellStyle name="Normal 7 4 2 2 3 2 3" xfId="17427"/>
    <cellStyle name="Normal 7 4 2 2 3 2 3 2" xfId="42301"/>
    <cellStyle name="Normal 7 4 2 2 3 2 4" xfId="29868"/>
    <cellStyle name="Normal 7 4 2 2 3 3" xfId="6107"/>
    <cellStyle name="Normal 7 4 2 2 3 3 2" xfId="11122"/>
    <cellStyle name="Normal 7 4 2 2 3 3 2 2" xfId="23565"/>
    <cellStyle name="Normal 7 4 2 2 3 3 2 2 2" xfId="48439"/>
    <cellStyle name="Normal 7 4 2 2 3 3 2 3" xfId="36006"/>
    <cellStyle name="Normal 7 4 2 2 3 3 3" xfId="18558"/>
    <cellStyle name="Normal 7 4 2 2 3 3 3 2" xfId="43432"/>
    <cellStyle name="Normal 7 4 2 2 3 3 4" xfId="30999"/>
    <cellStyle name="Normal 7 4 2 2 3 4" xfId="8398"/>
    <cellStyle name="Normal 7 4 2 2 3 4 2" xfId="20842"/>
    <cellStyle name="Normal 7 4 2 2 3 4 2 2" xfId="45716"/>
    <cellStyle name="Normal 7 4 2 2 3 4 3" xfId="33283"/>
    <cellStyle name="Normal 7 4 2 2 3 5" xfId="12576"/>
    <cellStyle name="Normal 7 4 2 2 3 5 2" xfId="25010"/>
    <cellStyle name="Normal 7 4 2 2 3 5 2 2" xfId="49884"/>
    <cellStyle name="Normal 7 4 2 2 3 5 3" xfId="37451"/>
    <cellStyle name="Normal 7 4 2 2 3 6" xfId="7585"/>
    <cellStyle name="Normal 7 4 2 2 3 6 2" xfId="20033"/>
    <cellStyle name="Normal 7 4 2 2 3 6 2 2" xfId="44907"/>
    <cellStyle name="Normal 7 4 2 2 3 6 3" xfId="32474"/>
    <cellStyle name="Normal 7 4 2 2 3 7" xfId="3329"/>
    <cellStyle name="Normal 7 4 2 2 3 7 2" xfId="15835"/>
    <cellStyle name="Normal 7 4 2 2 3 7 2 2" xfId="40709"/>
    <cellStyle name="Normal 7 4 2 2 3 7 3" xfId="28268"/>
    <cellStyle name="Normal 7 4 2 2 3 8" xfId="14761"/>
    <cellStyle name="Normal 7 4 2 2 3 8 2" xfId="39635"/>
    <cellStyle name="Normal 7 4 2 2 3 9" xfId="27194"/>
    <cellStyle name="Normal 7 4 2 2 4" xfId="2348"/>
    <cellStyle name="Normal 7 4 2 2 4 2" xfId="6372"/>
    <cellStyle name="Normal 7 4 2 2 4 2 2" xfId="11387"/>
    <cellStyle name="Normal 7 4 2 2 4 2 2 2" xfId="23830"/>
    <cellStyle name="Normal 7 4 2 2 4 2 2 2 2" xfId="48704"/>
    <cellStyle name="Normal 7 4 2 2 4 2 2 3" xfId="36271"/>
    <cellStyle name="Normal 7 4 2 2 4 2 3" xfId="18823"/>
    <cellStyle name="Normal 7 4 2 2 4 2 3 2" xfId="43697"/>
    <cellStyle name="Normal 7 4 2 2 4 2 4" xfId="31264"/>
    <cellStyle name="Normal 7 4 2 2 4 3" xfId="12841"/>
    <cellStyle name="Normal 7 4 2 2 4 3 2" xfId="25275"/>
    <cellStyle name="Normal 7 4 2 2 4 3 2 2" xfId="50149"/>
    <cellStyle name="Normal 7 4 2 2 4 3 3" xfId="37716"/>
    <cellStyle name="Normal 7 4 2 2 4 4" xfId="9282"/>
    <cellStyle name="Normal 7 4 2 2 4 4 2" xfId="21725"/>
    <cellStyle name="Normal 7 4 2 2 4 4 2 2" xfId="46599"/>
    <cellStyle name="Normal 7 4 2 2 4 4 3" xfId="34166"/>
    <cellStyle name="Normal 7 4 2 2 4 5" xfId="4264"/>
    <cellStyle name="Normal 7 4 2 2 4 5 2" xfId="16718"/>
    <cellStyle name="Normal 7 4 2 2 4 5 2 2" xfId="41592"/>
    <cellStyle name="Normal 7 4 2 2 4 5 3" xfId="29159"/>
    <cellStyle name="Normal 7 4 2 2 4 6" xfId="15026"/>
    <cellStyle name="Normal 7 4 2 2 4 6 2" xfId="39900"/>
    <cellStyle name="Normal 7 4 2 2 4 7" xfId="27459"/>
    <cellStyle name="Normal 7 4 2 2 5" xfId="1183"/>
    <cellStyle name="Normal 7 4 2 2 5 2" xfId="10344"/>
    <cellStyle name="Normal 7 4 2 2 5 2 2" xfId="22787"/>
    <cellStyle name="Normal 7 4 2 2 5 2 2 2" xfId="47661"/>
    <cellStyle name="Normal 7 4 2 2 5 2 3" xfId="35228"/>
    <cellStyle name="Normal 7 4 2 2 5 3" xfId="5328"/>
    <cellStyle name="Normal 7 4 2 2 5 3 2" xfId="17780"/>
    <cellStyle name="Normal 7 4 2 2 5 3 2 2" xfId="42654"/>
    <cellStyle name="Normal 7 4 2 2 5 3 3" xfId="30221"/>
    <cellStyle name="Normal 7 4 2 2 5 4" xfId="13983"/>
    <cellStyle name="Normal 7 4 2 2 5 4 2" xfId="38857"/>
    <cellStyle name="Normal 7 4 2 2 5 5" xfId="26416"/>
    <cellStyle name="Normal 7 4 2 2 6" xfId="7905"/>
    <cellStyle name="Normal 7 4 2 2 6 2" xfId="20351"/>
    <cellStyle name="Normal 7 4 2 2 6 2 2" xfId="45225"/>
    <cellStyle name="Normal 7 4 2 2 6 3" xfId="32792"/>
    <cellStyle name="Normal 7 4 2 2 7" xfId="11798"/>
    <cellStyle name="Normal 7 4 2 2 7 2" xfId="24232"/>
    <cellStyle name="Normal 7 4 2 2 7 2 2" xfId="49106"/>
    <cellStyle name="Normal 7 4 2 2 7 3" xfId="36673"/>
    <cellStyle name="Normal 7 4 2 2 8" xfId="6875"/>
    <cellStyle name="Normal 7 4 2 2 8 2" xfId="19324"/>
    <cellStyle name="Normal 7 4 2 2 8 2 2" xfId="44198"/>
    <cellStyle name="Normal 7 4 2 2 8 3" xfId="31765"/>
    <cellStyle name="Normal 7 4 2 2 9" xfId="2826"/>
    <cellStyle name="Normal 7 4 2 2 9 2" xfId="15344"/>
    <cellStyle name="Normal 7 4 2 2 9 2 2" xfId="40218"/>
    <cellStyle name="Normal 7 4 2 2 9 3" xfId="27777"/>
    <cellStyle name="Normal 7 4 2 2_Degree data" xfId="2587"/>
    <cellStyle name="Normal 7 4 2 3" xfId="689"/>
    <cellStyle name="Normal 7 4 2 3 2" xfId="1612"/>
    <cellStyle name="Normal 7 4 2 3 2 2" xfId="9182"/>
    <cellStyle name="Normal 7 4 2 3 2 2 2" xfId="21625"/>
    <cellStyle name="Normal 7 4 2 3 2 2 2 2" xfId="46499"/>
    <cellStyle name="Normal 7 4 2 3 2 2 3" xfId="34066"/>
    <cellStyle name="Normal 7 4 2 3 2 3" xfId="4164"/>
    <cellStyle name="Normal 7 4 2 3 2 3 2" xfId="16618"/>
    <cellStyle name="Normal 7 4 2 3 2 3 2 2" xfId="41492"/>
    <cellStyle name="Normal 7 4 2 3 2 3 3" xfId="29059"/>
    <cellStyle name="Normal 7 4 2 3 2 4" xfId="14412"/>
    <cellStyle name="Normal 7 4 2 3 2 4 2" xfId="39286"/>
    <cellStyle name="Normal 7 4 2 3 2 5" xfId="26845"/>
    <cellStyle name="Normal 7 4 2 3 3" xfId="5758"/>
    <cellStyle name="Normal 7 4 2 3 3 2" xfId="10773"/>
    <cellStyle name="Normal 7 4 2 3 3 2 2" xfId="23216"/>
    <cellStyle name="Normal 7 4 2 3 3 2 2 2" xfId="48090"/>
    <cellStyle name="Normal 7 4 2 3 3 2 3" xfId="35657"/>
    <cellStyle name="Normal 7 4 2 3 3 3" xfId="18209"/>
    <cellStyle name="Normal 7 4 2 3 3 3 2" xfId="43083"/>
    <cellStyle name="Normal 7 4 2 3 3 4" xfId="30650"/>
    <cellStyle name="Normal 7 4 2 3 4" xfId="8298"/>
    <cellStyle name="Normal 7 4 2 3 4 2" xfId="20742"/>
    <cellStyle name="Normal 7 4 2 3 4 2 2" xfId="45616"/>
    <cellStyle name="Normal 7 4 2 3 4 3" xfId="33183"/>
    <cellStyle name="Normal 7 4 2 3 5" xfId="12227"/>
    <cellStyle name="Normal 7 4 2 3 5 2" xfId="24661"/>
    <cellStyle name="Normal 7 4 2 3 5 2 2" xfId="49535"/>
    <cellStyle name="Normal 7 4 2 3 5 3" xfId="37102"/>
    <cellStyle name="Normal 7 4 2 3 6" xfId="6775"/>
    <cellStyle name="Normal 7 4 2 3 6 2" xfId="19224"/>
    <cellStyle name="Normal 7 4 2 3 6 2 2" xfId="44098"/>
    <cellStyle name="Normal 7 4 2 3 6 3" xfId="31665"/>
    <cellStyle name="Normal 7 4 2 3 7" xfId="3229"/>
    <cellStyle name="Normal 7 4 2 3 7 2" xfId="15735"/>
    <cellStyle name="Normal 7 4 2 3 7 2 2" xfId="40609"/>
    <cellStyle name="Normal 7 4 2 3 7 3" xfId="28168"/>
    <cellStyle name="Normal 7 4 2 3 8" xfId="13492"/>
    <cellStyle name="Normal 7 4 2 3 8 2" xfId="38366"/>
    <cellStyle name="Normal 7 4 2 3 9" xfId="25925"/>
    <cellStyle name="Normal 7 4 2 4" xfId="1960"/>
    <cellStyle name="Normal 7 4 2 4 2" xfId="4698"/>
    <cellStyle name="Normal 7 4 2 4 2 2" xfId="9716"/>
    <cellStyle name="Normal 7 4 2 4 2 2 2" xfId="22159"/>
    <cellStyle name="Normal 7 4 2 4 2 2 2 2" xfId="47033"/>
    <cellStyle name="Normal 7 4 2 4 2 2 3" xfId="34600"/>
    <cellStyle name="Normal 7 4 2 4 2 3" xfId="17152"/>
    <cellStyle name="Normal 7 4 2 4 2 3 2" xfId="42026"/>
    <cellStyle name="Normal 7 4 2 4 2 4" xfId="29593"/>
    <cellStyle name="Normal 7 4 2 4 3" xfId="6106"/>
    <cellStyle name="Normal 7 4 2 4 3 2" xfId="11121"/>
    <cellStyle name="Normal 7 4 2 4 3 2 2" xfId="23564"/>
    <cellStyle name="Normal 7 4 2 4 3 2 2 2" xfId="48438"/>
    <cellStyle name="Normal 7 4 2 4 3 2 3" xfId="36005"/>
    <cellStyle name="Normal 7 4 2 4 3 3" xfId="18557"/>
    <cellStyle name="Normal 7 4 2 4 3 3 2" xfId="43431"/>
    <cellStyle name="Normal 7 4 2 4 3 4" xfId="30998"/>
    <cellStyle name="Normal 7 4 2 4 4" xfId="8832"/>
    <cellStyle name="Normal 7 4 2 4 4 2" xfId="21276"/>
    <cellStyle name="Normal 7 4 2 4 4 2 2" xfId="46150"/>
    <cellStyle name="Normal 7 4 2 4 4 3" xfId="33717"/>
    <cellStyle name="Normal 7 4 2 4 5" xfId="12575"/>
    <cellStyle name="Normal 7 4 2 4 5 2" xfId="25009"/>
    <cellStyle name="Normal 7 4 2 4 5 2 2" xfId="49883"/>
    <cellStyle name="Normal 7 4 2 4 5 3" xfId="37450"/>
    <cellStyle name="Normal 7 4 2 4 6" xfId="7309"/>
    <cellStyle name="Normal 7 4 2 4 6 2" xfId="19758"/>
    <cellStyle name="Normal 7 4 2 4 6 2 2" xfId="44632"/>
    <cellStyle name="Normal 7 4 2 4 6 3" xfId="32199"/>
    <cellStyle name="Normal 7 4 2 4 7" xfId="3763"/>
    <cellStyle name="Normal 7 4 2 4 7 2" xfId="16269"/>
    <cellStyle name="Normal 7 4 2 4 7 2 2" xfId="41143"/>
    <cellStyle name="Normal 7 4 2 4 7 3" xfId="28702"/>
    <cellStyle name="Normal 7 4 2 4 8" xfId="14760"/>
    <cellStyle name="Normal 7 4 2 4 8 2" xfId="39634"/>
    <cellStyle name="Normal 7 4 2 4 9" xfId="27193"/>
    <cellStyle name="Normal 7 4 2 5" xfId="2246"/>
    <cellStyle name="Normal 7 4 2 5 2" xfId="4874"/>
    <cellStyle name="Normal 7 4 2 5 2 2" xfId="9891"/>
    <cellStyle name="Normal 7 4 2 5 2 2 2" xfId="22334"/>
    <cellStyle name="Normal 7 4 2 5 2 2 2 2" xfId="47208"/>
    <cellStyle name="Normal 7 4 2 5 2 2 3" xfId="34775"/>
    <cellStyle name="Normal 7 4 2 5 2 3" xfId="17327"/>
    <cellStyle name="Normal 7 4 2 5 2 3 2" xfId="42201"/>
    <cellStyle name="Normal 7 4 2 5 2 4" xfId="29768"/>
    <cellStyle name="Normal 7 4 2 5 3" xfId="6272"/>
    <cellStyle name="Normal 7 4 2 5 3 2" xfId="11287"/>
    <cellStyle name="Normal 7 4 2 5 3 2 2" xfId="23730"/>
    <cellStyle name="Normal 7 4 2 5 3 2 2 2" xfId="48604"/>
    <cellStyle name="Normal 7 4 2 5 3 2 3" xfId="36171"/>
    <cellStyle name="Normal 7 4 2 5 3 3" xfId="18723"/>
    <cellStyle name="Normal 7 4 2 5 3 3 2" xfId="43597"/>
    <cellStyle name="Normal 7 4 2 5 3 4" xfId="31164"/>
    <cellStyle name="Normal 7 4 2 5 4" xfId="8079"/>
    <cellStyle name="Normal 7 4 2 5 4 2" xfId="20525"/>
    <cellStyle name="Normal 7 4 2 5 4 2 2" xfId="45399"/>
    <cellStyle name="Normal 7 4 2 5 4 3" xfId="32966"/>
    <cellStyle name="Normal 7 4 2 5 5" xfId="12741"/>
    <cellStyle name="Normal 7 4 2 5 5 2" xfId="25175"/>
    <cellStyle name="Normal 7 4 2 5 5 2 2" xfId="50049"/>
    <cellStyle name="Normal 7 4 2 5 5 3" xfId="37616"/>
    <cellStyle name="Normal 7 4 2 5 6" xfId="7485"/>
    <cellStyle name="Normal 7 4 2 5 6 2" xfId="19933"/>
    <cellStyle name="Normal 7 4 2 5 6 2 2" xfId="44807"/>
    <cellStyle name="Normal 7 4 2 5 6 3" xfId="32374"/>
    <cellStyle name="Normal 7 4 2 5 7" xfId="3008"/>
    <cellStyle name="Normal 7 4 2 5 7 2" xfId="15518"/>
    <cellStyle name="Normal 7 4 2 5 7 2 2" xfId="40392"/>
    <cellStyle name="Normal 7 4 2 5 7 3" xfId="27951"/>
    <cellStyle name="Normal 7 4 2 5 8" xfId="14926"/>
    <cellStyle name="Normal 7 4 2 5 8 2" xfId="39800"/>
    <cellStyle name="Normal 7 4 2 5 9" xfId="27359"/>
    <cellStyle name="Normal 7 4 2 6" xfId="1083"/>
    <cellStyle name="Normal 7 4 2 6 2" xfId="8965"/>
    <cellStyle name="Normal 7 4 2 6 2 2" xfId="21408"/>
    <cellStyle name="Normal 7 4 2 6 2 2 2" xfId="46282"/>
    <cellStyle name="Normal 7 4 2 6 2 3" xfId="33849"/>
    <cellStyle name="Normal 7 4 2 6 3" xfId="3947"/>
    <cellStyle name="Normal 7 4 2 6 3 2" xfId="16401"/>
    <cellStyle name="Normal 7 4 2 6 3 2 2" xfId="41275"/>
    <cellStyle name="Normal 7 4 2 6 3 3" xfId="28842"/>
    <cellStyle name="Normal 7 4 2 6 4" xfId="13883"/>
    <cellStyle name="Normal 7 4 2 6 4 2" xfId="38757"/>
    <cellStyle name="Normal 7 4 2 6 5" xfId="26316"/>
    <cellStyle name="Normal 7 4 2 7" xfId="5228"/>
    <cellStyle name="Normal 7 4 2 7 2" xfId="10244"/>
    <cellStyle name="Normal 7 4 2 7 2 2" xfId="22687"/>
    <cellStyle name="Normal 7 4 2 7 2 2 2" xfId="47561"/>
    <cellStyle name="Normal 7 4 2 7 2 3" xfId="35128"/>
    <cellStyle name="Normal 7 4 2 7 3" xfId="17680"/>
    <cellStyle name="Normal 7 4 2 7 3 2" xfId="42554"/>
    <cellStyle name="Normal 7 4 2 7 4" xfId="30121"/>
    <cellStyle name="Normal 7 4 2 8" xfId="7805"/>
    <cellStyle name="Normal 7 4 2 8 2" xfId="20251"/>
    <cellStyle name="Normal 7 4 2 8 2 2" xfId="45125"/>
    <cellStyle name="Normal 7 4 2 8 3" xfId="32692"/>
    <cellStyle name="Normal 7 4 2 9" xfId="11698"/>
    <cellStyle name="Normal 7 4 2 9 2" xfId="24132"/>
    <cellStyle name="Normal 7 4 2 9 2 2" xfId="49006"/>
    <cellStyle name="Normal 7 4 2 9 3" xfId="36573"/>
    <cellStyle name="Normal 7 4 2_Degree data" xfId="2586"/>
    <cellStyle name="Normal 7 4 3" xfId="283"/>
    <cellStyle name="Normal 7 4 3 10" xfId="6620"/>
    <cellStyle name="Normal 7 4 3 10 2" xfId="19069"/>
    <cellStyle name="Normal 7 4 3 10 2 2" xfId="43943"/>
    <cellStyle name="Normal 7 4 3 10 3" xfId="31510"/>
    <cellStyle name="Normal 7 4 3 11" xfId="2683"/>
    <cellStyle name="Normal 7 4 3 11 2" xfId="15201"/>
    <cellStyle name="Normal 7 4 3 11 2 2" xfId="40075"/>
    <cellStyle name="Normal 7 4 3 11 3" xfId="27634"/>
    <cellStyle name="Normal 7 4 3 12" xfId="13102"/>
    <cellStyle name="Normal 7 4 3 12 2" xfId="37976"/>
    <cellStyle name="Normal 7 4 3 13" xfId="25535"/>
    <cellStyle name="Normal 7 4 3 2" xfId="494"/>
    <cellStyle name="Normal 7 4 3 2 10" xfId="13307"/>
    <cellStyle name="Normal 7 4 3 2 10 2" xfId="38181"/>
    <cellStyle name="Normal 7 4 3 2 11" xfId="25740"/>
    <cellStyle name="Normal 7 4 3 2 2" xfId="853"/>
    <cellStyle name="Normal 7 4 3 2 2 2" xfId="1615"/>
    <cellStyle name="Normal 7 4 3 2 2 2 2" xfId="9719"/>
    <cellStyle name="Normal 7 4 3 2 2 2 2 2" xfId="22162"/>
    <cellStyle name="Normal 7 4 3 2 2 2 2 2 2" xfId="47036"/>
    <cellStyle name="Normal 7 4 3 2 2 2 2 3" xfId="34603"/>
    <cellStyle name="Normal 7 4 3 2 2 2 3" xfId="4701"/>
    <cellStyle name="Normal 7 4 3 2 2 2 3 2" xfId="17155"/>
    <cellStyle name="Normal 7 4 3 2 2 2 3 2 2" xfId="42029"/>
    <cellStyle name="Normal 7 4 3 2 2 2 3 3" xfId="29596"/>
    <cellStyle name="Normal 7 4 3 2 2 2 4" xfId="14415"/>
    <cellStyle name="Normal 7 4 3 2 2 2 4 2" xfId="39289"/>
    <cellStyle name="Normal 7 4 3 2 2 2 5" xfId="26848"/>
    <cellStyle name="Normal 7 4 3 2 2 3" xfId="5761"/>
    <cellStyle name="Normal 7 4 3 2 2 3 2" xfId="10776"/>
    <cellStyle name="Normal 7 4 3 2 2 3 2 2" xfId="23219"/>
    <cellStyle name="Normal 7 4 3 2 2 3 2 2 2" xfId="48093"/>
    <cellStyle name="Normal 7 4 3 2 2 3 2 3" xfId="35660"/>
    <cellStyle name="Normal 7 4 3 2 2 3 3" xfId="18212"/>
    <cellStyle name="Normal 7 4 3 2 2 3 3 2" xfId="43086"/>
    <cellStyle name="Normal 7 4 3 2 2 3 4" xfId="30653"/>
    <cellStyle name="Normal 7 4 3 2 2 4" xfId="8835"/>
    <cellStyle name="Normal 7 4 3 2 2 4 2" xfId="21279"/>
    <cellStyle name="Normal 7 4 3 2 2 4 2 2" xfId="46153"/>
    <cellStyle name="Normal 7 4 3 2 2 4 3" xfId="33720"/>
    <cellStyle name="Normal 7 4 3 2 2 5" xfId="12230"/>
    <cellStyle name="Normal 7 4 3 2 2 5 2" xfId="24664"/>
    <cellStyle name="Normal 7 4 3 2 2 5 2 2" xfId="49538"/>
    <cellStyle name="Normal 7 4 3 2 2 5 3" xfId="37105"/>
    <cellStyle name="Normal 7 4 3 2 2 6" xfId="7312"/>
    <cellStyle name="Normal 7 4 3 2 2 6 2" xfId="19761"/>
    <cellStyle name="Normal 7 4 3 2 2 6 2 2" xfId="44635"/>
    <cellStyle name="Normal 7 4 3 2 2 6 3" xfId="32202"/>
    <cellStyle name="Normal 7 4 3 2 2 7" xfId="3766"/>
    <cellStyle name="Normal 7 4 3 2 2 7 2" xfId="16272"/>
    <cellStyle name="Normal 7 4 3 2 2 7 2 2" xfId="41146"/>
    <cellStyle name="Normal 7 4 3 2 2 7 3" xfId="28705"/>
    <cellStyle name="Normal 7 4 3 2 2 8" xfId="13654"/>
    <cellStyle name="Normal 7 4 3 2 2 8 2" xfId="38528"/>
    <cellStyle name="Normal 7 4 3 2 2 9" xfId="26087"/>
    <cellStyle name="Normal 7 4 3 2 3" xfId="1963"/>
    <cellStyle name="Normal 7 4 3 2 3 2" xfId="5036"/>
    <cellStyle name="Normal 7 4 3 2 3 2 2" xfId="10053"/>
    <cellStyle name="Normal 7 4 3 2 3 2 2 2" xfId="22496"/>
    <cellStyle name="Normal 7 4 3 2 3 2 2 2 2" xfId="47370"/>
    <cellStyle name="Normal 7 4 3 2 3 2 2 3" xfId="34937"/>
    <cellStyle name="Normal 7 4 3 2 3 2 3" xfId="17489"/>
    <cellStyle name="Normal 7 4 3 2 3 2 3 2" xfId="42363"/>
    <cellStyle name="Normal 7 4 3 2 3 2 4" xfId="29930"/>
    <cellStyle name="Normal 7 4 3 2 3 3" xfId="6109"/>
    <cellStyle name="Normal 7 4 3 2 3 3 2" xfId="11124"/>
    <cellStyle name="Normal 7 4 3 2 3 3 2 2" xfId="23567"/>
    <cellStyle name="Normal 7 4 3 2 3 3 2 2 2" xfId="48441"/>
    <cellStyle name="Normal 7 4 3 2 3 3 2 3" xfId="36008"/>
    <cellStyle name="Normal 7 4 3 2 3 3 3" xfId="18560"/>
    <cellStyle name="Normal 7 4 3 2 3 3 3 2" xfId="43434"/>
    <cellStyle name="Normal 7 4 3 2 3 3 4" xfId="31001"/>
    <cellStyle name="Normal 7 4 3 2 3 4" xfId="8460"/>
    <cellStyle name="Normal 7 4 3 2 3 4 2" xfId="20904"/>
    <cellStyle name="Normal 7 4 3 2 3 4 2 2" xfId="45778"/>
    <cellStyle name="Normal 7 4 3 2 3 4 3" xfId="33345"/>
    <cellStyle name="Normal 7 4 3 2 3 5" xfId="12578"/>
    <cellStyle name="Normal 7 4 3 2 3 5 2" xfId="25012"/>
    <cellStyle name="Normal 7 4 3 2 3 5 2 2" xfId="49886"/>
    <cellStyle name="Normal 7 4 3 2 3 5 3" xfId="37453"/>
    <cellStyle name="Normal 7 4 3 2 3 6" xfId="7647"/>
    <cellStyle name="Normal 7 4 3 2 3 6 2" xfId="20095"/>
    <cellStyle name="Normal 7 4 3 2 3 6 2 2" xfId="44969"/>
    <cellStyle name="Normal 7 4 3 2 3 6 3" xfId="32536"/>
    <cellStyle name="Normal 7 4 3 2 3 7" xfId="3391"/>
    <cellStyle name="Normal 7 4 3 2 3 7 2" xfId="15897"/>
    <cellStyle name="Normal 7 4 3 2 3 7 2 2" xfId="40771"/>
    <cellStyle name="Normal 7 4 3 2 3 7 3" xfId="28330"/>
    <cellStyle name="Normal 7 4 3 2 3 8" xfId="14763"/>
    <cellStyle name="Normal 7 4 3 2 3 8 2" xfId="39637"/>
    <cellStyle name="Normal 7 4 3 2 3 9" xfId="27196"/>
    <cellStyle name="Normal 7 4 3 2 4" xfId="2412"/>
    <cellStyle name="Normal 7 4 3 2 4 2" xfId="6434"/>
    <cellStyle name="Normal 7 4 3 2 4 2 2" xfId="11449"/>
    <cellStyle name="Normal 7 4 3 2 4 2 2 2" xfId="23892"/>
    <cellStyle name="Normal 7 4 3 2 4 2 2 2 2" xfId="48766"/>
    <cellStyle name="Normal 7 4 3 2 4 2 2 3" xfId="36333"/>
    <cellStyle name="Normal 7 4 3 2 4 2 3" xfId="18885"/>
    <cellStyle name="Normal 7 4 3 2 4 2 3 2" xfId="43759"/>
    <cellStyle name="Normal 7 4 3 2 4 2 4" xfId="31326"/>
    <cellStyle name="Normal 7 4 3 2 4 3" xfId="12903"/>
    <cellStyle name="Normal 7 4 3 2 4 3 2" xfId="25337"/>
    <cellStyle name="Normal 7 4 3 2 4 3 2 2" xfId="50211"/>
    <cellStyle name="Normal 7 4 3 2 4 3 3" xfId="37778"/>
    <cellStyle name="Normal 7 4 3 2 4 4" xfId="9344"/>
    <cellStyle name="Normal 7 4 3 2 4 4 2" xfId="21787"/>
    <cellStyle name="Normal 7 4 3 2 4 4 2 2" xfId="46661"/>
    <cellStyle name="Normal 7 4 3 2 4 4 3" xfId="34228"/>
    <cellStyle name="Normal 7 4 3 2 4 5" xfId="4326"/>
    <cellStyle name="Normal 7 4 3 2 4 5 2" xfId="16780"/>
    <cellStyle name="Normal 7 4 3 2 4 5 2 2" xfId="41654"/>
    <cellStyle name="Normal 7 4 3 2 4 5 3" xfId="29221"/>
    <cellStyle name="Normal 7 4 3 2 4 6" xfId="15088"/>
    <cellStyle name="Normal 7 4 3 2 4 6 2" xfId="39962"/>
    <cellStyle name="Normal 7 4 3 2 4 7" xfId="27521"/>
    <cellStyle name="Normal 7 4 3 2 5" xfId="1245"/>
    <cellStyle name="Normal 7 4 3 2 5 2" xfId="10406"/>
    <cellStyle name="Normal 7 4 3 2 5 2 2" xfId="22849"/>
    <cellStyle name="Normal 7 4 3 2 5 2 2 2" xfId="47723"/>
    <cellStyle name="Normal 7 4 3 2 5 2 3" xfId="35290"/>
    <cellStyle name="Normal 7 4 3 2 5 3" xfId="5390"/>
    <cellStyle name="Normal 7 4 3 2 5 3 2" xfId="17842"/>
    <cellStyle name="Normal 7 4 3 2 5 3 2 2" xfId="42716"/>
    <cellStyle name="Normal 7 4 3 2 5 3 3" xfId="30283"/>
    <cellStyle name="Normal 7 4 3 2 5 4" xfId="14045"/>
    <cellStyle name="Normal 7 4 3 2 5 4 2" xfId="38919"/>
    <cellStyle name="Normal 7 4 3 2 5 5" xfId="26478"/>
    <cellStyle name="Normal 7 4 3 2 6" xfId="7967"/>
    <cellStyle name="Normal 7 4 3 2 6 2" xfId="20413"/>
    <cellStyle name="Normal 7 4 3 2 6 2 2" xfId="45287"/>
    <cellStyle name="Normal 7 4 3 2 6 3" xfId="32854"/>
    <cellStyle name="Normal 7 4 3 2 7" xfId="11860"/>
    <cellStyle name="Normal 7 4 3 2 7 2" xfId="24294"/>
    <cellStyle name="Normal 7 4 3 2 7 2 2" xfId="49168"/>
    <cellStyle name="Normal 7 4 3 2 7 3" xfId="36735"/>
    <cellStyle name="Normal 7 4 3 2 8" xfId="6937"/>
    <cellStyle name="Normal 7 4 3 2 8 2" xfId="19386"/>
    <cellStyle name="Normal 7 4 3 2 8 2 2" xfId="44260"/>
    <cellStyle name="Normal 7 4 3 2 8 3" xfId="31827"/>
    <cellStyle name="Normal 7 4 3 2 9" xfId="2888"/>
    <cellStyle name="Normal 7 4 3 2 9 2" xfId="15406"/>
    <cellStyle name="Normal 7 4 3 2 9 2 2" xfId="40280"/>
    <cellStyle name="Normal 7 4 3 2 9 3" xfId="27839"/>
    <cellStyle name="Normal 7 4 3 2_Degree data" xfId="2589"/>
    <cellStyle name="Normal 7 4 3 3" xfId="645"/>
    <cellStyle name="Normal 7 4 3 3 2" xfId="1614"/>
    <cellStyle name="Normal 7 4 3 3 2 2" xfId="9139"/>
    <cellStyle name="Normal 7 4 3 3 2 2 2" xfId="21582"/>
    <cellStyle name="Normal 7 4 3 3 2 2 2 2" xfId="46456"/>
    <cellStyle name="Normal 7 4 3 3 2 2 3" xfId="34023"/>
    <cellStyle name="Normal 7 4 3 3 2 3" xfId="4121"/>
    <cellStyle name="Normal 7 4 3 3 2 3 2" xfId="16575"/>
    <cellStyle name="Normal 7 4 3 3 2 3 2 2" xfId="41449"/>
    <cellStyle name="Normal 7 4 3 3 2 3 3" xfId="29016"/>
    <cellStyle name="Normal 7 4 3 3 2 4" xfId="14414"/>
    <cellStyle name="Normal 7 4 3 3 2 4 2" xfId="39288"/>
    <cellStyle name="Normal 7 4 3 3 2 5" xfId="26847"/>
    <cellStyle name="Normal 7 4 3 3 3" xfId="5760"/>
    <cellStyle name="Normal 7 4 3 3 3 2" xfId="10775"/>
    <cellStyle name="Normal 7 4 3 3 3 2 2" xfId="23218"/>
    <cellStyle name="Normal 7 4 3 3 3 2 2 2" xfId="48092"/>
    <cellStyle name="Normal 7 4 3 3 3 2 3" xfId="35659"/>
    <cellStyle name="Normal 7 4 3 3 3 3" xfId="18211"/>
    <cellStyle name="Normal 7 4 3 3 3 3 2" xfId="43085"/>
    <cellStyle name="Normal 7 4 3 3 3 4" xfId="30652"/>
    <cellStyle name="Normal 7 4 3 3 4" xfId="8255"/>
    <cellStyle name="Normal 7 4 3 3 4 2" xfId="20699"/>
    <cellStyle name="Normal 7 4 3 3 4 2 2" xfId="45573"/>
    <cellStyle name="Normal 7 4 3 3 4 3" xfId="33140"/>
    <cellStyle name="Normal 7 4 3 3 5" xfId="12229"/>
    <cellStyle name="Normal 7 4 3 3 5 2" xfId="24663"/>
    <cellStyle name="Normal 7 4 3 3 5 2 2" xfId="49537"/>
    <cellStyle name="Normal 7 4 3 3 5 3" xfId="37104"/>
    <cellStyle name="Normal 7 4 3 3 6" xfId="6732"/>
    <cellStyle name="Normal 7 4 3 3 6 2" xfId="19181"/>
    <cellStyle name="Normal 7 4 3 3 6 2 2" xfId="44055"/>
    <cellStyle name="Normal 7 4 3 3 6 3" xfId="31622"/>
    <cellStyle name="Normal 7 4 3 3 7" xfId="3186"/>
    <cellStyle name="Normal 7 4 3 3 7 2" xfId="15692"/>
    <cellStyle name="Normal 7 4 3 3 7 2 2" xfId="40566"/>
    <cellStyle name="Normal 7 4 3 3 7 3" xfId="28125"/>
    <cellStyle name="Normal 7 4 3 3 8" xfId="13449"/>
    <cellStyle name="Normal 7 4 3 3 8 2" xfId="38323"/>
    <cellStyle name="Normal 7 4 3 3 9" xfId="25882"/>
    <cellStyle name="Normal 7 4 3 4" xfId="1962"/>
    <cellStyle name="Normal 7 4 3 4 2" xfId="4700"/>
    <cellStyle name="Normal 7 4 3 4 2 2" xfId="9718"/>
    <cellStyle name="Normal 7 4 3 4 2 2 2" xfId="22161"/>
    <cellStyle name="Normal 7 4 3 4 2 2 2 2" xfId="47035"/>
    <cellStyle name="Normal 7 4 3 4 2 2 3" xfId="34602"/>
    <cellStyle name="Normal 7 4 3 4 2 3" xfId="17154"/>
    <cellStyle name="Normal 7 4 3 4 2 3 2" xfId="42028"/>
    <cellStyle name="Normal 7 4 3 4 2 4" xfId="29595"/>
    <cellStyle name="Normal 7 4 3 4 3" xfId="6108"/>
    <cellStyle name="Normal 7 4 3 4 3 2" xfId="11123"/>
    <cellStyle name="Normal 7 4 3 4 3 2 2" xfId="23566"/>
    <cellStyle name="Normal 7 4 3 4 3 2 2 2" xfId="48440"/>
    <cellStyle name="Normal 7 4 3 4 3 2 3" xfId="36007"/>
    <cellStyle name="Normal 7 4 3 4 3 3" xfId="18559"/>
    <cellStyle name="Normal 7 4 3 4 3 3 2" xfId="43433"/>
    <cellStyle name="Normal 7 4 3 4 3 4" xfId="31000"/>
    <cellStyle name="Normal 7 4 3 4 4" xfId="8834"/>
    <cellStyle name="Normal 7 4 3 4 4 2" xfId="21278"/>
    <cellStyle name="Normal 7 4 3 4 4 2 2" xfId="46152"/>
    <cellStyle name="Normal 7 4 3 4 4 3" xfId="33719"/>
    <cellStyle name="Normal 7 4 3 4 5" xfId="12577"/>
    <cellStyle name="Normal 7 4 3 4 5 2" xfId="25011"/>
    <cellStyle name="Normal 7 4 3 4 5 2 2" xfId="49885"/>
    <cellStyle name="Normal 7 4 3 4 5 3" xfId="37452"/>
    <cellStyle name="Normal 7 4 3 4 6" xfId="7311"/>
    <cellStyle name="Normal 7 4 3 4 6 2" xfId="19760"/>
    <cellStyle name="Normal 7 4 3 4 6 2 2" xfId="44634"/>
    <cellStyle name="Normal 7 4 3 4 6 3" xfId="32201"/>
    <cellStyle name="Normal 7 4 3 4 7" xfId="3765"/>
    <cellStyle name="Normal 7 4 3 4 7 2" xfId="16271"/>
    <cellStyle name="Normal 7 4 3 4 7 2 2" xfId="41145"/>
    <cellStyle name="Normal 7 4 3 4 7 3" xfId="28704"/>
    <cellStyle name="Normal 7 4 3 4 8" xfId="14762"/>
    <cellStyle name="Normal 7 4 3 4 8 2" xfId="39636"/>
    <cellStyle name="Normal 7 4 3 4 9" xfId="27195"/>
    <cellStyle name="Normal 7 4 3 5" xfId="2201"/>
    <cellStyle name="Normal 7 4 3 5 2" xfId="4831"/>
    <cellStyle name="Normal 7 4 3 5 2 2" xfId="9848"/>
    <cellStyle name="Normal 7 4 3 5 2 2 2" xfId="22291"/>
    <cellStyle name="Normal 7 4 3 5 2 2 2 2" xfId="47165"/>
    <cellStyle name="Normal 7 4 3 5 2 2 3" xfId="34732"/>
    <cellStyle name="Normal 7 4 3 5 2 3" xfId="17284"/>
    <cellStyle name="Normal 7 4 3 5 2 3 2" xfId="42158"/>
    <cellStyle name="Normal 7 4 3 5 2 4" xfId="29725"/>
    <cellStyle name="Normal 7 4 3 5 3" xfId="6229"/>
    <cellStyle name="Normal 7 4 3 5 3 2" xfId="11244"/>
    <cellStyle name="Normal 7 4 3 5 3 2 2" xfId="23687"/>
    <cellStyle name="Normal 7 4 3 5 3 2 2 2" xfId="48561"/>
    <cellStyle name="Normal 7 4 3 5 3 2 3" xfId="36128"/>
    <cellStyle name="Normal 7 4 3 5 3 3" xfId="18680"/>
    <cellStyle name="Normal 7 4 3 5 3 3 2" xfId="43554"/>
    <cellStyle name="Normal 7 4 3 5 3 4" xfId="31121"/>
    <cellStyle name="Normal 7 4 3 5 4" xfId="8141"/>
    <cellStyle name="Normal 7 4 3 5 4 2" xfId="20587"/>
    <cellStyle name="Normal 7 4 3 5 4 2 2" xfId="45461"/>
    <cellStyle name="Normal 7 4 3 5 4 3" xfId="33028"/>
    <cellStyle name="Normal 7 4 3 5 5" xfId="12698"/>
    <cellStyle name="Normal 7 4 3 5 5 2" xfId="25132"/>
    <cellStyle name="Normal 7 4 3 5 5 2 2" xfId="50006"/>
    <cellStyle name="Normal 7 4 3 5 5 3" xfId="37573"/>
    <cellStyle name="Normal 7 4 3 5 6" xfId="7442"/>
    <cellStyle name="Normal 7 4 3 5 6 2" xfId="19890"/>
    <cellStyle name="Normal 7 4 3 5 6 2 2" xfId="44764"/>
    <cellStyle name="Normal 7 4 3 5 6 3" xfId="32331"/>
    <cellStyle name="Normal 7 4 3 5 7" xfId="3071"/>
    <cellStyle name="Normal 7 4 3 5 7 2" xfId="15580"/>
    <cellStyle name="Normal 7 4 3 5 7 2 2" xfId="40454"/>
    <cellStyle name="Normal 7 4 3 5 7 3" xfId="28013"/>
    <cellStyle name="Normal 7 4 3 5 8" xfId="14883"/>
    <cellStyle name="Normal 7 4 3 5 8 2" xfId="39757"/>
    <cellStyle name="Normal 7 4 3 5 9" xfId="27316"/>
    <cellStyle name="Normal 7 4 3 6" xfId="1040"/>
    <cellStyle name="Normal 7 4 3 6 2" xfId="9027"/>
    <cellStyle name="Normal 7 4 3 6 2 2" xfId="21470"/>
    <cellStyle name="Normal 7 4 3 6 2 2 2" xfId="46344"/>
    <cellStyle name="Normal 7 4 3 6 2 3" xfId="33911"/>
    <cellStyle name="Normal 7 4 3 6 3" xfId="4009"/>
    <cellStyle name="Normal 7 4 3 6 3 2" xfId="16463"/>
    <cellStyle name="Normal 7 4 3 6 3 2 2" xfId="41337"/>
    <cellStyle name="Normal 7 4 3 6 3 3" xfId="28904"/>
    <cellStyle name="Normal 7 4 3 6 4" xfId="13840"/>
    <cellStyle name="Normal 7 4 3 6 4 2" xfId="38714"/>
    <cellStyle name="Normal 7 4 3 6 5" xfId="26273"/>
    <cellStyle name="Normal 7 4 3 7" xfId="5185"/>
    <cellStyle name="Normal 7 4 3 7 2" xfId="10201"/>
    <cellStyle name="Normal 7 4 3 7 2 2" xfId="22644"/>
    <cellStyle name="Normal 7 4 3 7 2 2 2" xfId="47518"/>
    <cellStyle name="Normal 7 4 3 7 2 3" xfId="35085"/>
    <cellStyle name="Normal 7 4 3 7 3" xfId="17637"/>
    <cellStyle name="Normal 7 4 3 7 3 2" xfId="42511"/>
    <cellStyle name="Normal 7 4 3 7 4" xfId="30078"/>
    <cellStyle name="Normal 7 4 3 8" xfId="7762"/>
    <cellStyle name="Normal 7 4 3 8 2" xfId="20208"/>
    <cellStyle name="Normal 7 4 3 8 2 2" xfId="45082"/>
    <cellStyle name="Normal 7 4 3 8 3" xfId="32649"/>
    <cellStyle name="Normal 7 4 3 9" xfId="11655"/>
    <cellStyle name="Normal 7 4 3 9 2" xfId="24089"/>
    <cellStyle name="Normal 7 4 3 9 2 2" xfId="48963"/>
    <cellStyle name="Normal 7 4 3 9 3" xfId="36530"/>
    <cellStyle name="Normal 7 4 3_Degree data" xfId="2588"/>
    <cellStyle name="Normal 7 4 4" xfId="386"/>
    <cellStyle name="Normal 7 4 4 10" xfId="13202"/>
    <cellStyle name="Normal 7 4 4 10 2" xfId="38076"/>
    <cellStyle name="Normal 7 4 4 11" xfId="25635"/>
    <cellStyle name="Normal 7 4 4 2" xfId="746"/>
    <cellStyle name="Normal 7 4 4 2 2" xfId="1616"/>
    <cellStyle name="Normal 7 4 4 2 2 2" xfId="9720"/>
    <cellStyle name="Normal 7 4 4 2 2 2 2" xfId="22163"/>
    <cellStyle name="Normal 7 4 4 2 2 2 2 2" xfId="47037"/>
    <cellStyle name="Normal 7 4 4 2 2 2 3" xfId="34604"/>
    <cellStyle name="Normal 7 4 4 2 2 3" xfId="4702"/>
    <cellStyle name="Normal 7 4 4 2 2 3 2" xfId="17156"/>
    <cellStyle name="Normal 7 4 4 2 2 3 2 2" xfId="42030"/>
    <cellStyle name="Normal 7 4 4 2 2 3 3" xfId="29597"/>
    <cellStyle name="Normal 7 4 4 2 2 4" xfId="14416"/>
    <cellStyle name="Normal 7 4 4 2 2 4 2" xfId="39290"/>
    <cellStyle name="Normal 7 4 4 2 2 5" xfId="26849"/>
    <cellStyle name="Normal 7 4 4 2 3" xfId="5762"/>
    <cellStyle name="Normal 7 4 4 2 3 2" xfId="10777"/>
    <cellStyle name="Normal 7 4 4 2 3 2 2" xfId="23220"/>
    <cellStyle name="Normal 7 4 4 2 3 2 2 2" xfId="48094"/>
    <cellStyle name="Normal 7 4 4 2 3 2 3" xfId="35661"/>
    <cellStyle name="Normal 7 4 4 2 3 3" xfId="18213"/>
    <cellStyle name="Normal 7 4 4 2 3 3 2" xfId="43087"/>
    <cellStyle name="Normal 7 4 4 2 3 4" xfId="30654"/>
    <cellStyle name="Normal 7 4 4 2 4" xfId="8836"/>
    <cellStyle name="Normal 7 4 4 2 4 2" xfId="21280"/>
    <cellStyle name="Normal 7 4 4 2 4 2 2" xfId="46154"/>
    <cellStyle name="Normal 7 4 4 2 4 3" xfId="33721"/>
    <cellStyle name="Normal 7 4 4 2 5" xfId="12231"/>
    <cellStyle name="Normal 7 4 4 2 5 2" xfId="24665"/>
    <cellStyle name="Normal 7 4 4 2 5 2 2" xfId="49539"/>
    <cellStyle name="Normal 7 4 4 2 5 3" xfId="37106"/>
    <cellStyle name="Normal 7 4 4 2 6" xfId="7313"/>
    <cellStyle name="Normal 7 4 4 2 6 2" xfId="19762"/>
    <cellStyle name="Normal 7 4 4 2 6 2 2" xfId="44636"/>
    <cellStyle name="Normal 7 4 4 2 6 3" xfId="32203"/>
    <cellStyle name="Normal 7 4 4 2 7" xfId="3767"/>
    <cellStyle name="Normal 7 4 4 2 7 2" xfId="16273"/>
    <cellStyle name="Normal 7 4 4 2 7 2 2" xfId="41147"/>
    <cellStyle name="Normal 7 4 4 2 7 3" xfId="28706"/>
    <cellStyle name="Normal 7 4 4 2 8" xfId="13549"/>
    <cellStyle name="Normal 7 4 4 2 8 2" xfId="38423"/>
    <cellStyle name="Normal 7 4 4 2 9" xfId="25982"/>
    <cellStyle name="Normal 7 4 4 3" xfId="1964"/>
    <cellStyle name="Normal 7 4 4 3 2" xfId="4931"/>
    <cellStyle name="Normal 7 4 4 3 2 2" xfId="9948"/>
    <cellStyle name="Normal 7 4 4 3 2 2 2" xfId="22391"/>
    <cellStyle name="Normal 7 4 4 3 2 2 2 2" xfId="47265"/>
    <cellStyle name="Normal 7 4 4 3 2 2 3" xfId="34832"/>
    <cellStyle name="Normal 7 4 4 3 2 3" xfId="17384"/>
    <cellStyle name="Normal 7 4 4 3 2 3 2" xfId="42258"/>
    <cellStyle name="Normal 7 4 4 3 2 4" xfId="29825"/>
    <cellStyle name="Normal 7 4 4 3 3" xfId="6110"/>
    <cellStyle name="Normal 7 4 4 3 3 2" xfId="11125"/>
    <cellStyle name="Normal 7 4 4 3 3 2 2" xfId="23568"/>
    <cellStyle name="Normal 7 4 4 3 3 2 2 2" xfId="48442"/>
    <cellStyle name="Normal 7 4 4 3 3 2 3" xfId="36009"/>
    <cellStyle name="Normal 7 4 4 3 3 3" xfId="18561"/>
    <cellStyle name="Normal 7 4 4 3 3 3 2" xfId="43435"/>
    <cellStyle name="Normal 7 4 4 3 3 4" xfId="31002"/>
    <cellStyle name="Normal 7 4 4 3 4" xfId="8355"/>
    <cellStyle name="Normal 7 4 4 3 4 2" xfId="20799"/>
    <cellStyle name="Normal 7 4 4 3 4 2 2" xfId="45673"/>
    <cellStyle name="Normal 7 4 4 3 4 3" xfId="33240"/>
    <cellStyle name="Normal 7 4 4 3 5" xfId="12579"/>
    <cellStyle name="Normal 7 4 4 3 5 2" xfId="25013"/>
    <cellStyle name="Normal 7 4 4 3 5 2 2" xfId="49887"/>
    <cellStyle name="Normal 7 4 4 3 5 3" xfId="37454"/>
    <cellStyle name="Normal 7 4 4 3 6" xfId="7542"/>
    <cellStyle name="Normal 7 4 4 3 6 2" xfId="19990"/>
    <cellStyle name="Normal 7 4 4 3 6 2 2" xfId="44864"/>
    <cellStyle name="Normal 7 4 4 3 6 3" xfId="32431"/>
    <cellStyle name="Normal 7 4 4 3 7" xfId="3286"/>
    <cellStyle name="Normal 7 4 4 3 7 2" xfId="15792"/>
    <cellStyle name="Normal 7 4 4 3 7 2 2" xfId="40666"/>
    <cellStyle name="Normal 7 4 4 3 7 3" xfId="28225"/>
    <cellStyle name="Normal 7 4 4 3 8" xfId="14764"/>
    <cellStyle name="Normal 7 4 4 3 8 2" xfId="39638"/>
    <cellStyle name="Normal 7 4 4 3 9" xfId="27197"/>
    <cellStyle name="Normal 7 4 4 4" xfId="2304"/>
    <cellStyle name="Normal 7 4 4 4 2" xfId="6329"/>
    <cellStyle name="Normal 7 4 4 4 2 2" xfId="11344"/>
    <cellStyle name="Normal 7 4 4 4 2 2 2" xfId="23787"/>
    <cellStyle name="Normal 7 4 4 4 2 2 2 2" xfId="48661"/>
    <cellStyle name="Normal 7 4 4 4 2 2 3" xfId="36228"/>
    <cellStyle name="Normal 7 4 4 4 2 3" xfId="18780"/>
    <cellStyle name="Normal 7 4 4 4 2 3 2" xfId="43654"/>
    <cellStyle name="Normal 7 4 4 4 2 4" xfId="31221"/>
    <cellStyle name="Normal 7 4 4 4 3" xfId="12798"/>
    <cellStyle name="Normal 7 4 4 4 3 2" xfId="25232"/>
    <cellStyle name="Normal 7 4 4 4 3 2 2" xfId="50106"/>
    <cellStyle name="Normal 7 4 4 4 3 3" xfId="37673"/>
    <cellStyle name="Normal 7 4 4 4 4" xfId="9239"/>
    <cellStyle name="Normal 7 4 4 4 4 2" xfId="21682"/>
    <cellStyle name="Normal 7 4 4 4 4 2 2" xfId="46556"/>
    <cellStyle name="Normal 7 4 4 4 4 3" xfId="34123"/>
    <cellStyle name="Normal 7 4 4 4 5" xfId="4221"/>
    <cellStyle name="Normal 7 4 4 4 5 2" xfId="16675"/>
    <cellStyle name="Normal 7 4 4 4 5 2 2" xfId="41549"/>
    <cellStyle name="Normal 7 4 4 4 5 3" xfId="29116"/>
    <cellStyle name="Normal 7 4 4 4 6" xfId="14983"/>
    <cellStyle name="Normal 7 4 4 4 6 2" xfId="39857"/>
    <cellStyle name="Normal 7 4 4 4 7" xfId="27416"/>
    <cellStyle name="Normal 7 4 4 5" xfId="1140"/>
    <cellStyle name="Normal 7 4 4 5 2" xfId="10301"/>
    <cellStyle name="Normal 7 4 4 5 2 2" xfId="22744"/>
    <cellStyle name="Normal 7 4 4 5 2 2 2" xfId="47618"/>
    <cellStyle name="Normal 7 4 4 5 2 3" xfId="35185"/>
    <cellStyle name="Normal 7 4 4 5 3" xfId="5285"/>
    <cellStyle name="Normal 7 4 4 5 3 2" xfId="17737"/>
    <cellStyle name="Normal 7 4 4 5 3 2 2" xfId="42611"/>
    <cellStyle name="Normal 7 4 4 5 3 3" xfId="30178"/>
    <cellStyle name="Normal 7 4 4 5 4" xfId="13940"/>
    <cellStyle name="Normal 7 4 4 5 4 2" xfId="38814"/>
    <cellStyle name="Normal 7 4 4 5 5" xfId="26373"/>
    <cellStyle name="Normal 7 4 4 6" xfId="7862"/>
    <cellStyle name="Normal 7 4 4 6 2" xfId="20308"/>
    <cellStyle name="Normal 7 4 4 6 2 2" xfId="45182"/>
    <cellStyle name="Normal 7 4 4 6 3" xfId="32749"/>
    <cellStyle name="Normal 7 4 4 7" xfId="11755"/>
    <cellStyle name="Normal 7 4 4 7 2" xfId="24189"/>
    <cellStyle name="Normal 7 4 4 7 2 2" xfId="49063"/>
    <cellStyle name="Normal 7 4 4 7 3" xfId="36630"/>
    <cellStyle name="Normal 7 4 4 8" xfId="6832"/>
    <cellStyle name="Normal 7 4 4 8 2" xfId="19281"/>
    <cellStyle name="Normal 7 4 4 8 2 2" xfId="44155"/>
    <cellStyle name="Normal 7 4 4 8 3" xfId="31722"/>
    <cellStyle name="Normal 7 4 4 9" xfId="2783"/>
    <cellStyle name="Normal 7 4 4 9 2" xfId="15301"/>
    <cellStyle name="Normal 7 4 4 9 2 2" xfId="40175"/>
    <cellStyle name="Normal 7 4 4 9 3" xfId="27734"/>
    <cellStyle name="Normal 7 4 4_Degree data" xfId="2590"/>
    <cellStyle name="Normal 7 4 5" xfId="215"/>
    <cellStyle name="Normal 7 4 5 2" xfId="1611"/>
    <cellStyle name="Normal 7 4 5 2 2" xfId="9080"/>
    <cellStyle name="Normal 7 4 5 2 2 2" xfId="21523"/>
    <cellStyle name="Normal 7 4 5 2 2 2 2" xfId="46397"/>
    <cellStyle name="Normal 7 4 5 2 2 3" xfId="33964"/>
    <cellStyle name="Normal 7 4 5 2 3" xfId="4062"/>
    <cellStyle name="Normal 7 4 5 2 3 2" xfId="16516"/>
    <cellStyle name="Normal 7 4 5 2 3 2 2" xfId="41390"/>
    <cellStyle name="Normal 7 4 5 2 3 3" xfId="28957"/>
    <cellStyle name="Normal 7 4 5 2 4" xfId="14411"/>
    <cellStyle name="Normal 7 4 5 2 4 2" xfId="39285"/>
    <cellStyle name="Normal 7 4 5 2 5" xfId="26844"/>
    <cellStyle name="Normal 7 4 5 3" xfId="5757"/>
    <cellStyle name="Normal 7 4 5 3 2" xfId="10772"/>
    <cellStyle name="Normal 7 4 5 3 2 2" xfId="23215"/>
    <cellStyle name="Normal 7 4 5 3 2 2 2" xfId="48089"/>
    <cellStyle name="Normal 7 4 5 3 2 3" xfId="35656"/>
    <cellStyle name="Normal 7 4 5 3 3" xfId="18208"/>
    <cellStyle name="Normal 7 4 5 3 3 2" xfId="43082"/>
    <cellStyle name="Normal 7 4 5 3 4" xfId="30649"/>
    <cellStyle name="Normal 7 4 5 4" xfId="8196"/>
    <cellStyle name="Normal 7 4 5 4 2" xfId="20640"/>
    <cellStyle name="Normal 7 4 5 4 2 2" xfId="45514"/>
    <cellStyle name="Normal 7 4 5 4 3" xfId="33081"/>
    <cellStyle name="Normal 7 4 5 5" xfId="12226"/>
    <cellStyle name="Normal 7 4 5 5 2" xfId="24660"/>
    <cellStyle name="Normal 7 4 5 5 2 2" xfId="49534"/>
    <cellStyle name="Normal 7 4 5 5 3" xfId="37101"/>
    <cellStyle name="Normal 7 4 5 6" xfId="6673"/>
    <cellStyle name="Normal 7 4 5 6 2" xfId="19122"/>
    <cellStyle name="Normal 7 4 5 6 2 2" xfId="43996"/>
    <cellStyle name="Normal 7 4 5 6 3" xfId="31563"/>
    <cellStyle name="Normal 7 4 5 7" xfId="3127"/>
    <cellStyle name="Normal 7 4 5 7 2" xfId="15633"/>
    <cellStyle name="Normal 7 4 5 7 2 2" xfId="40507"/>
    <cellStyle name="Normal 7 4 5 7 3" xfId="28066"/>
    <cellStyle name="Normal 7 4 5 8" xfId="13043"/>
    <cellStyle name="Normal 7 4 5 8 2" xfId="37917"/>
    <cellStyle name="Normal 7 4 5 9" xfId="25476"/>
    <cellStyle name="Normal 7 4 6" xfId="581"/>
    <cellStyle name="Normal 7 4 6 2" xfId="1959"/>
    <cellStyle name="Normal 7 4 6 2 2" xfId="9715"/>
    <cellStyle name="Normal 7 4 6 2 2 2" xfId="22158"/>
    <cellStyle name="Normal 7 4 6 2 2 2 2" xfId="47032"/>
    <cellStyle name="Normal 7 4 6 2 2 3" xfId="34599"/>
    <cellStyle name="Normal 7 4 6 2 3" xfId="4697"/>
    <cellStyle name="Normal 7 4 6 2 3 2" xfId="17151"/>
    <cellStyle name="Normal 7 4 6 2 3 2 2" xfId="42025"/>
    <cellStyle name="Normal 7 4 6 2 3 3" xfId="29592"/>
    <cellStyle name="Normal 7 4 6 2 4" xfId="14759"/>
    <cellStyle name="Normal 7 4 6 2 4 2" xfId="39633"/>
    <cellStyle name="Normal 7 4 6 2 5" xfId="27192"/>
    <cellStyle name="Normal 7 4 6 3" xfId="6105"/>
    <cellStyle name="Normal 7 4 6 3 2" xfId="11120"/>
    <cellStyle name="Normal 7 4 6 3 2 2" xfId="23563"/>
    <cellStyle name="Normal 7 4 6 3 2 2 2" xfId="48437"/>
    <cellStyle name="Normal 7 4 6 3 2 3" xfId="36004"/>
    <cellStyle name="Normal 7 4 6 3 3" xfId="18556"/>
    <cellStyle name="Normal 7 4 6 3 3 2" xfId="43430"/>
    <cellStyle name="Normal 7 4 6 3 4" xfId="30997"/>
    <cellStyle name="Normal 7 4 6 4" xfId="8831"/>
    <cellStyle name="Normal 7 4 6 4 2" xfId="21275"/>
    <cellStyle name="Normal 7 4 6 4 2 2" xfId="46149"/>
    <cellStyle name="Normal 7 4 6 4 3" xfId="33716"/>
    <cellStyle name="Normal 7 4 6 5" xfId="12574"/>
    <cellStyle name="Normal 7 4 6 5 2" xfId="25008"/>
    <cellStyle name="Normal 7 4 6 5 2 2" xfId="49882"/>
    <cellStyle name="Normal 7 4 6 5 3" xfId="37449"/>
    <cellStyle name="Normal 7 4 6 6" xfId="7308"/>
    <cellStyle name="Normal 7 4 6 6 2" xfId="19757"/>
    <cellStyle name="Normal 7 4 6 6 2 2" xfId="44631"/>
    <cellStyle name="Normal 7 4 6 6 3" xfId="32198"/>
    <cellStyle name="Normal 7 4 6 7" xfId="3762"/>
    <cellStyle name="Normal 7 4 6 7 2" xfId="16268"/>
    <cellStyle name="Normal 7 4 6 7 2 2" xfId="41142"/>
    <cellStyle name="Normal 7 4 6 7 3" xfId="28701"/>
    <cellStyle name="Normal 7 4 6 8" xfId="13390"/>
    <cellStyle name="Normal 7 4 6 8 2" xfId="38264"/>
    <cellStyle name="Normal 7 4 6 9" xfId="25823"/>
    <cellStyle name="Normal 7 4 7" xfId="2133"/>
    <cellStyle name="Normal 7 4 7 2" xfId="4772"/>
    <cellStyle name="Normal 7 4 7 2 2" xfId="9789"/>
    <cellStyle name="Normal 7 4 7 2 2 2" xfId="22232"/>
    <cellStyle name="Normal 7 4 7 2 2 2 2" xfId="47106"/>
    <cellStyle name="Normal 7 4 7 2 2 3" xfId="34673"/>
    <cellStyle name="Normal 7 4 7 2 3" xfId="17225"/>
    <cellStyle name="Normal 7 4 7 2 3 2" xfId="42099"/>
    <cellStyle name="Normal 7 4 7 2 4" xfId="29666"/>
    <cellStyle name="Normal 7 4 7 3" xfId="6170"/>
    <cellStyle name="Normal 7 4 7 3 2" xfId="11185"/>
    <cellStyle name="Normal 7 4 7 3 2 2" xfId="23628"/>
    <cellStyle name="Normal 7 4 7 3 2 2 2" xfId="48502"/>
    <cellStyle name="Normal 7 4 7 3 2 3" xfId="36069"/>
    <cellStyle name="Normal 7 4 7 3 3" xfId="18621"/>
    <cellStyle name="Normal 7 4 7 3 3 2" xfId="43495"/>
    <cellStyle name="Normal 7 4 7 3 4" xfId="31062"/>
    <cellStyle name="Normal 7 4 7 4" xfId="8035"/>
    <cellStyle name="Normal 7 4 7 4 2" xfId="20481"/>
    <cellStyle name="Normal 7 4 7 4 2 2" xfId="45355"/>
    <cellStyle name="Normal 7 4 7 4 3" xfId="32922"/>
    <cellStyle name="Normal 7 4 7 5" xfId="12639"/>
    <cellStyle name="Normal 7 4 7 5 2" xfId="25073"/>
    <cellStyle name="Normal 7 4 7 5 2 2" xfId="49947"/>
    <cellStyle name="Normal 7 4 7 5 3" xfId="37514"/>
    <cellStyle name="Normal 7 4 7 6" xfId="7383"/>
    <cellStyle name="Normal 7 4 7 6 2" xfId="19831"/>
    <cellStyle name="Normal 7 4 7 6 2 2" xfId="44705"/>
    <cellStyle name="Normal 7 4 7 6 3" xfId="32272"/>
    <cellStyle name="Normal 7 4 7 7" xfId="2962"/>
    <cellStyle name="Normal 7 4 7 7 2" xfId="15474"/>
    <cellStyle name="Normal 7 4 7 7 2 2" xfId="40348"/>
    <cellStyle name="Normal 7 4 7 7 3" xfId="27907"/>
    <cellStyle name="Normal 7 4 7 8" xfId="14824"/>
    <cellStyle name="Normal 7 4 7 8 2" xfId="39698"/>
    <cellStyle name="Normal 7 4 7 9" xfId="27257"/>
    <cellStyle name="Normal 7 4 8" xfId="981"/>
    <cellStyle name="Normal 7 4 8 2" xfId="11596"/>
    <cellStyle name="Normal 7 4 8 2 2" xfId="24030"/>
    <cellStyle name="Normal 7 4 8 2 2 2" xfId="48904"/>
    <cellStyle name="Normal 7 4 8 2 3" xfId="36471"/>
    <cellStyle name="Normal 7 4 8 3" xfId="8922"/>
    <cellStyle name="Normal 7 4 8 3 2" xfId="21365"/>
    <cellStyle name="Normal 7 4 8 3 2 2" xfId="46239"/>
    <cellStyle name="Normal 7 4 8 3 3" xfId="33806"/>
    <cellStyle name="Normal 7 4 8 4" xfId="3904"/>
    <cellStyle name="Normal 7 4 8 4 2" xfId="16358"/>
    <cellStyle name="Normal 7 4 8 4 2 2" xfId="41232"/>
    <cellStyle name="Normal 7 4 8 4 3" xfId="28799"/>
    <cellStyle name="Normal 7 4 8 5" xfId="13781"/>
    <cellStyle name="Normal 7 4 8 5 2" xfId="38655"/>
    <cellStyle name="Normal 7 4 8 6" xfId="26214"/>
    <cellStyle name="Normal 7 4 9" xfId="908"/>
    <cellStyle name="Normal 7 4 9 2" xfId="10140"/>
    <cellStyle name="Normal 7 4 9 2 2" xfId="22583"/>
    <cellStyle name="Normal 7 4 9 2 2 2" xfId="47457"/>
    <cellStyle name="Normal 7 4 9 2 3" xfId="35024"/>
    <cellStyle name="Normal 7 4 9 3" xfId="5124"/>
    <cellStyle name="Normal 7 4 9 3 2" xfId="17576"/>
    <cellStyle name="Normal 7 4 9 3 2 2" xfId="42450"/>
    <cellStyle name="Normal 7 4 9 3 3" xfId="30017"/>
    <cellStyle name="Normal 7 4 9 4" xfId="13708"/>
    <cellStyle name="Normal 7 4 9 4 2" xfId="38582"/>
    <cellStyle name="Normal 7 4 9 5" xfId="26141"/>
    <cellStyle name="Normal 7 4_Degree data" xfId="2585"/>
    <cellStyle name="Normal 7 5" xfId="170"/>
    <cellStyle name="Normal 7 5 10" xfId="6541"/>
    <cellStyle name="Normal 7 5 10 2" xfId="18990"/>
    <cellStyle name="Normal 7 5 10 2 2" xfId="43864"/>
    <cellStyle name="Normal 7 5 10 3" xfId="31431"/>
    <cellStyle name="Normal 7 5 11" xfId="2709"/>
    <cellStyle name="Normal 7 5 11 2" xfId="15227"/>
    <cellStyle name="Normal 7 5 11 2 2" xfId="40101"/>
    <cellStyle name="Normal 7 5 11 3" xfId="27660"/>
    <cellStyle name="Normal 7 5 12" xfId="13000"/>
    <cellStyle name="Normal 7 5 12 2" xfId="37874"/>
    <cellStyle name="Normal 7 5 13" xfId="25433"/>
    <cellStyle name="Normal 7 5 2" xfId="413"/>
    <cellStyle name="Normal 7 5 2 10" xfId="13228"/>
    <cellStyle name="Normal 7 5 2 10 2" xfId="38102"/>
    <cellStyle name="Normal 7 5 2 11" xfId="25661"/>
    <cellStyle name="Normal 7 5 2 2" xfId="773"/>
    <cellStyle name="Normal 7 5 2 2 2" xfId="1618"/>
    <cellStyle name="Normal 7 5 2 2 2 2" xfId="9722"/>
    <cellStyle name="Normal 7 5 2 2 2 2 2" xfId="22165"/>
    <cellStyle name="Normal 7 5 2 2 2 2 2 2" xfId="47039"/>
    <cellStyle name="Normal 7 5 2 2 2 2 3" xfId="34606"/>
    <cellStyle name="Normal 7 5 2 2 2 3" xfId="4704"/>
    <cellStyle name="Normal 7 5 2 2 2 3 2" xfId="17158"/>
    <cellStyle name="Normal 7 5 2 2 2 3 2 2" xfId="42032"/>
    <cellStyle name="Normal 7 5 2 2 2 3 3" xfId="29599"/>
    <cellStyle name="Normal 7 5 2 2 2 4" xfId="14418"/>
    <cellStyle name="Normal 7 5 2 2 2 4 2" xfId="39292"/>
    <cellStyle name="Normal 7 5 2 2 2 5" xfId="26851"/>
    <cellStyle name="Normal 7 5 2 2 3" xfId="5764"/>
    <cellStyle name="Normal 7 5 2 2 3 2" xfId="10779"/>
    <cellStyle name="Normal 7 5 2 2 3 2 2" xfId="23222"/>
    <cellStyle name="Normal 7 5 2 2 3 2 2 2" xfId="48096"/>
    <cellStyle name="Normal 7 5 2 2 3 2 3" xfId="35663"/>
    <cellStyle name="Normal 7 5 2 2 3 3" xfId="18215"/>
    <cellStyle name="Normal 7 5 2 2 3 3 2" xfId="43089"/>
    <cellStyle name="Normal 7 5 2 2 3 4" xfId="30656"/>
    <cellStyle name="Normal 7 5 2 2 4" xfId="8838"/>
    <cellStyle name="Normal 7 5 2 2 4 2" xfId="21282"/>
    <cellStyle name="Normal 7 5 2 2 4 2 2" xfId="46156"/>
    <cellStyle name="Normal 7 5 2 2 4 3" xfId="33723"/>
    <cellStyle name="Normal 7 5 2 2 5" xfId="12233"/>
    <cellStyle name="Normal 7 5 2 2 5 2" xfId="24667"/>
    <cellStyle name="Normal 7 5 2 2 5 2 2" xfId="49541"/>
    <cellStyle name="Normal 7 5 2 2 5 3" xfId="37108"/>
    <cellStyle name="Normal 7 5 2 2 6" xfId="7315"/>
    <cellStyle name="Normal 7 5 2 2 6 2" xfId="19764"/>
    <cellStyle name="Normal 7 5 2 2 6 2 2" xfId="44638"/>
    <cellStyle name="Normal 7 5 2 2 6 3" xfId="32205"/>
    <cellStyle name="Normal 7 5 2 2 7" xfId="3769"/>
    <cellStyle name="Normal 7 5 2 2 7 2" xfId="16275"/>
    <cellStyle name="Normal 7 5 2 2 7 2 2" xfId="41149"/>
    <cellStyle name="Normal 7 5 2 2 7 3" xfId="28708"/>
    <cellStyle name="Normal 7 5 2 2 8" xfId="13575"/>
    <cellStyle name="Normal 7 5 2 2 8 2" xfId="38449"/>
    <cellStyle name="Normal 7 5 2 2 9" xfId="26008"/>
    <cellStyle name="Normal 7 5 2 3" xfId="1966"/>
    <cellStyle name="Normal 7 5 2 3 2" xfId="4957"/>
    <cellStyle name="Normal 7 5 2 3 2 2" xfId="9974"/>
    <cellStyle name="Normal 7 5 2 3 2 2 2" xfId="22417"/>
    <cellStyle name="Normal 7 5 2 3 2 2 2 2" xfId="47291"/>
    <cellStyle name="Normal 7 5 2 3 2 2 3" xfId="34858"/>
    <cellStyle name="Normal 7 5 2 3 2 3" xfId="17410"/>
    <cellStyle name="Normal 7 5 2 3 2 3 2" xfId="42284"/>
    <cellStyle name="Normal 7 5 2 3 2 4" xfId="29851"/>
    <cellStyle name="Normal 7 5 2 3 3" xfId="6112"/>
    <cellStyle name="Normal 7 5 2 3 3 2" xfId="11127"/>
    <cellStyle name="Normal 7 5 2 3 3 2 2" xfId="23570"/>
    <cellStyle name="Normal 7 5 2 3 3 2 2 2" xfId="48444"/>
    <cellStyle name="Normal 7 5 2 3 3 2 3" xfId="36011"/>
    <cellStyle name="Normal 7 5 2 3 3 3" xfId="18563"/>
    <cellStyle name="Normal 7 5 2 3 3 3 2" xfId="43437"/>
    <cellStyle name="Normal 7 5 2 3 3 4" xfId="31004"/>
    <cellStyle name="Normal 7 5 2 3 4" xfId="8381"/>
    <cellStyle name="Normal 7 5 2 3 4 2" xfId="20825"/>
    <cellStyle name="Normal 7 5 2 3 4 2 2" xfId="45699"/>
    <cellStyle name="Normal 7 5 2 3 4 3" xfId="33266"/>
    <cellStyle name="Normal 7 5 2 3 5" xfId="12581"/>
    <cellStyle name="Normal 7 5 2 3 5 2" xfId="25015"/>
    <cellStyle name="Normal 7 5 2 3 5 2 2" xfId="49889"/>
    <cellStyle name="Normal 7 5 2 3 5 3" xfId="37456"/>
    <cellStyle name="Normal 7 5 2 3 6" xfId="7568"/>
    <cellStyle name="Normal 7 5 2 3 6 2" xfId="20016"/>
    <cellStyle name="Normal 7 5 2 3 6 2 2" xfId="44890"/>
    <cellStyle name="Normal 7 5 2 3 6 3" xfId="32457"/>
    <cellStyle name="Normal 7 5 2 3 7" xfId="3312"/>
    <cellStyle name="Normal 7 5 2 3 7 2" xfId="15818"/>
    <cellStyle name="Normal 7 5 2 3 7 2 2" xfId="40692"/>
    <cellStyle name="Normal 7 5 2 3 7 3" xfId="28251"/>
    <cellStyle name="Normal 7 5 2 3 8" xfId="14766"/>
    <cellStyle name="Normal 7 5 2 3 8 2" xfId="39640"/>
    <cellStyle name="Normal 7 5 2 3 9" xfId="27199"/>
    <cellStyle name="Normal 7 5 2 4" xfId="2331"/>
    <cellStyle name="Normal 7 5 2 4 2" xfId="6355"/>
    <cellStyle name="Normal 7 5 2 4 2 2" xfId="11370"/>
    <cellStyle name="Normal 7 5 2 4 2 2 2" xfId="23813"/>
    <cellStyle name="Normal 7 5 2 4 2 2 2 2" xfId="48687"/>
    <cellStyle name="Normal 7 5 2 4 2 2 3" xfId="36254"/>
    <cellStyle name="Normal 7 5 2 4 2 3" xfId="18806"/>
    <cellStyle name="Normal 7 5 2 4 2 3 2" xfId="43680"/>
    <cellStyle name="Normal 7 5 2 4 2 4" xfId="31247"/>
    <cellStyle name="Normal 7 5 2 4 3" xfId="12824"/>
    <cellStyle name="Normal 7 5 2 4 3 2" xfId="25258"/>
    <cellStyle name="Normal 7 5 2 4 3 2 2" xfId="50132"/>
    <cellStyle name="Normal 7 5 2 4 3 3" xfId="37699"/>
    <cellStyle name="Normal 7 5 2 4 4" xfId="9265"/>
    <cellStyle name="Normal 7 5 2 4 4 2" xfId="21708"/>
    <cellStyle name="Normal 7 5 2 4 4 2 2" xfId="46582"/>
    <cellStyle name="Normal 7 5 2 4 4 3" xfId="34149"/>
    <cellStyle name="Normal 7 5 2 4 5" xfId="4247"/>
    <cellStyle name="Normal 7 5 2 4 5 2" xfId="16701"/>
    <cellStyle name="Normal 7 5 2 4 5 2 2" xfId="41575"/>
    <cellStyle name="Normal 7 5 2 4 5 3" xfId="29142"/>
    <cellStyle name="Normal 7 5 2 4 6" xfId="15009"/>
    <cellStyle name="Normal 7 5 2 4 6 2" xfId="39883"/>
    <cellStyle name="Normal 7 5 2 4 7" xfId="27442"/>
    <cellStyle name="Normal 7 5 2 5" xfId="1166"/>
    <cellStyle name="Normal 7 5 2 5 2" xfId="10327"/>
    <cellStyle name="Normal 7 5 2 5 2 2" xfId="22770"/>
    <cellStyle name="Normal 7 5 2 5 2 2 2" xfId="47644"/>
    <cellStyle name="Normal 7 5 2 5 2 3" xfId="35211"/>
    <cellStyle name="Normal 7 5 2 5 3" xfId="5311"/>
    <cellStyle name="Normal 7 5 2 5 3 2" xfId="17763"/>
    <cellStyle name="Normal 7 5 2 5 3 2 2" xfId="42637"/>
    <cellStyle name="Normal 7 5 2 5 3 3" xfId="30204"/>
    <cellStyle name="Normal 7 5 2 5 4" xfId="13966"/>
    <cellStyle name="Normal 7 5 2 5 4 2" xfId="38840"/>
    <cellStyle name="Normal 7 5 2 5 5" xfId="26399"/>
    <cellStyle name="Normal 7 5 2 6" xfId="7888"/>
    <cellStyle name="Normal 7 5 2 6 2" xfId="20334"/>
    <cellStyle name="Normal 7 5 2 6 2 2" xfId="45208"/>
    <cellStyle name="Normal 7 5 2 6 3" xfId="32775"/>
    <cellStyle name="Normal 7 5 2 7" xfId="11781"/>
    <cellStyle name="Normal 7 5 2 7 2" xfId="24215"/>
    <cellStyle name="Normal 7 5 2 7 2 2" xfId="49089"/>
    <cellStyle name="Normal 7 5 2 7 3" xfId="36656"/>
    <cellStyle name="Normal 7 5 2 8" xfId="6858"/>
    <cellStyle name="Normal 7 5 2 8 2" xfId="19307"/>
    <cellStyle name="Normal 7 5 2 8 2 2" xfId="44181"/>
    <cellStyle name="Normal 7 5 2 8 3" xfId="31748"/>
    <cellStyle name="Normal 7 5 2 9" xfId="2809"/>
    <cellStyle name="Normal 7 5 2 9 2" xfId="15327"/>
    <cellStyle name="Normal 7 5 2 9 2 2" xfId="40201"/>
    <cellStyle name="Normal 7 5 2 9 3" xfId="27760"/>
    <cellStyle name="Normal 7 5 2_Degree data" xfId="2592"/>
    <cellStyle name="Normal 7 5 3" xfId="311"/>
    <cellStyle name="Normal 7 5 3 2" xfId="1617"/>
    <cellStyle name="Normal 7 5 3 2 2" xfId="9165"/>
    <cellStyle name="Normal 7 5 3 2 2 2" xfId="21608"/>
    <cellStyle name="Normal 7 5 3 2 2 2 2" xfId="46482"/>
    <cellStyle name="Normal 7 5 3 2 2 3" xfId="34049"/>
    <cellStyle name="Normal 7 5 3 2 3" xfId="4147"/>
    <cellStyle name="Normal 7 5 3 2 3 2" xfId="16601"/>
    <cellStyle name="Normal 7 5 3 2 3 2 2" xfId="41475"/>
    <cellStyle name="Normal 7 5 3 2 3 3" xfId="29042"/>
    <cellStyle name="Normal 7 5 3 2 4" xfId="14417"/>
    <cellStyle name="Normal 7 5 3 2 4 2" xfId="39291"/>
    <cellStyle name="Normal 7 5 3 2 5" xfId="26850"/>
    <cellStyle name="Normal 7 5 3 3" xfId="5763"/>
    <cellStyle name="Normal 7 5 3 3 2" xfId="10778"/>
    <cellStyle name="Normal 7 5 3 3 2 2" xfId="23221"/>
    <cellStyle name="Normal 7 5 3 3 2 2 2" xfId="48095"/>
    <cellStyle name="Normal 7 5 3 3 2 3" xfId="35662"/>
    <cellStyle name="Normal 7 5 3 3 3" xfId="18214"/>
    <cellStyle name="Normal 7 5 3 3 3 2" xfId="43088"/>
    <cellStyle name="Normal 7 5 3 3 4" xfId="30655"/>
    <cellStyle name="Normal 7 5 3 4" xfId="8281"/>
    <cellStyle name="Normal 7 5 3 4 2" xfId="20725"/>
    <cellStyle name="Normal 7 5 3 4 2 2" xfId="45599"/>
    <cellStyle name="Normal 7 5 3 4 3" xfId="33166"/>
    <cellStyle name="Normal 7 5 3 5" xfId="12232"/>
    <cellStyle name="Normal 7 5 3 5 2" xfId="24666"/>
    <cellStyle name="Normal 7 5 3 5 2 2" xfId="49540"/>
    <cellStyle name="Normal 7 5 3 5 3" xfId="37107"/>
    <cellStyle name="Normal 7 5 3 6" xfId="6758"/>
    <cellStyle name="Normal 7 5 3 6 2" xfId="19207"/>
    <cellStyle name="Normal 7 5 3 6 2 2" xfId="44081"/>
    <cellStyle name="Normal 7 5 3 6 3" xfId="31648"/>
    <cellStyle name="Normal 7 5 3 7" xfId="3212"/>
    <cellStyle name="Normal 7 5 3 7 2" xfId="15718"/>
    <cellStyle name="Normal 7 5 3 7 2 2" xfId="40592"/>
    <cellStyle name="Normal 7 5 3 7 3" xfId="28151"/>
    <cellStyle name="Normal 7 5 3 8" xfId="13128"/>
    <cellStyle name="Normal 7 5 3 8 2" xfId="38002"/>
    <cellStyle name="Normal 7 5 3 9" xfId="25561"/>
    <cellStyle name="Normal 7 5 4" xfId="672"/>
    <cellStyle name="Normal 7 5 4 2" xfId="1965"/>
    <cellStyle name="Normal 7 5 4 2 2" xfId="9721"/>
    <cellStyle name="Normal 7 5 4 2 2 2" xfId="22164"/>
    <cellStyle name="Normal 7 5 4 2 2 2 2" xfId="47038"/>
    <cellStyle name="Normal 7 5 4 2 2 3" xfId="34605"/>
    <cellStyle name="Normal 7 5 4 2 3" xfId="4703"/>
    <cellStyle name="Normal 7 5 4 2 3 2" xfId="17157"/>
    <cellStyle name="Normal 7 5 4 2 3 2 2" xfId="42031"/>
    <cellStyle name="Normal 7 5 4 2 3 3" xfId="29598"/>
    <cellStyle name="Normal 7 5 4 2 4" xfId="14765"/>
    <cellStyle name="Normal 7 5 4 2 4 2" xfId="39639"/>
    <cellStyle name="Normal 7 5 4 2 5" xfId="27198"/>
    <cellStyle name="Normal 7 5 4 3" xfId="6111"/>
    <cellStyle name="Normal 7 5 4 3 2" xfId="11126"/>
    <cellStyle name="Normal 7 5 4 3 2 2" xfId="23569"/>
    <cellStyle name="Normal 7 5 4 3 2 2 2" xfId="48443"/>
    <cellStyle name="Normal 7 5 4 3 2 3" xfId="36010"/>
    <cellStyle name="Normal 7 5 4 3 3" xfId="18562"/>
    <cellStyle name="Normal 7 5 4 3 3 2" xfId="43436"/>
    <cellStyle name="Normal 7 5 4 3 4" xfId="31003"/>
    <cellStyle name="Normal 7 5 4 4" xfId="8837"/>
    <cellStyle name="Normal 7 5 4 4 2" xfId="21281"/>
    <cellStyle name="Normal 7 5 4 4 2 2" xfId="46155"/>
    <cellStyle name="Normal 7 5 4 4 3" xfId="33722"/>
    <cellStyle name="Normal 7 5 4 5" xfId="12580"/>
    <cellStyle name="Normal 7 5 4 5 2" xfId="25014"/>
    <cellStyle name="Normal 7 5 4 5 2 2" xfId="49888"/>
    <cellStyle name="Normal 7 5 4 5 3" xfId="37455"/>
    <cellStyle name="Normal 7 5 4 6" xfId="7314"/>
    <cellStyle name="Normal 7 5 4 6 2" xfId="19763"/>
    <cellStyle name="Normal 7 5 4 6 2 2" xfId="44637"/>
    <cellStyle name="Normal 7 5 4 6 3" xfId="32204"/>
    <cellStyle name="Normal 7 5 4 7" xfId="3768"/>
    <cellStyle name="Normal 7 5 4 7 2" xfId="16274"/>
    <cellStyle name="Normal 7 5 4 7 2 2" xfId="41148"/>
    <cellStyle name="Normal 7 5 4 7 3" xfId="28707"/>
    <cellStyle name="Normal 7 5 4 8" xfId="13475"/>
    <cellStyle name="Normal 7 5 4 8 2" xfId="38349"/>
    <cellStyle name="Normal 7 5 4 9" xfId="25908"/>
    <cellStyle name="Normal 7 5 5" xfId="2229"/>
    <cellStyle name="Normal 7 5 5 2" xfId="4857"/>
    <cellStyle name="Normal 7 5 5 2 2" xfId="9874"/>
    <cellStyle name="Normal 7 5 5 2 2 2" xfId="22317"/>
    <cellStyle name="Normal 7 5 5 2 2 2 2" xfId="47191"/>
    <cellStyle name="Normal 7 5 5 2 2 3" xfId="34758"/>
    <cellStyle name="Normal 7 5 5 2 3" xfId="17310"/>
    <cellStyle name="Normal 7 5 5 2 3 2" xfId="42184"/>
    <cellStyle name="Normal 7 5 5 2 4" xfId="29751"/>
    <cellStyle name="Normal 7 5 5 3" xfId="6255"/>
    <cellStyle name="Normal 7 5 5 3 2" xfId="11270"/>
    <cellStyle name="Normal 7 5 5 3 2 2" xfId="23713"/>
    <cellStyle name="Normal 7 5 5 3 2 2 2" xfId="48587"/>
    <cellStyle name="Normal 7 5 5 3 2 3" xfId="36154"/>
    <cellStyle name="Normal 7 5 5 3 3" xfId="18706"/>
    <cellStyle name="Normal 7 5 5 3 3 2" xfId="43580"/>
    <cellStyle name="Normal 7 5 5 3 4" xfId="31147"/>
    <cellStyle name="Normal 7 5 5 4" xfId="8062"/>
    <cellStyle name="Normal 7 5 5 4 2" xfId="20508"/>
    <cellStyle name="Normal 7 5 5 4 2 2" xfId="45382"/>
    <cellStyle name="Normal 7 5 5 4 3" xfId="32949"/>
    <cellStyle name="Normal 7 5 5 5" xfId="12724"/>
    <cellStyle name="Normal 7 5 5 5 2" xfId="25158"/>
    <cellStyle name="Normal 7 5 5 5 2 2" xfId="50032"/>
    <cellStyle name="Normal 7 5 5 5 3" xfId="37599"/>
    <cellStyle name="Normal 7 5 5 6" xfId="7468"/>
    <cellStyle name="Normal 7 5 5 6 2" xfId="19916"/>
    <cellStyle name="Normal 7 5 5 6 2 2" xfId="44790"/>
    <cellStyle name="Normal 7 5 5 6 3" xfId="32357"/>
    <cellStyle name="Normal 7 5 5 7" xfId="2991"/>
    <cellStyle name="Normal 7 5 5 7 2" xfId="15501"/>
    <cellStyle name="Normal 7 5 5 7 2 2" xfId="40375"/>
    <cellStyle name="Normal 7 5 5 7 3" xfId="27934"/>
    <cellStyle name="Normal 7 5 5 8" xfId="14909"/>
    <cellStyle name="Normal 7 5 5 8 2" xfId="39783"/>
    <cellStyle name="Normal 7 5 5 9" xfId="27342"/>
    <cellStyle name="Normal 7 5 6" xfId="1066"/>
    <cellStyle name="Normal 7 5 6 2" xfId="8948"/>
    <cellStyle name="Normal 7 5 6 2 2" xfId="21391"/>
    <cellStyle name="Normal 7 5 6 2 2 2" xfId="46265"/>
    <cellStyle name="Normal 7 5 6 2 3" xfId="33832"/>
    <cellStyle name="Normal 7 5 6 3" xfId="3930"/>
    <cellStyle name="Normal 7 5 6 3 2" xfId="16384"/>
    <cellStyle name="Normal 7 5 6 3 2 2" xfId="41258"/>
    <cellStyle name="Normal 7 5 6 3 3" xfId="28825"/>
    <cellStyle name="Normal 7 5 6 4" xfId="13866"/>
    <cellStyle name="Normal 7 5 6 4 2" xfId="38740"/>
    <cellStyle name="Normal 7 5 6 5" xfId="26299"/>
    <cellStyle name="Normal 7 5 7" xfId="5211"/>
    <cellStyle name="Normal 7 5 7 2" xfId="10227"/>
    <cellStyle name="Normal 7 5 7 2 2" xfId="22670"/>
    <cellStyle name="Normal 7 5 7 2 2 2" xfId="47544"/>
    <cellStyle name="Normal 7 5 7 2 3" xfId="35111"/>
    <cellStyle name="Normal 7 5 7 3" xfId="17663"/>
    <cellStyle name="Normal 7 5 7 3 2" xfId="42537"/>
    <cellStyle name="Normal 7 5 7 4" xfId="30104"/>
    <cellStyle name="Normal 7 5 8" xfId="7788"/>
    <cellStyle name="Normal 7 5 8 2" xfId="20234"/>
    <cellStyle name="Normal 7 5 8 2 2" xfId="45108"/>
    <cellStyle name="Normal 7 5 8 3" xfId="32675"/>
    <cellStyle name="Normal 7 5 9" xfId="11681"/>
    <cellStyle name="Normal 7 5 9 2" xfId="24115"/>
    <cellStyle name="Normal 7 5 9 2 2" xfId="48989"/>
    <cellStyle name="Normal 7 5 9 3" xfId="36556"/>
    <cellStyle name="Normal 7 5_Degree data" xfId="2591"/>
    <cellStyle name="Normal 7 6" xfId="249"/>
    <cellStyle name="Normal 7 6 10" xfId="6589"/>
    <cellStyle name="Normal 7 6 10 2" xfId="19038"/>
    <cellStyle name="Normal 7 6 10 2 2" xfId="43912"/>
    <cellStyle name="Normal 7 6 10 3" xfId="31479"/>
    <cellStyle name="Normal 7 6 11" xfId="2652"/>
    <cellStyle name="Normal 7 6 11 2" xfId="15170"/>
    <cellStyle name="Normal 7 6 11 2 2" xfId="40044"/>
    <cellStyle name="Normal 7 6 11 3" xfId="27603"/>
    <cellStyle name="Normal 7 6 12" xfId="13071"/>
    <cellStyle name="Normal 7 6 12 2" xfId="37945"/>
    <cellStyle name="Normal 7 6 13" xfId="25504"/>
    <cellStyle name="Normal 7 6 2" xfId="463"/>
    <cellStyle name="Normal 7 6 2 10" xfId="13276"/>
    <cellStyle name="Normal 7 6 2 10 2" xfId="38150"/>
    <cellStyle name="Normal 7 6 2 11" xfId="25709"/>
    <cellStyle name="Normal 7 6 2 2" xfId="822"/>
    <cellStyle name="Normal 7 6 2 2 2" xfId="1620"/>
    <cellStyle name="Normal 7 6 2 2 2 2" xfId="9724"/>
    <cellStyle name="Normal 7 6 2 2 2 2 2" xfId="22167"/>
    <cellStyle name="Normal 7 6 2 2 2 2 2 2" xfId="47041"/>
    <cellStyle name="Normal 7 6 2 2 2 2 3" xfId="34608"/>
    <cellStyle name="Normal 7 6 2 2 2 3" xfId="4706"/>
    <cellStyle name="Normal 7 6 2 2 2 3 2" xfId="17160"/>
    <cellStyle name="Normal 7 6 2 2 2 3 2 2" xfId="42034"/>
    <cellStyle name="Normal 7 6 2 2 2 3 3" xfId="29601"/>
    <cellStyle name="Normal 7 6 2 2 2 4" xfId="14420"/>
    <cellStyle name="Normal 7 6 2 2 2 4 2" xfId="39294"/>
    <cellStyle name="Normal 7 6 2 2 2 5" xfId="26853"/>
    <cellStyle name="Normal 7 6 2 2 3" xfId="5766"/>
    <cellStyle name="Normal 7 6 2 2 3 2" xfId="10781"/>
    <cellStyle name="Normal 7 6 2 2 3 2 2" xfId="23224"/>
    <cellStyle name="Normal 7 6 2 2 3 2 2 2" xfId="48098"/>
    <cellStyle name="Normal 7 6 2 2 3 2 3" xfId="35665"/>
    <cellStyle name="Normal 7 6 2 2 3 3" xfId="18217"/>
    <cellStyle name="Normal 7 6 2 2 3 3 2" xfId="43091"/>
    <cellStyle name="Normal 7 6 2 2 3 4" xfId="30658"/>
    <cellStyle name="Normal 7 6 2 2 4" xfId="8840"/>
    <cellStyle name="Normal 7 6 2 2 4 2" xfId="21284"/>
    <cellStyle name="Normal 7 6 2 2 4 2 2" xfId="46158"/>
    <cellStyle name="Normal 7 6 2 2 4 3" xfId="33725"/>
    <cellStyle name="Normal 7 6 2 2 5" xfId="12235"/>
    <cellStyle name="Normal 7 6 2 2 5 2" xfId="24669"/>
    <cellStyle name="Normal 7 6 2 2 5 2 2" xfId="49543"/>
    <cellStyle name="Normal 7 6 2 2 5 3" xfId="37110"/>
    <cellStyle name="Normal 7 6 2 2 6" xfId="7317"/>
    <cellStyle name="Normal 7 6 2 2 6 2" xfId="19766"/>
    <cellStyle name="Normal 7 6 2 2 6 2 2" xfId="44640"/>
    <cellStyle name="Normal 7 6 2 2 6 3" xfId="32207"/>
    <cellStyle name="Normal 7 6 2 2 7" xfId="3771"/>
    <cellStyle name="Normal 7 6 2 2 7 2" xfId="16277"/>
    <cellStyle name="Normal 7 6 2 2 7 2 2" xfId="41151"/>
    <cellStyle name="Normal 7 6 2 2 7 3" xfId="28710"/>
    <cellStyle name="Normal 7 6 2 2 8" xfId="13623"/>
    <cellStyle name="Normal 7 6 2 2 8 2" xfId="38497"/>
    <cellStyle name="Normal 7 6 2 2 9" xfId="26056"/>
    <cellStyle name="Normal 7 6 2 3" xfId="1968"/>
    <cellStyle name="Normal 7 6 2 3 2" xfId="5005"/>
    <cellStyle name="Normal 7 6 2 3 2 2" xfId="10022"/>
    <cellStyle name="Normal 7 6 2 3 2 2 2" xfId="22465"/>
    <cellStyle name="Normal 7 6 2 3 2 2 2 2" xfId="47339"/>
    <cellStyle name="Normal 7 6 2 3 2 2 3" xfId="34906"/>
    <cellStyle name="Normal 7 6 2 3 2 3" xfId="17458"/>
    <cellStyle name="Normal 7 6 2 3 2 3 2" xfId="42332"/>
    <cellStyle name="Normal 7 6 2 3 2 4" xfId="29899"/>
    <cellStyle name="Normal 7 6 2 3 3" xfId="6114"/>
    <cellStyle name="Normal 7 6 2 3 3 2" xfId="11129"/>
    <cellStyle name="Normal 7 6 2 3 3 2 2" xfId="23572"/>
    <cellStyle name="Normal 7 6 2 3 3 2 2 2" xfId="48446"/>
    <cellStyle name="Normal 7 6 2 3 3 2 3" xfId="36013"/>
    <cellStyle name="Normal 7 6 2 3 3 3" xfId="18565"/>
    <cellStyle name="Normal 7 6 2 3 3 3 2" xfId="43439"/>
    <cellStyle name="Normal 7 6 2 3 3 4" xfId="31006"/>
    <cellStyle name="Normal 7 6 2 3 4" xfId="8429"/>
    <cellStyle name="Normal 7 6 2 3 4 2" xfId="20873"/>
    <cellStyle name="Normal 7 6 2 3 4 2 2" xfId="45747"/>
    <cellStyle name="Normal 7 6 2 3 4 3" xfId="33314"/>
    <cellStyle name="Normal 7 6 2 3 5" xfId="12583"/>
    <cellStyle name="Normal 7 6 2 3 5 2" xfId="25017"/>
    <cellStyle name="Normal 7 6 2 3 5 2 2" xfId="49891"/>
    <cellStyle name="Normal 7 6 2 3 5 3" xfId="37458"/>
    <cellStyle name="Normal 7 6 2 3 6" xfId="7616"/>
    <cellStyle name="Normal 7 6 2 3 6 2" xfId="20064"/>
    <cellStyle name="Normal 7 6 2 3 6 2 2" xfId="44938"/>
    <cellStyle name="Normal 7 6 2 3 6 3" xfId="32505"/>
    <cellStyle name="Normal 7 6 2 3 7" xfId="3360"/>
    <cellStyle name="Normal 7 6 2 3 7 2" xfId="15866"/>
    <cellStyle name="Normal 7 6 2 3 7 2 2" xfId="40740"/>
    <cellStyle name="Normal 7 6 2 3 7 3" xfId="28299"/>
    <cellStyle name="Normal 7 6 2 3 8" xfId="14768"/>
    <cellStyle name="Normal 7 6 2 3 8 2" xfId="39642"/>
    <cellStyle name="Normal 7 6 2 3 9" xfId="27201"/>
    <cellStyle name="Normal 7 6 2 4" xfId="2381"/>
    <cellStyle name="Normal 7 6 2 4 2" xfId="6403"/>
    <cellStyle name="Normal 7 6 2 4 2 2" xfId="11418"/>
    <cellStyle name="Normal 7 6 2 4 2 2 2" xfId="23861"/>
    <cellStyle name="Normal 7 6 2 4 2 2 2 2" xfId="48735"/>
    <cellStyle name="Normal 7 6 2 4 2 2 3" xfId="36302"/>
    <cellStyle name="Normal 7 6 2 4 2 3" xfId="18854"/>
    <cellStyle name="Normal 7 6 2 4 2 3 2" xfId="43728"/>
    <cellStyle name="Normal 7 6 2 4 2 4" xfId="31295"/>
    <cellStyle name="Normal 7 6 2 4 3" xfId="12872"/>
    <cellStyle name="Normal 7 6 2 4 3 2" xfId="25306"/>
    <cellStyle name="Normal 7 6 2 4 3 2 2" xfId="50180"/>
    <cellStyle name="Normal 7 6 2 4 3 3" xfId="37747"/>
    <cellStyle name="Normal 7 6 2 4 4" xfId="9313"/>
    <cellStyle name="Normal 7 6 2 4 4 2" xfId="21756"/>
    <cellStyle name="Normal 7 6 2 4 4 2 2" xfId="46630"/>
    <cellStyle name="Normal 7 6 2 4 4 3" xfId="34197"/>
    <cellStyle name="Normal 7 6 2 4 5" xfId="4295"/>
    <cellStyle name="Normal 7 6 2 4 5 2" xfId="16749"/>
    <cellStyle name="Normal 7 6 2 4 5 2 2" xfId="41623"/>
    <cellStyle name="Normal 7 6 2 4 5 3" xfId="29190"/>
    <cellStyle name="Normal 7 6 2 4 6" xfId="15057"/>
    <cellStyle name="Normal 7 6 2 4 6 2" xfId="39931"/>
    <cellStyle name="Normal 7 6 2 4 7" xfId="27490"/>
    <cellStyle name="Normal 7 6 2 5" xfId="1214"/>
    <cellStyle name="Normal 7 6 2 5 2" xfId="10375"/>
    <cellStyle name="Normal 7 6 2 5 2 2" xfId="22818"/>
    <cellStyle name="Normal 7 6 2 5 2 2 2" xfId="47692"/>
    <cellStyle name="Normal 7 6 2 5 2 3" xfId="35259"/>
    <cellStyle name="Normal 7 6 2 5 3" xfId="5359"/>
    <cellStyle name="Normal 7 6 2 5 3 2" xfId="17811"/>
    <cellStyle name="Normal 7 6 2 5 3 2 2" xfId="42685"/>
    <cellStyle name="Normal 7 6 2 5 3 3" xfId="30252"/>
    <cellStyle name="Normal 7 6 2 5 4" xfId="14014"/>
    <cellStyle name="Normal 7 6 2 5 4 2" xfId="38888"/>
    <cellStyle name="Normal 7 6 2 5 5" xfId="26447"/>
    <cellStyle name="Normal 7 6 2 6" xfId="7936"/>
    <cellStyle name="Normal 7 6 2 6 2" xfId="20382"/>
    <cellStyle name="Normal 7 6 2 6 2 2" xfId="45256"/>
    <cellStyle name="Normal 7 6 2 6 3" xfId="32823"/>
    <cellStyle name="Normal 7 6 2 7" xfId="11829"/>
    <cellStyle name="Normal 7 6 2 7 2" xfId="24263"/>
    <cellStyle name="Normal 7 6 2 7 2 2" xfId="49137"/>
    <cellStyle name="Normal 7 6 2 7 3" xfId="36704"/>
    <cellStyle name="Normal 7 6 2 8" xfId="6906"/>
    <cellStyle name="Normal 7 6 2 8 2" xfId="19355"/>
    <cellStyle name="Normal 7 6 2 8 2 2" xfId="44229"/>
    <cellStyle name="Normal 7 6 2 8 3" xfId="31796"/>
    <cellStyle name="Normal 7 6 2 9" xfId="2857"/>
    <cellStyle name="Normal 7 6 2 9 2" xfId="15375"/>
    <cellStyle name="Normal 7 6 2 9 2 2" xfId="40249"/>
    <cellStyle name="Normal 7 6 2 9 3" xfId="27808"/>
    <cellStyle name="Normal 7 6 2_Degree data" xfId="2594"/>
    <cellStyle name="Normal 7 6 3" xfId="611"/>
    <cellStyle name="Normal 7 6 3 2" xfId="1619"/>
    <cellStyle name="Normal 7 6 3 2 2" xfId="9108"/>
    <cellStyle name="Normal 7 6 3 2 2 2" xfId="21551"/>
    <cellStyle name="Normal 7 6 3 2 2 2 2" xfId="46425"/>
    <cellStyle name="Normal 7 6 3 2 2 3" xfId="33992"/>
    <cellStyle name="Normal 7 6 3 2 3" xfId="4090"/>
    <cellStyle name="Normal 7 6 3 2 3 2" xfId="16544"/>
    <cellStyle name="Normal 7 6 3 2 3 2 2" xfId="41418"/>
    <cellStyle name="Normal 7 6 3 2 3 3" xfId="28985"/>
    <cellStyle name="Normal 7 6 3 2 4" xfId="14419"/>
    <cellStyle name="Normal 7 6 3 2 4 2" xfId="39293"/>
    <cellStyle name="Normal 7 6 3 2 5" xfId="26852"/>
    <cellStyle name="Normal 7 6 3 3" xfId="5765"/>
    <cellStyle name="Normal 7 6 3 3 2" xfId="10780"/>
    <cellStyle name="Normal 7 6 3 3 2 2" xfId="23223"/>
    <cellStyle name="Normal 7 6 3 3 2 2 2" xfId="48097"/>
    <cellStyle name="Normal 7 6 3 3 2 3" xfId="35664"/>
    <cellStyle name="Normal 7 6 3 3 3" xfId="18216"/>
    <cellStyle name="Normal 7 6 3 3 3 2" xfId="43090"/>
    <cellStyle name="Normal 7 6 3 3 4" xfId="30657"/>
    <cellStyle name="Normal 7 6 3 4" xfId="8224"/>
    <cellStyle name="Normal 7 6 3 4 2" xfId="20668"/>
    <cellStyle name="Normal 7 6 3 4 2 2" xfId="45542"/>
    <cellStyle name="Normal 7 6 3 4 3" xfId="33109"/>
    <cellStyle name="Normal 7 6 3 5" xfId="12234"/>
    <cellStyle name="Normal 7 6 3 5 2" xfId="24668"/>
    <cellStyle name="Normal 7 6 3 5 2 2" xfId="49542"/>
    <cellStyle name="Normal 7 6 3 5 3" xfId="37109"/>
    <cellStyle name="Normal 7 6 3 6" xfId="6701"/>
    <cellStyle name="Normal 7 6 3 6 2" xfId="19150"/>
    <cellStyle name="Normal 7 6 3 6 2 2" xfId="44024"/>
    <cellStyle name="Normal 7 6 3 6 3" xfId="31591"/>
    <cellStyle name="Normal 7 6 3 7" xfId="3155"/>
    <cellStyle name="Normal 7 6 3 7 2" xfId="15661"/>
    <cellStyle name="Normal 7 6 3 7 2 2" xfId="40535"/>
    <cellStyle name="Normal 7 6 3 7 3" xfId="28094"/>
    <cellStyle name="Normal 7 6 3 8" xfId="13418"/>
    <cellStyle name="Normal 7 6 3 8 2" xfId="38292"/>
    <cellStyle name="Normal 7 6 3 9" xfId="25851"/>
    <cellStyle name="Normal 7 6 4" xfId="1967"/>
    <cellStyle name="Normal 7 6 4 2" xfId="4705"/>
    <cellStyle name="Normal 7 6 4 2 2" xfId="9723"/>
    <cellStyle name="Normal 7 6 4 2 2 2" xfId="22166"/>
    <cellStyle name="Normal 7 6 4 2 2 2 2" xfId="47040"/>
    <cellStyle name="Normal 7 6 4 2 2 3" xfId="34607"/>
    <cellStyle name="Normal 7 6 4 2 3" xfId="17159"/>
    <cellStyle name="Normal 7 6 4 2 3 2" xfId="42033"/>
    <cellStyle name="Normal 7 6 4 2 4" xfId="29600"/>
    <cellStyle name="Normal 7 6 4 3" xfId="6113"/>
    <cellStyle name="Normal 7 6 4 3 2" xfId="11128"/>
    <cellStyle name="Normal 7 6 4 3 2 2" xfId="23571"/>
    <cellStyle name="Normal 7 6 4 3 2 2 2" xfId="48445"/>
    <cellStyle name="Normal 7 6 4 3 2 3" xfId="36012"/>
    <cellStyle name="Normal 7 6 4 3 3" xfId="18564"/>
    <cellStyle name="Normal 7 6 4 3 3 2" xfId="43438"/>
    <cellStyle name="Normal 7 6 4 3 4" xfId="31005"/>
    <cellStyle name="Normal 7 6 4 4" xfId="8839"/>
    <cellStyle name="Normal 7 6 4 4 2" xfId="21283"/>
    <cellStyle name="Normal 7 6 4 4 2 2" xfId="46157"/>
    <cellStyle name="Normal 7 6 4 4 3" xfId="33724"/>
    <cellStyle name="Normal 7 6 4 5" xfId="12582"/>
    <cellStyle name="Normal 7 6 4 5 2" xfId="25016"/>
    <cellStyle name="Normal 7 6 4 5 2 2" xfId="49890"/>
    <cellStyle name="Normal 7 6 4 5 3" xfId="37457"/>
    <cellStyle name="Normal 7 6 4 6" xfId="7316"/>
    <cellStyle name="Normal 7 6 4 6 2" xfId="19765"/>
    <cellStyle name="Normal 7 6 4 6 2 2" xfId="44639"/>
    <cellStyle name="Normal 7 6 4 6 3" xfId="32206"/>
    <cellStyle name="Normal 7 6 4 7" xfId="3770"/>
    <cellStyle name="Normal 7 6 4 7 2" xfId="16276"/>
    <cellStyle name="Normal 7 6 4 7 2 2" xfId="41150"/>
    <cellStyle name="Normal 7 6 4 7 3" xfId="28709"/>
    <cellStyle name="Normal 7 6 4 8" xfId="14767"/>
    <cellStyle name="Normal 7 6 4 8 2" xfId="39641"/>
    <cellStyle name="Normal 7 6 4 9" xfId="27200"/>
    <cellStyle name="Normal 7 6 5" xfId="2167"/>
    <cellStyle name="Normal 7 6 5 2" xfId="4800"/>
    <cellStyle name="Normal 7 6 5 2 2" xfId="9817"/>
    <cellStyle name="Normal 7 6 5 2 2 2" xfId="22260"/>
    <cellStyle name="Normal 7 6 5 2 2 2 2" xfId="47134"/>
    <cellStyle name="Normal 7 6 5 2 2 3" xfId="34701"/>
    <cellStyle name="Normal 7 6 5 2 3" xfId="17253"/>
    <cellStyle name="Normal 7 6 5 2 3 2" xfId="42127"/>
    <cellStyle name="Normal 7 6 5 2 4" xfId="29694"/>
    <cellStyle name="Normal 7 6 5 3" xfId="6198"/>
    <cellStyle name="Normal 7 6 5 3 2" xfId="11213"/>
    <cellStyle name="Normal 7 6 5 3 2 2" xfId="23656"/>
    <cellStyle name="Normal 7 6 5 3 2 2 2" xfId="48530"/>
    <cellStyle name="Normal 7 6 5 3 2 3" xfId="36097"/>
    <cellStyle name="Normal 7 6 5 3 3" xfId="18649"/>
    <cellStyle name="Normal 7 6 5 3 3 2" xfId="43523"/>
    <cellStyle name="Normal 7 6 5 3 4" xfId="31090"/>
    <cellStyle name="Normal 7 6 5 4" xfId="8110"/>
    <cellStyle name="Normal 7 6 5 4 2" xfId="20556"/>
    <cellStyle name="Normal 7 6 5 4 2 2" xfId="45430"/>
    <cellStyle name="Normal 7 6 5 4 3" xfId="32997"/>
    <cellStyle name="Normal 7 6 5 5" xfId="12667"/>
    <cellStyle name="Normal 7 6 5 5 2" xfId="25101"/>
    <cellStyle name="Normal 7 6 5 5 2 2" xfId="49975"/>
    <cellStyle name="Normal 7 6 5 5 3" xfId="37542"/>
    <cellStyle name="Normal 7 6 5 6" xfId="7411"/>
    <cellStyle name="Normal 7 6 5 6 2" xfId="19859"/>
    <cellStyle name="Normal 7 6 5 6 2 2" xfId="44733"/>
    <cellStyle name="Normal 7 6 5 6 3" xfId="32300"/>
    <cellStyle name="Normal 7 6 5 7" xfId="3040"/>
    <cellStyle name="Normal 7 6 5 7 2" xfId="15549"/>
    <cellStyle name="Normal 7 6 5 7 2 2" xfId="40423"/>
    <cellStyle name="Normal 7 6 5 7 3" xfId="27982"/>
    <cellStyle name="Normal 7 6 5 8" xfId="14852"/>
    <cellStyle name="Normal 7 6 5 8 2" xfId="39726"/>
    <cellStyle name="Normal 7 6 5 9" xfId="27285"/>
    <cellStyle name="Normal 7 6 6" xfId="1009"/>
    <cellStyle name="Normal 7 6 6 2" xfId="8996"/>
    <cellStyle name="Normal 7 6 6 2 2" xfId="21439"/>
    <cellStyle name="Normal 7 6 6 2 2 2" xfId="46313"/>
    <cellStyle name="Normal 7 6 6 2 3" xfId="33880"/>
    <cellStyle name="Normal 7 6 6 3" xfId="3978"/>
    <cellStyle name="Normal 7 6 6 3 2" xfId="16432"/>
    <cellStyle name="Normal 7 6 6 3 2 2" xfId="41306"/>
    <cellStyle name="Normal 7 6 6 3 3" xfId="28873"/>
    <cellStyle name="Normal 7 6 6 4" xfId="13809"/>
    <cellStyle name="Normal 7 6 6 4 2" xfId="38683"/>
    <cellStyle name="Normal 7 6 6 5" xfId="26242"/>
    <cellStyle name="Normal 7 6 7" xfId="5154"/>
    <cellStyle name="Normal 7 6 7 2" xfId="10170"/>
    <cellStyle name="Normal 7 6 7 2 2" xfId="22613"/>
    <cellStyle name="Normal 7 6 7 2 2 2" xfId="47487"/>
    <cellStyle name="Normal 7 6 7 2 3" xfId="35054"/>
    <cellStyle name="Normal 7 6 7 3" xfId="17606"/>
    <cellStyle name="Normal 7 6 7 3 2" xfId="42480"/>
    <cellStyle name="Normal 7 6 7 4" xfId="30047"/>
    <cellStyle name="Normal 7 6 8" xfId="7731"/>
    <cellStyle name="Normal 7 6 8 2" xfId="20177"/>
    <cellStyle name="Normal 7 6 8 2 2" xfId="45051"/>
    <cellStyle name="Normal 7 6 8 3" xfId="32618"/>
    <cellStyle name="Normal 7 6 9" xfId="11624"/>
    <cellStyle name="Normal 7 6 9 2" xfId="24058"/>
    <cellStyle name="Normal 7 6 9 2 2" xfId="48932"/>
    <cellStyle name="Normal 7 6 9 3" xfId="36499"/>
    <cellStyle name="Normal 7 6_Degree data" xfId="2593"/>
    <cellStyle name="Normal 7 7" xfId="519"/>
    <cellStyle name="Normal 7 7 10" xfId="2913"/>
    <cellStyle name="Normal 7 7 10 2" xfId="15431"/>
    <cellStyle name="Normal 7 7 10 2 2" xfId="40305"/>
    <cellStyle name="Normal 7 7 10 3" xfId="27864"/>
    <cellStyle name="Normal 7 7 11" xfId="13332"/>
    <cellStyle name="Normal 7 7 11 2" xfId="38206"/>
    <cellStyle name="Normal 7 7 12" xfId="25765"/>
    <cellStyle name="Normal 7 7 2" xfId="878"/>
    <cellStyle name="Normal 7 7 2 2" xfId="1621"/>
    <cellStyle name="Normal 7 7 2 2 2" xfId="9369"/>
    <cellStyle name="Normal 7 7 2 2 2 2" xfId="21812"/>
    <cellStyle name="Normal 7 7 2 2 2 2 2" xfId="46686"/>
    <cellStyle name="Normal 7 7 2 2 2 3" xfId="34253"/>
    <cellStyle name="Normal 7 7 2 2 3" xfId="4351"/>
    <cellStyle name="Normal 7 7 2 2 3 2" xfId="16805"/>
    <cellStyle name="Normal 7 7 2 2 3 2 2" xfId="41679"/>
    <cellStyle name="Normal 7 7 2 2 3 3" xfId="29246"/>
    <cellStyle name="Normal 7 7 2 2 4" xfId="14421"/>
    <cellStyle name="Normal 7 7 2 2 4 2" xfId="39295"/>
    <cellStyle name="Normal 7 7 2 2 5" xfId="26854"/>
    <cellStyle name="Normal 7 7 2 3" xfId="5767"/>
    <cellStyle name="Normal 7 7 2 3 2" xfId="10782"/>
    <cellStyle name="Normal 7 7 2 3 2 2" xfId="23225"/>
    <cellStyle name="Normal 7 7 2 3 2 2 2" xfId="48099"/>
    <cellStyle name="Normal 7 7 2 3 2 3" xfId="35666"/>
    <cellStyle name="Normal 7 7 2 3 3" xfId="18218"/>
    <cellStyle name="Normal 7 7 2 3 3 2" xfId="43092"/>
    <cellStyle name="Normal 7 7 2 3 4" xfId="30659"/>
    <cellStyle name="Normal 7 7 2 4" xfId="8485"/>
    <cellStyle name="Normal 7 7 2 4 2" xfId="20929"/>
    <cellStyle name="Normal 7 7 2 4 2 2" xfId="45803"/>
    <cellStyle name="Normal 7 7 2 4 3" xfId="33370"/>
    <cellStyle name="Normal 7 7 2 5" xfId="12236"/>
    <cellStyle name="Normal 7 7 2 5 2" xfId="24670"/>
    <cellStyle name="Normal 7 7 2 5 2 2" xfId="49544"/>
    <cellStyle name="Normal 7 7 2 5 3" xfId="37111"/>
    <cellStyle name="Normal 7 7 2 6" xfId="6962"/>
    <cellStyle name="Normal 7 7 2 6 2" xfId="19411"/>
    <cellStyle name="Normal 7 7 2 6 2 2" xfId="44285"/>
    <cellStyle name="Normal 7 7 2 6 3" xfId="31852"/>
    <cellStyle name="Normal 7 7 2 7" xfId="3416"/>
    <cellStyle name="Normal 7 7 2 7 2" xfId="15922"/>
    <cellStyle name="Normal 7 7 2 7 2 2" xfId="40796"/>
    <cellStyle name="Normal 7 7 2 7 3" xfId="28355"/>
    <cellStyle name="Normal 7 7 2 8" xfId="13679"/>
    <cellStyle name="Normal 7 7 2 8 2" xfId="38553"/>
    <cellStyle name="Normal 7 7 2 9" xfId="26112"/>
    <cellStyle name="Normal 7 7 3" xfId="1969"/>
    <cellStyle name="Normal 7 7 3 2" xfId="4707"/>
    <cellStyle name="Normal 7 7 3 2 2" xfId="9725"/>
    <cellStyle name="Normal 7 7 3 2 2 2" xfId="22168"/>
    <cellStyle name="Normal 7 7 3 2 2 2 2" xfId="47042"/>
    <cellStyle name="Normal 7 7 3 2 2 3" xfId="34609"/>
    <cellStyle name="Normal 7 7 3 2 3" xfId="17161"/>
    <cellStyle name="Normal 7 7 3 2 3 2" xfId="42035"/>
    <cellStyle name="Normal 7 7 3 2 4" xfId="29602"/>
    <cellStyle name="Normal 7 7 3 3" xfId="6115"/>
    <cellStyle name="Normal 7 7 3 3 2" xfId="11130"/>
    <cellStyle name="Normal 7 7 3 3 2 2" xfId="23573"/>
    <cellStyle name="Normal 7 7 3 3 2 2 2" xfId="48447"/>
    <cellStyle name="Normal 7 7 3 3 2 3" xfId="36014"/>
    <cellStyle name="Normal 7 7 3 3 3" xfId="18566"/>
    <cellStyle name="Normal 7 7 3 3 3 2" xfId="43440"/>
    <cellStyle name="Normal 7 7 3 3 4" xfId="31007"/>
    <cellStyle name="Normal 7 7 3 4" xfId="8841"/>
    <cellStyle name="Normal 7 7 3 4 2" xfId="21285"/>
    <cellStyle name="Normal 7 7 3 4 2 2" xfId="46159"/>
    <cellStyle name="Normal 7 7 3 4 3" xfId="33726"/>
    <cellStyle name="Normal 7 7 3 5" xfId="12584"/>
    <cellStyle name="Normal 7 7 3 5 2" xfId="25018"/>
    <cellStyle name="Normal 7 7 3 5 2 2" xfId="49892"/>
    <cellStyle name="Normal 7 7 3 5 3" xfId="37459"/>
    <cellStyle name="Normal 7 7 3 6" xfId="7318"/>
    <cellStyle name="Normal 7 7 3 6 2" xfId="19767"/>
    <cellStyle name="Normal 7 7 3 6 2 2" xfId="44641"/>
    <cellStyle name="Normal 7 7 3 6 3" xfId="32208"/>
    <cellStyle name="Normal 7 7 3 7" xfId="3772"/>
    <cellStyle name="Normal 7 7 3 7 2" xfId="16278"/>
    <cellStyle name="Normal 7 7 3 7 2 2" xfId="41152"/>
    <cellStyle name="Normal 7 7 3 7 3" xfId="28711"/>
    <cellStyle name="Normal 7 7 3 8" xfId="14769"/>
    <cellStyle name="Normal 7 7 3 8 2" xfId="39643"/>
    <cellStyle name="Normal 7 7 3 9" xfId="27202"/>
    <cellStyle name="Normal 7 7 4" xfId="2437"/>
    <cellStyle name="Normal 7 7 4 2" xfId="5061"/>
    <cellStyle name="Normal 7 7 4 2 2" xfId="10078"/>
    <cellStyle name="Normal 7 7 4 2 2 2" xfId="22521"/>
    <cellStyle name="Normal 7 7 4 2 2 2 2" xfId="47395"/>
    <cellStyle name="Normal 7 7 4 2 2 3" xfId="34962"/>
    <cellStyle name="Normal 7 7 4 2 3" xfId="17514"/>
    <cellStyle name="Normal 7 7 4 2 3 2" xfId="42388"/>
    <cellStyle name="Normal 7 7 4 2 4" xfId="29955"/>
    <cellStyle name="Normal 7 7 4 3" xfId="6459"/>
    <cellStyle name="Normal 7 7 4 3 2" xfId="11474"/>
    <cellStyle name="Normal 7 7 4 3 2 2" xfId="23917"/>
    <cellStyle name="Normal 7 7 4 3 2 2 2" xfId="48791"/>
    <cellStyle name="Normal 7 7 4 3 2 3" xfId="36358"/>
    <cellStyle name="Normal 7 7 4 3 3" xfId="18910"/>
    <cellStyle name="Normal 7 7 4 3 3 2" xfId="43784"/>
    <cellStyle name="Normal 7 7 4 3 4" xfId="31351"/>
    <cellStyle name="Normal 7 7 4 4" xfId="8166"/>
    <cellStyle name="Normal 7 7 4 4 2" xfId="20612"/>
    <cellStyle name="Normal 7 7 4 4 2 2" xfId="45486"/>
    <cellStyle name="Normal 7 7 4 4 3" xfId="33053"/>
    <cellStyle name="Normal 7 7 4 5" xfId="12928"/>
    <cellStyle name="Normal 7 7 4 5 2" xfId="25362"/>
    <cellStyle name="Normal 7 7 4 5 2 2" xfId="50236"/>
    <cellStyle name="Normal 7 7 4 5 3" xfId="37803"/>
    <cellStyle name="Normal 7 7 4 6" xfId="7672"/>
    <cellStyle name="Normal 7 7 4 6 2" xfId="20120"/>
    <cellStyle name="Normal 7 7 4 6 2 2" xfId="44994"/>
    <cellStyle name="Normal 7 7 4 6 3" xfId="32561"/>
    <cellStyle name="Normal 7 7 4 7" xfId="3096"/>
    <cellStyle name="Normal 7 7 4 7 2" xfId="15605"/>
    <cellStyle name="Normal 7 7 4 7 2 2" xfId="40479"/>
    <cellStyle name="Normal 7 7 4 7 3" xfId="28038"/>
    <cellStyle name="Normal 7 7 4 8" xfId="15113"/>
    <cellStyle name="Normal 7 7 4 8 2" xfId="39987"/>
    <cellStyle name="Normal 7 7 4 9" xfId="27546"/>
    <cellStyle name="Normal 7 7 5" xfId="1270"/>
    <cellStyle name="Normal 7 7 5 2" xfId="9052"/>
    <cellStyle name="Normal 7 7 5 2 2" xfId="21495"/>
    <cellStyle name="Normal 7 7 5 2 2 2" xfId="46369"/>
    <cellStyle name="Normal 7 7 5 2 3" xfId="33936"/>
    <cellStyle name="Normal 7 7 5 3" xfId="4034"/>
    <cellStyle name="Normal 7 7 5 3 2" xfId="16488"/>
    <cellStyle name="Normal 7 7 5 3 2 2" xfId="41362"/>
    <cellStyle name="Normal 7 7 5 3 3" xfId="28929"/>
    <cellStyle name="Normal 7 7 5 4" xfId="14070"/>
    <cellStyle name="Normal 7 7 5 4 2" xfId="38944"/>
    <cellStyle name="Normal 7 7 5 5" xfId="26503"/>
    <cellStyle name="Normal 7 7 6" xfId="5415"/>
    <cellStyle name="Normal 7 7 6 2" xfId="10431"/>
    <cellStyle name="Normal 7 7 6 2 2" xfId="22874"/>
    <cellStyle name="Normal 7 7 6 2 2 2" xfId="47748"/>
    <cellStyle name="Normal 7 7 6 2 3" xfId="35315"/>
    <cellStyle name="Normal 7 7 6 3" xfId="17867"/>
    <cellStyle name="Normal 7 7 6 3 2" xfId="42741"/>
    <cellStyle name="Normal 7 7 6 4" xfId="30308"/>
    <cellStyle name="Normal 7 7 7" xfId="7992"/>
    <cellStyle name="Normal 7 7 7 2" xfId="20438"/>
    <cellStyle name="Normal 7 7 7 2 2" xfId="45312"/>
    <cellStyle name="Normal 7 7 7 3" xfId="32879"/>
    <cellStyle name="Normal 7 7 8" xfId="11885"/>
    <cellStyle name="Normal 7 7 8 2" xfId="24319"/>
    <cellStyle name="Normal 7 7 8 2 2" xfId="49193"/>
    <cellStyle name="Normal 7 7 8 3" xfId="36760"/>
    <cellStyle name="Normal 7 7 9" xfId="6645"/>
    <cellStyle name="Normal 7 7 9 2" xfId="19094"/>
    <cellStyle name="Normal 7 7 9 2 2" xfId="43968"/>
    <cellStyle name="Normal 7 7 9 3" xfId="31535"/>
    <cellStyle name="Normal 7 7_Degree data" xfId="2595"/>
    <cellStyle name="Normal 7 8" xfId="355"/>
    <cellStyle name="Normal 7 8 10" xfId="13171"/>
    <cellStyle name="Normal 7 8 10 2" xfId="38045"/>
    <cellStyle name="Normal 7 8 11" xfId="25604"/>
    <cellStyle name="Normal 7 8 2" xfId="715"/>
    <cellStyle name="Normal 7 8 2 2" xfId="1622"/>
    <cellStyle name="Normal 7 8 2 2 2" xfId="9726"/>
    <cellStyle name="Normal 7 8 2 2 2 2" xfId="22169"/>
    <cellStyle name="Normal 7 8 2 2 2 2 2" xfId="47043"/>
    <cellStyle name="Normal 7 8 2 2 2 3" xfId="34610"/>
    <cellStyle name="Normal 7 8 2 2 3" xfId="4708"/>
    <cellStyle name="Normal 7 8 2 2 3 2" xfId="17162"/>
    <cellStyle name="Normal 7 8 2 2 3 2 2" xfId="42036"/>
    <cellStyle name="Normal 7 8 2 2 3 3" xfId="29603"/>
    <cellStyle name="Normal 7 8 2 2 4" xfId="14422"/>
    <cellStyle name="Normal 7 8 2 2 4 2" xfId="39296"/>
    <cellStyle name="Normal 7 8 2 2 5" xfId="26855"/>
    <cellStyle name="Normal 7 8 2 3" xfId="5768"/>
    <cellStyle name="Normal 7 8 2 3 2" xfId="10783"/>
    <cellStyle name="Normal 7 8 2 3 2 2" xfId="23226"/>
    <cellStyle name="Normal 7 8 2 3 2 2 2" xfId="48100"/>
    <cellStyle name="Normal 7 8 2 3 2 3" xfId="35667"/>
    <cellStyle name="Normal 7 8 2 3 3" xfId="18219"/>
    <cellStyle name="Normal 7 8 2 3 3 2" xfId="43093"/>
    <cellStyle name="Normal 7 8 2 3 4" xfId="30660"/>
    <cellStyle name="Normal 7 8 2 4" xfId="8842"/>
    <cellStyle name="Normal 7 8 2 4 2" xfId="21286"/>
    <cellStyle name="Normal 7 8 2 4 2 2" xfId="46160"/>
    <cellStyle name="Normal 7 8 2 4 3" xfId="33727"/>
    <cellStyle name="Normal 7 8 2 5" xfId="12237"/>
    <cellStyle name="Normal 7 8 2 5 2" xfId="24671"/>
    <cellStyle name="Normal 7 8 2 5 2 2" xfId="49545"/>
    <cellStyle name="Normal 7 8 2 5 3" xfId="37112"/>
    <cellStyle name="Normal 7 8 2 6" xfId="7319"/>
    <cellStyle name="Normal 7 8 2 6 2" xfId="19768"/>
    <cellStyle name="Normal 7 8 2 6 2 2" xfId="44642"/>
    <cellStyle name="Normal 7 8 2 6 3" xfId="32209"/>
    <cellStyle name="Normal 7 8 2 7" xfId="3773"/>
    <cellStyle name="Normal 7 8 2 7 2" xfId="16279"/>
    <cellStyle name="Normal 7 8 2 7 2 2" xfId="41153"/>
    <cellStyle name="Normal 7 8 2 7 3" xfId="28712"/>
    <cellStyle name="Normal 7 8 2 8" xfId="13518"/>
    <cellStyle name="Normal 7 8 2 8 2" xfId="38392"/>
    <cellStyle name="Normal 7 8 2 9" xfId="25951"/>
    <cellStyle name="Normal 7 8 3" xfId="1970"/>
    <cellStyle name="Normal 7 8 3 2" xfId="4900"/>
    <cellStyle name="Normal 7 8 3 2 2" xfId="9917"/>
    <cellStyle name="Normal 7 8 3 2 2 2" xfId="22360"/>
    <cellStyle name="Normal 7 8 3 2 2 2 2" xfId="47234"/>
    <cellStyle name="Normal 7 8 3 2 2 3" xfId="34801"/>
    <cellStyle name="Normal 7 8 3 2 3" xfId="17353"/>
    <cellStyle name="Normal 7 8 3 2 3 2" xfId="42227"/>
    <cellStyle name="Normal 7 8 3 2 4" xfId="29794"/>
    <cellStyle name="Normal 7 8 3 3" xfId="6116"/>
    <cellStyle name="Normal 7 8 3 3 2" xfId="11131"/>
    <cellStyle name="Normal 7 8 3 3 2 2" xfId="23574"/>
    <cellStyle name="Normal 7 8 3 3 2 2 2" xfId="48448"/>
    <cellStyle name="Normal 7 8 3 3 2 3" xfId="36015"/>
    <cellStyle name="Normal 7 8 3 3 3" xfId="18567"/>
    <cellStyle name="Normal 7 8 3 3 3 2" xfId="43441"/>
    <cellStyle name="Normal 7 8 3 3 4" xfId="31008"/>
    <cellStyle name="Normal 7 8 3 4" xfId="8324"/>
    <cellStyle name="Normal 7 8 3 4 2" xfId="20768"/>
    <cellStyle name="Normal 7 8 3 4 2 2" xfId="45642"/>
    <cellStyle name="Normal 7 8 3 4 3" xfId="33209"/>
    <cellStyle name="Normal 7 8 3 5" xfId="12585"/>
    <cellStyle name="Normal 7 8 3 5 2" xfId="25019"/>
    <cellStyle name="Normal 7 8 3 5 2 2" xfId="49893"/>
    <cellStyle name="Normal 7 8 3 5 3" xfId="37460"/>
    <cellStyle name="Normal 7 8 3 6" xfId="7511"/>
    <cellStyle name="Normal 7 8 3 6 2" xfId="19959"/>
    <cellStyle name="Normal 7 8 3 6 2 2" xfId="44833"/>
    <cellStyle name="Normal 7 8 3 6 3" xfId="32400"/>
    <cellStyle name="Normal 7 8 3 7" xfId="3255"/>
    <cellStyle name="Normal 7 8 3 7 2" xfId="15761"/>
    <cellStyle name="Normal 7 8 3 7 2 2" xfId="40635"/>
    <cellStyle name="Normal 7 8 3 7 3" xfId="28194"/>
    <cellStyle name="Normal 7 8 3 8" xfId="14770"/>
    <cellStyle name="Normal 7 8 3 8 2" xfId="39644"/>
    <cellStyle name="Normal 7 8 3 9" xfId="27203"/>
    <cellStyle name="Normal 7 8 4" xfId="2273"/>
    <cellStyle name="Normal 7 8 4 2" xfId="6298"/>
    <cellStyle name="Normal 7 8 4 2 2" xfId="11313"/>
    <cellStyle name="Normal 7 8 4 2 2 2" xfId="23756"/>
    <cellStyle name="Normal 7 8 4 2 2 2 2" xfId="48630"/>
    <cellStyle name="Normal 7 8 4 2 2 3" xfId="36197"/>
    <cellStyle name="Normal 7 8 4 2 3" xfId="18749"/>
    <cellStyle name="Normal 7 8 4 2 3 2" xfId="43623"/>
    <cellStyle name="Normal 7 8 4 2 4" xfId="31190"/>
    <cellStyle name="Normal 7 8 4 3" xfId="12767"/>
    <cellStyle name="Normal 7 8 4 3 2" xfId="25201"/>
    <cellStyle name="Normal 7 8 4 3 2 2" xfId="50075"/>
    <cellStyle name="Normal 7 8 4 3 3" xfId="37642"/>
    <cellStyle name="Normal 7 8 4 4" xfId="9208"/>
    <cellStyle name="Normal 7 8 4 4 2" xfId="21651"/>
    <cellStyle name="Normal 7 8 4 4 2 2" xfId="46525"/>
    <cellStyle name="Normal 7 8 4 4 3" xfId="34092"/>
    <cellStyle name="Normal 7 8 4 5" xfId="4190"/>
    <cellStyle name="Normal 7 8 4 5 2" xfId="16644"/>
    <cellStyle name="Normal 7 8 4 5 2 2" xfId="41518"/>
    <cellStyle name="Normal 7 8 4 5 3" xfId="29085"/>
    <cellStyle name="Normal 7 8 4 6" xfId="14952"/>
    <cellStyle name="Normal 7 8 4 6 2" xfId="39826"/>
    <cellStyle name="Normal 7 8 4 7" xfId="27385"/>
    <cellStyle name="Normal 7 8 5" xfId="1109"/>
    <cellStyle name="Normal 7 8 5 2" xfId="10270"/>
    <cellStyle name="Normal 7 8 5 2 2" xfId="22713"/>
    <cellStyle name="Normal 7 8 5 2 2 2" xfId="47587"/>
    <cellStyle name="Normal 7 8 5 2 3" xfId="35154"/>
    <cellStyle name="Normal 7 8 5 3" xfId="5254"/>
    <cellStyle name="Normal 7 8 5 3 2" xfId="17706"/>
    <cellStyle name="Normal 7 8 5 3 2 2" xfId="42580"/>
    <cellStyle name="Normal 7 8 5 3 3" xfId="30147"/>
    <cellStyle name="Normal 7 8 5 4" xfId="13909"/>
    <cellStyle name="Normal 7 8 5 4 2" xfId="38783"/>
    <cellStyle name="Normal 7 8 5 5" xfId="26342"/>
    <cellStyle name="Normal 7 8 6" xfId="7831"/>
    <cellStyle name="Normal 7 8 6 2" xfId="20277"/>
    <cellStyle name="Normal 7 8 6 2 2" xfId="45151"/>
    <cellStyle name="Normal 7 8 6 3" xfId="32718"/>
    <cellStyle name="Normal 7 8 7" xfId="11724"/>
    <cellStyle name="Normal 7 8 7 2" xfId="24158"/>
    <cellStyle name="Normal 7 8 7 2 2" xfId="49032"/>
    <cellStyle name="Normal 7 8 7 3" xfId="36599"/>
    <cellStyle name="Normal 7 8 8" xfId="6801"/>
    <cellStyle name="Normal 7 8 8 2" xfId="19250"/>
    <cellStyle name="Normal 7 8 8 2 2" xfId="44124"/>
    <cellStyle name="Normal 7 8 8 3" xfId="31691"/>
    <cellStyle name="Normal 7 8 9" xfId="2752"/>
    <cellStyle name="Normal 7 8 9 2" xfId="15270"/>
    <cellStyle name="Normal 7 8 9 2 2" xfId="40144"/>
    <cellStyle name="Normal 7 8 9 3" xfId="27703"/>
    <cellStyle name="Normal 7 8_Degree data" xfId="2596"/>
    <cellStyle name="Normal 7 9" xfId="202"/>
    <cellStyle name="Normal 7 9 10" xfId="13032"/>
    <cellStyle name="Normal 7 9 10 2" xfId="37906"/>
    <cellStyle name="Normal 7 9 11" xfId="25465"/>
    <cellStyle name="Normal 7 9 2" xfId="569"/>
    <cellStyle name="Normal 7 9 2 2" xfId="1623"/>
    <cellStyle name="Normal 7 9 2 2 2" xfId="9727"/>
    <cellStyle name="Normal 7 9 2 2 2 2" xfId="22170"/>
    <cellStyle name="Normal 7 9 2 2 2 2 2" xfId="47044"/>
    <cellStyle name="Normal 7 9 2 2 2 3" xfId="34611"/>
    <cellStyle name="Normal 7 9 2 2 3" xfId="4709"/>
    <cellStyle name="Normal 7 9 2 2 3 2" xfId="17163"/>
    <cellStyle name="Normal 7 9 2 2 3 2 2" xfId="42037"/>
    <cellStyle name="Normal 7 9 2 2 3 3" xfId="29604"/>
    <cellStyle name="Normal 7 9 2 2 4" xfId="14423"/>
    <cellStyle name="Normal 7 9 2 2 4 2" xfId="39297"/>
    <cellStyle name="Normal 7 9 2 2 5" xfId="26856"/>
    <cellStyle name="Normal 7 9 2 3" xfId="5769"/>
    <cellStyle name="Normal 7 9 2 3 2" xfId="10784"/>
    <cellStyle name="Normal 7 9 2 3 2 2" xfId="23227"/>
    <cellStyle name="Normal 7 9 2 3 2 2 2" xfId="48101"/>
    <cellStyle name="Normal 7 9 2 3 2 3" xfId="35668"/>
    <cellStyle name="Normal 7 9 2 3 3" xfId="18220"/>
    <cellStyle name="Normal 7 9 2 3 3 2" xfId="43094"/>
    <cellStyle name="Normal 7 9 2 3 4" xfId="30661"/>
    <cellStyle name="Normal 7 9 2 4" xfId="8843"/>
    <cellStyle name="Normal 7 9 2 4 2" xfId="21287"/>
    <cellStyle name="Normal 7 9 2 4 2 2" xfId="46161"/>
    <cellStyle name="Normal 7 9 2 4 3" xfId="33728"/>
    <cellStyle name="Normal 7 9 2 5" xfId="12238"/>
    <cellStyle name="Normal 7 9 2 5 2" xfId="24672"/>
    <cellStyle name="Normal 7 9 2 5 2 2" xfId="49546"/>
    <cellStyle name="Normal 7 9 2 5 3" xfId="37113"/>
    <cellStyle name="Normal 7 9 2 6" xfId="7320"/>
    <cellStyle name="Normal 7 9 2 6 2" xfId="19769"/>
    <cellStyle name="Normal 7 9 2 6 2 2" xfId="44643"/>
    <cellStyle name="Normal 7 9 2 6 3" xfId="32210"/>
    <cellStyle name="Normal 7 9 2 7" xfId="3774"/>
    <cellStyle name="Normal 7 9 2 7 2" xfId="16280"/>
    <cellStyle name="Normal 7 9 2 7 2 2" xfId="41154"/>
    <cellStyle name="Normal 7 9 2 7 3" xfId="28713"/>
    <cellStyle name="Normal 7 9 2 8" xfId="13379"/>
    <cellStyle name="Normal 7 9 2 8 2" xfId="38253"/>
    <cellStyle name="Normal 7 9 2 9" xfId="25812"/>
    <cellStyle name="Normal 7 9 3" xfId="1971"/>
    <cellStyle name="Normal 7 9 3 2" xfId="4761"/>
    <cellStyle name="Normal 7 9 3 2 2" xfId="9778"/>
    <cellStyle name="Normal 7 9 3 2 2 2" xfId="22221"/>
    <cellStyle name="Normal 7 9 3 2 2 2 2" xfId="47095"/>
    <cellStyle name="Normal 7 9 3 2 2 3" xfId="34662"/>
    <cellStyle name="Normal 7 9 3 2 3" xfId="17214"/>
    <cellStyle name="Normal 7 9 3 2 3 2" xfId="42088"/>
    <cellStyle name="Normal 7 9 3 2 4" xfId="29655"/>
    <cellStyle name="Normal 7 9 3 3" xfId="6117"/>
    <cellStyle name="Normal 7 9 3 3 2" xfId="11132"/>
    <cellStyle name="Normal 7 9 3 3 2 2" xfId="23575"/>
    <cellStyle name="Normal 7 9 3 3 2 2 2" xfId="48449"/>
    <cellStyle name="Normal 7 9 3 3 2 3" xfId="36016"/>
    <cellStyle name="Normal 7 9 3 3 3" xfId="18568"/>
    <cellStyle name="Normal 7 9 3 3 3 2" xfId="43442"/>
    <cellStyle name="Normal 7 9 3 3 4" xfId="31009"/>
    <cellStyle name="Normal 7 9 3 4" xfId="8885"/>
    <cellStyle name="Normal 7 9 3 4 2" xfId="21328"/>
    <cellStyle name="Normal 7 9 3 4 2 2" xfId="46202"/>
    <cellStyle name="Normal 7 9 3 4 3" xfId="33769"/>
    <cellStyle name="Normal 7 9 3 5" xfId="12586"/>
    <cellStyle name="Normal 7 9 3 5 2" xfId="25020"/>
    <cellStyle name="Normal 7 9 3 5 2 2" xfId="49894"/>
    <cellStyle name="Normal 7 9 3 5 3" xfId="37461"/>
    <cellStyle name="Normal 7 9 3 6" xfId="7372"/>
    <cellStyle name="Normal 7 9 3 6 2" xfId="19820"/>
    <cellStyle name="Normal 7 9 3 6 2 2" xfId="44694"/>
    <cellStyle name="Normal 7 9 3 6 3" xfId="32261"/>
    <cellStyle name="Normal 7 9 3 7" xfId="3867"/>
    <cellStyle name="Normal 7 9 3 7 2" xfId="16321"/>
    <cellStyle name="Normal 7 9 3 7 2 2" xfId="41195"/>
    <cellStyle name="Normal 7 9 3 7 3" xfId="28762"/>
    <cellStyle name="Normal 7 9 3 8" xfId="14771"/>
    <cellStyle name="Normal 7 9 3 8 2" xfId="39645"/>
    <cellStyle name="Normal 7 9 3 9" xfId="27204"/>
    <cellStyle name="Normal 7 9 4" xfId="2120"/>
    <cellStyle name="Normal 7 9 4 2" xfId="6159"/>
    <cellStyle name="Normal 7 9 4 2 2" xfId="11174"/>
    <cellStyle name="Normal 7 9 4 2 2 2" xfId="23617"/>
    <cellStyle name="Normal 7 9 4 2 2 2 2" xfId="48491"/>
    <cellStyle name="Normal 7 9 4 2 2 3" xfId="36058"/>
    <cellStyle name="Normal 7 9 4 2 3" xfId="18610"/>
    <cellStyle name="Normal 7 9 4 2 3 2" xfId="43484"/>
    <cellStyle name="Normal 7 9 4 2 4" xfId="31051"/>
    <cellStyle name="Normal 7 9 4 3" xfId="12628"/>
    <cellStyle name="Normal 7 9 4 3 2" xfId="25062"/>
    <cellStyle name="Normal 7 9 4 3 2 2" xfId="49936"/>
    <cellStyle name="Normal 7 9 4 3 3" xfId="37503"/>
    <cellStyle name="Normal 7 9 4 4" xfId="9069"/>
    <cellStyle name="Normal 7 9 4 4 2" xfId="21512"/>
    <cellStyle name="Normal 7 9 4 4 2 2" xfId="46386"/>
    <cellStyle name="Normal 7 9 4 4 3" xfId="33953"/>
    <cellStyle name="Normal 7 9 4 5" xfId="4051"/>
    <cellStyle name="Normal 7 9 4 5 2" xfId="16505"/>
    <cellStyle name="Normal 7 9 4 5 2 2" xfId="41379"/>
    <cellStyle name="Normal 7 9 4 5 3" xfId="28946"/>
    <cellStyle name="Normal 7 9 4 6" xfId="14813"/>
    <cellStyle name="Normal 7 9 4 6 2" xfId="39687"/>
    <cellStyle name="Normal 7 9 4 7" xfId="27246"/>
    <cellStyle name="Normal 7 9 5" xfId="970"/>
    <cellStyle name="Normal 7 9 5 2" xfId="10129"/>
    <cellStyle name="Normal 7 9 5 2 2" xfId="22572"/>
    <cellStyle name="Normal 7 9 5 2 2 2" xfId="47446"/>
    <cellStyle name="Normal 7 9 5 2 3" xfId="35013"/>
    <cellStyle name="Normal 7 9 5 3" xfId="5113"/>
    <cellStyle name="Normal 7 9 5 3 2" xfId="17565"/>
    <cellStyle name="Normal 7 9 5 3 2 2" xfId="42439"/>
    <cellStyle name="Normal 7 9 5 3 3" xfId="30006"/>
    <cellStyle name="Normal 7 9 5 4" xfId="13770"/>
    <cellStyle name="Normal 7 9 5 4 2" xfId="38644"/>
    <cellStyle name="Normal 7 9 5 5" xfId="26203"/>
    <cellStyle name="Normal 7 9 6" xfId="8185"/>
    <cellStyle name="Normal 7 9 6 2" xfId="20629"/>
    <cellStyle name="Normal 7 9 6 2 2" xfId="45503"/>
    <cellStyle name="Normal 7 9 6 3" xfId="33070"/>
    <cellStyle name="Normal 7 9 7" xfId="11585"/>
    <cellStyle name="Normal 7 9 7 2" xfId="24019"/>
    <cellStyle name="Normal 7 9 7 2 2" xfId="48893"/>
    <cellStyle name="Normal 7 9 7 3" xfId="36460"/>
    <cellStyle name="Normal 7 9 8" xfId="6662"/>
    <cellStyle name="Normal 7 9 8 2" xfId="19111"/>
    <cellStyle name="Normal 7 9 8 2 2" xfId="43985"/>
    <cellStyle name="Normal 7 9 8 3" xfId="31552"/>
    <cellStyle name="Normal 7 9 9" xfId="3116"/>
    <cellStyle name="Normal 7 9 9 2" xfId="15622"/>
    <cellStyle name="Normal 7 9 9 2 2" xfId="40496"/>
    <cellStyle name="Normal 7 9 9 3" xfId="28055"/>
    <cellStyle name="Normal 7 9_Degree data" xfId="2597"/>
    <cellStyle name="Normal 7_Degree data" xfId="2564"/>
    <cellStyle name="Normal 70" xfId="3104"/>
    <cellStyle name="Normal 70 2" xfId="3775"/>
    <cellStyle name="Normal 70 2 2" xfId="4710"/>
    <cellStyle name="Normal 70 2 2 2" xfId="9728"/>
    <cellStyle name="Normal 70 2 2 2 2" xfId="22171"/>
    <cellStyle name="Normal 70 2 2 2 2 2" xfId="47045"/>
    <cellStyle name="Normal 70 2 2 2 3" xfId="34612"/>
    <cellStyle name="Normal 70 2 2 3" xfId="17164"/>
    <cellStyle name="Normal 70 2 2 3 2" xfId="42038"/>
    <cellStyle name="Normal 70 2 2 4" xfId="29605"/>
    <cellStyle name="Normal 70 2 3" xfId="6475"/>
    <cellStyle name="Normal 70 2 3 2" xfId="11489"/>
    <cellStyle name="Normal 70 2 3 2 2" xfId="23932"/>
    <cellStyle name="Normal 70 2 3 2 2 2" xfId="48806"/>
    <cellStyle name="Normal 70 2 3 2 3" xfId="36373"/>
    <cellStyle name="Normal 70 2 3 3" xfId="18925"/>
    <cellStyle name="Normal 70 2 3 3 2" xfId="43799"/>
    <cellStyle name="Normal 70 2 3 4" xfId="31366"/>
    <cellStyle name="Normal 70 2 4" xfId="8844"/>
    <cellStyle name="Normal 70 2 4 2" xfId="21288"/>
    <cellStyle name="Normal 70 2 4 2 2" xfId="46162"/>
    <cellStyle name="Normal 70 2 4 3" xfId="33729"/>
    <cellStyle name="Normal 70 2 5" xfId="7321"/>
    <cellStyle name="Normal 70 2 5 2" xfId="19770"/>
    <cellStyle name="Normal 70 2 5 2 2" xfId="44644"/>
    <cellStyle name="Normal 70 2 5 3" xfId="32211"/>
    <cellStyle name="Normal 70 2 6" xfId="16281"/>
    <cellStyle name="Normal 70 2 6 2" xfId="41155"/>
    <cellStyle name="Normal 70 2 7" xfId="28714"/>
    <cellStyle name="Normal 70 3" xfId="8173"/>
    <cellStyle name="Normal 71" xfId="84"/>
    <cellStyle name="Normal 72" xfId="85"/>
    <cellStyle name="Normal 73" xfId="3105"/>
    <cellStyle name="Normal 73 2" xfId="3776"/>
    <cellStyle name="Normal 73 2 2" xfId="4711"/>
    <cellStyle name="Normal 73 2 2 2" xfId="9729"/>
    <cellStyle name="Normal 73 2 2 2 2" xfId="22172"/>
    <cellStyle name="Normal 73 2 2 2 2 2" xfId="47046"/>
    <cellStyle name="Normal 73 2 2 2 3" xfId="34613"/>
    <cellStyle name="Normal 73 2 2 3" xfId="17165"/>
    <cellStyle name="Normal 73 2 2 3 2" xfId="42039"/>
    <cellStyle name="Normal 73 2 2 4" xfId="29606"/>
    <cellStyle name="Normal 73 2 3" xfId="6473"/>
    <cellStyle name="Normal 73 2 3 2" xfId="11487"/>
    <cellStyle name="Normal 73 2 3 2 2" xfId="23930"/>
    <cellStyle name="Normal 73 2 3 2 2 2" xfId="48804"/>
    <cellStyle name="Normal 73 2 3 2 3" xfId="36371"/>
    <cellStyle name="Normal 73 2 3 3" xfId="18923"/>
    <cellStyle name="Normal 73 2 3 3 2" xfId="43797"/>
    <cellStyle name="Normal 73 2 3 4" xfId="31364"/>
    <cellStyle name="Normal 73 2 4" xfId="8845"/>
    <cellStyle name="Normal 73 2 4 2" xfId="21289"/>
    <cellStyle name="Normal 73 2 4 2 2" xfId="46163"/>
    <cellStyle name="Normal 73 2 4 3" xfId="33730"/>
    <cellStyle name="Normal 73 2 5" xfId="7322"/>
    <cellStyle name="Normal 73 2 5 2" xfId="19771"/>
    <cellStyle name="Normal 73 2 5 2 2" xfId="44645"/>
    <cellStyle name="Normal 73 2 5 3" xfId="32212"/>
    <cellStyle name="Normal 73 2 6" xfId="16282"/>
    <cellStyle name="Normal 73 2 6 2" xfId="41156"/>
    <cellStyle name="Normal 73 2 7" xfId="28715"/>
    <cellStyle name="Normal 73 3" xfId="8174"/>
    <cellStyle name="Normal 74" xfId="3777"/>
    <cellStyle name="Normal 74 2" xfId="4712"/>
    <cellStyle name="Normal 74 2 2" xfId="9730"/>
    <cellStyle name="Normal 74 2 2 2" xfId="22173"/>
    <cellStyle name="Normal 74 2 2 2 2" xfId="47047"/>
    <cellStyle name="Normal 74 2 2 3" xfId="34614"/>
    <cellStyle name="Normal 74 2 3" xfId="17166"/>
    <cellStyle name="Normal 74 2 3 2" xfId="42040"/>
    <cellStyle name="Normal 74 2 4" xfId="29607"/>
    <cellStyle name="Normal 74 3" xfId="6471"/>
    <cellStyle name="Normal 74 3 2" xfId="11486"/>
    <cellStyle name="Normal 74 3 2 2" xfId="23929"/>
    <cellStyle name="Normal 74 3 2 2 2" xfId="48803"/>
    <cellStyle name="Normal 74 3 2 3" xfId="36370"/>
    <cellStyle name="Normal 74 3 3" xfId="18922"/>
    <cellStyle name="Normal 74 3 3 2" xfId="43796"/>
    <cellStyle name="Normal 74 3 4" xfId="31363"/>
    <cellStyle name="Normal 74 4" xfId="8846"/>
    <cellStyle name="Normal 74 4 2" xfId="21290"/>
    <cellStyle name="Normal 74 4 2 2" xfId="46164"/>
    <cellStyle name="Normal 74 4 3" xfId="33731"/>
    <cellStyle name="Normal 74 5" xfId="7323"/>
    <cellStyle name="Normal 74 5 2" xfId="19772"/>
    <cellStyle name="Normal 74 5 2 2" xfId="44646"/>
    <cellStyle name="Normal 74 5 3" xfId="32213"/>
    <cellStyle name="Normal 74 6" xfId="16283"/>
    <cellStyle name="Normal 74 6 2" xfId="41157"/>
    <cellStyle name="Normal 74 7" xfId="28716"/>
    <cellStyle name="Normal 75" xfId="3778"/>
    <cellStyle name="Normal 75 2" xfId="4713"/>
    <cellStyle name="Normal 75 2 2" xfId="9731"/>
    <cellStyle name="Normal 75 2 2 2" xfId="22174"/>
    <cellStyle name="Normal 75 2 2 2 2" xfId="47048"/>
    <cellStyle name="Normal 75 2 2 3" xfId="34615"/>
    <cellStyle name="Normal 75 2 3" xfId="17167"/>
    <cellStyle name="Normal 75 2 3 2" xfId="42041"/>
    <cellStyle name="Normal 75 2 4" xfId="29608"/>
    <cellStyle name="Normal 75 3" xfId="6468"/>
    <cellStyle name="Normal 75 3 2" xfId="11483"/>
    <cellStyle name="Normal 75 3 2 2" xfId="23926"/>
    <cellStyle name="Normal 75 3 2 2 2" xfId="48800"/>
    <cellStyle name="Normal 75 3 2 3" xfId="36367"/>
    <cellStyle name="Normal 75 3 3" xfId="18919"/>
    <cellStyle name="Normal 75 3 3 2" xfId="43793"/>
    <cellStyle name="Normal 75 3 4" xfId="31360"/>
    <cellStyle name="Normal 75 4" xfId="8847"/>
    <cellStyle name="Normal 75 4 2" xfId="21291"/>
    <cellStyle name="Normal 75 4 2 2" xfId="46165"/>
    <cellStyle name="Normal 75 4 3" xfId="33732"/>
    <cellStyle name="Normal 75 5" xfId="7324"/>
    <cellStyle name="Normal 75 5 2" xfId="19773"/>
    <cellStyle name="Normal 75 5 2 2" xfId="44647"/>
    <cellStyle name="Normal 75 5 3" xfId="32214"/>
    <cellStyle name="Normal 75 6" xfId="16284"/>
    <cellStyle name="Normal 75 6 2" xfId="41158"/>
    <cellStyle name="Normal 75 7" xfId="28717"/>
    <cellStyle name="Normal 76" xfId="3779"/>
    <cellStyle name="Normal 76 2" xfId="4714"/>
    <cellStyle name="Normal 76 2 2" xfId="9732"/>
    <cellStyle name="Normal 76 2 2 2" xfId="22175"/>
    <cellStyle name="Normal 76 2 2 2 2" xfId="47049"/>
    <cellStyle name="Normal 76 2 2 3" xfId="34616"/>
    <cellStyle name="Normal 76 2 3" xfId="17168"/>
    <cellStyle name="Normal 76 2 3 2" xfId="42042"/>
    <cellStyle name="Normal 76 2 4" xfId="29609"/>
    <cellStyle name="Normal 76 3" xfId="6467"/>
    <cellStyle name="Normal 76 3 2" xfId="11482"/>
    <cellStyle name="Normal 76 3 2 2" xfId="23925"/>
    <cellStyle name="Normal 76 3 2 2 2" xfId="48799"/>
    <cellStyle name="Normal 76 3 2 3" xfId="36366"/>
    <cellStyle name="Normal 76 3 3" xfId="18918"/>
    <cellStyle name="Normal 76 3 3 2" xfId="43792"/>
    <cellStyle name="Normal 76 3 4" xfId="31359"/>
    <cellStyle name="Normal 76 4" xfId="8848"/>
    <cellStyle name="Normal 76 4 2" xfId="21292"/>
    <cellStyle name="Normal 76 4 2 2" xfId="46166"/>
    <cellStyle name="Normal 76 4 3" xfId="33733"/>
    <cellStyle name="Normal 76 5" xfId="7325"/>
    <cellStyle name="Normal 76 5 2" xfId="19774"/>
    <cellStyle name="Normal 76 5 2 2" xfId="44648"/>
    <cellStyle name="Normal 76 5 3" xfId="32215"/>
    <cellStyle name="Normal 76 6" xfId="16285"/>
    <cellStyle name="Normal 76 6 2" xfId="41159"/>
    <cellStyle name="Normal 76 7" xfId="28718"/>
    <cellStyle name="Normal 77" xfId="3424"/>
    <cellStyle name="Normal 77 2" xfId="4359"/>
    <cellStyle name="Normal 77 2 2" xfId="9377"/>
    <cellStyle name="Normal 77 2 2 2" xfId="21820"/>
    <cellStyle name="Normal 77 2 2 2 2" xfId="46694"/>
    <cellStyle name="Normal 77 2 2 3" xfId="34261"/>
    <cellStyle name="Normal 77 2 3" xfId="16813"/>
    <cellStyle name="Normal 77 2 3 2" xfId="41687"/>
    <cellStyle name="Normal 77 2 4" xfId="29254"/>
    <cellStyle name="Normal 77 3" xfId="6476"/>
    <cellStyle name="Normal 77 3 2" xfId="11490"/>
    <cellStyle name="Normal 77 3 2 2" xfId="23933"/>
    <cellStyle name="Normal 77 3 2 2 2" xfId="48807"/>
    <cellStyle name="Normal 77 3 2 3" xfId="36374"/>
    <cellStyle name="Normal 77 3 3" xfId="18926"/>
    <cellStyle name="Normal 77 3 3 2" xfId="43800"/>
    <cellStyle name="Normal 77 3 4" xfId="31367"/>
    <cellStyle name="Normal 77 4" xfId="8493"/>
    <cellStyle name="Normal 77 4 2" xfId="20937"/>
    <cellStyle name="Normal 77 4 2 2" xfId="45811"/>
    <cellStyle name="Normal 77 4 3" xfId="33378"/>
    <cellStyle name="Normal 77 5" xfId="6970"/>
    <cellStyle name="Normal 77 5 2" xfId="19419"/>
    <cellStyle name="Normal 77 5 2 2" xfId="44293"/>
    <cellStyle name="Normal 77 5 3" xfId="31860"/>
    <cellStyle name="Normal 77 6" xfId="15930"/>
    <cellStyle name="Normal 77 6 2" xfId="40804"/>
    <cellStyle name="Normal 77 7" xfId="28363"/>
    <cellStyle name="Normal 78" xfId="3780"/>
    <cellStyle name="Normal 78 2" xfId="4715"/>
    <cellStyle name="Normal 78 2 2" xfId="9733"/>
    <cellStyle name="Normal 78 2 2 2" xfId="22176"/>
    <cellStyle name="Normal 78 2 2 2 2" xfId="47050"/>
    <cellStyle name="Normal 78 2 2 3" xfId="34617"/>
    <cellStyle name="Normal 78 2 3" xfId="17169"/>
    <cellStyle name="Normal 78 2 3 2" xfId="42043"/>
    <cellStyle name="Normal 78 2 4" xfId="29610"/>
    <cellStyle name="Normal 78 3" xfId="5149"/>
    <cellStyle name="Normal 78 3 2" xfId="10165"/>
    <cellStyle name="Normal 78 3 2 2" xfId="22608"/>
    <cellStyle name="Normal 78 3 2 2 2" xfId="47482"/>
    <cellStyle name="Normal 78 3 2 3" xfId="35049"/>
    <cellStyle name="Normal 78 3 3" xfId="17601"/>
    <cellStyle name="Normal 78 3 3 2" xfId="42475"/>
    <cellStyle name="Normal 78 3 4" xfId="30042"/>
    <cellStyle name="Normal 78 4" xfId="8849"/>
    <cellStyle name="Normal 78 4 2" xfId="21293"/>
    <cellStyle name="Normal 78 4 2 2" xfId="46167"/>
    <cellStyle name="Normal 78 4 3" xfId="33734"/>
    <cellStyle name="Normal 78 5" xfId="7326"/>
    <cellStyle name="Normal 78 5 2" xfId="19775"/>
    <cellStyle name="Normal 78 5 2 2" xfId="44649"/>
    <cellStyle name="Normal 78 5 3" xfId="32216"/>
    <cellStyle name="Normal 78 6" xfId="16286"/>
    <cellStyle name="Normal 78 6 2" xfId="41160"/>
    <cellStyle name="Normal 78 7" xfId="28719"/>
    <cellStyle name="Normal 79" xfId="3425"/>
    <cellStyle name="Normal 79 2" xfId="4360"/>
    <cellStyle name="Normal 79 2 2" xfId="9378"/>
    <cellStyle name="Normal 79 2 2 2" xfId="21821"/>
    <cellStyle name="Normal 79 2 2 2 2" xfId="46695"/>
    <cellStyle name="Normal 79 2 2 3" xfId="34262"/>
    <cellStyle name="Normal 79 2 3" xfId="16814"/>
    <cellStyle name="Normal 79 2 3 2" xfId="41688"/>
    <cellStyle name="Normal 79 2 4" xfId="29255"/>
    <cellStyle name="Normal 79 3" xfId="6474"/>
    <cellStyle name="Normal 79 3 2" xfId="11488"/>
    <cellStyle name="Normal 79 3 2 2" xfId="23931"/>
    <cellStyle name="Normal 79 3 2 2 2" xfId="48805"/>
    <cellStyle name="Normal 79 3 2 3" xfId="36372"/>
    <cellStyle name="Normal 79 3 3" xfId="18924"/>
    <cellStyle name="Normal 79 3 3 2" xfId="43798"/>
    <cellStyle name="Normal 79 3 4" xfId="31365"/>
    <cellStyle name="Normal 79 4" xfId="8494"/>
    <cellStyle name="Normal 79 4 2" xfId="20938"/>
    <cellStyle name="Normal 79 4 2 2" xfId="45812"/>
    <cellStyle name="Normal 79 4 3" xfId="33379"/>
    <cellStyle name="Normal 79 5" xfId="6971"/>
    <cellStyle name="Normal 79 5 2" xfId="19420"/>
    <cellStyle name="Normal 79 5 2 2" xfId="44294"/>
    <cellStyle name="Normal 79 5 3" xfId="31861"/>
    <cellStyle name="Normal 79 6" xfId="15931"/>
    <cellStyle name="Normal 79 6 2" xfId="40805"/>
    <cellStyle name="Normal 79 7" xfId="28364"/>
    <cellStyle name="Normal 8" xfId="66"/>
    <cellStyle name="Normal 8 2" xfId="119"/>
    <cellStyle name="Normal 8 3" xfId="110"/>
    <cellStyle name="Normal 80" xfId="3426"/>
    <cellStyle name="Normal 80 2" xfId="4361"/>
    <cellStyle name="Normal 80 2 2" xfId="9379"/>
    <cellStyle name="Normal 80 2 2 2" xfId="21822"/>
    <cellStyle name="Normal 80 2 2 2 2" xfId="46696"/>
    <cellStyle name="Normal 80 2 2 3" xfId="34263"/>
    <cellStyle name="Normal 80 2 3" xfId="16815"/>
    <cellStyle name="Normal 80 2 3 2" xfId="41689"/>
    <cellStyle name="Normal 80 2 4" xfId="29256"/>
    <cellStyle name="Normal 80 3" xfId="6470"/>
    <cellStyle name="Normal 80 3 2" xfId="11485"/>
    <cellStyle name="Normal 80 3 2 2" xfId="23928"/>
    <cellStyle name="Normal 80 3 2 2 2" xfId="48802"/>
    <cellStyle name="Normal 80 3 2 3" xfId="36369"/>
    <cellStyle name="Normal 80 3 3" xfId="18921"/>
    <cellStyle name="Normal 80 3 3 2" xfId="43795"/>
    <cellStyle name="Normal 80 3 4" xfId="31362"/>
    <cellStyle name="Normal 80 4" xfId="8495"/>
    <cellStyle name="Normal 80 4 2" xfId="20939"/>
    <cellStyle name="Normal 80 4 2 2" xfId="45813"/>
    <cellStyle name="Normal 80 4 3" xfId="33380"/>
    <cellStyle name="Normal 80 5" xfId="6972"/>
    <cellStyle name="Normal 80 5 2" xfId="19421"/>
    <cellStyle name="Normal 80 5 2 2" xfId="44295"/>
    <cellStyle name="Normal 80 5 3" xfId="31862"/>
    <cellStyle name="Normal 80 6" xfId="15932"/>
    <cellStyle name="Normal 80 6 2" xfId="40806"/>
    <cellStyle name="Normal 80 7" xfId="28365"/>
    <cellStyle name="Normal 81" xfId="3781"/>
    <cellStyle name="Normal 81 2" xfId="4716"/>
    <cellStyle name="Normal 81 2 2" xfId="9734"/>
    <cellStyle name="Normal 81 2 2 2" xfId="22177"/>
    <cellStyle name="Normal 81 2 2 2 2" xfId="47051"/>
    <cellStyle name="Normal 81 2 2 3" xfId="34618"/>
    <cellStyle name="Normal 81 2 3" xfId="17170"/>
    <cellStyle name="Normal 81 2 3 2" xfId="42044"/>
    <cellStyle name="Normal 81 2 4" xfId="29611"/>
    <cellStyle name="Normal 81 3" xfId="5077"/>
    <cellStyle name="Normal 81 3 2" xfId="10093"/>
    <cellStyle name="Normal 81 3 2 2" xfId="22536"/>
    <cellStyle name="Normal 81 3 2 2 2" xfId="47410"/>
    <cellStyle name="Normal 81 3 2 3" xfId="34977"/>
    <cellStyle name="Normal 81 3 3" xfId="17529"/>
    <cellStyle name="Normal 81 3 3 2" xfId="42403"/>
    <cellStyle name="Normal 81 3 4" xfId="29970"/>
    <cellStyle name="Normal 81 4" xfId="8850"/>
    <cellStyle name="Normal 81 4 2" xfId="21294"/>
    <cellStyle name="Normal 81 4 2 2" xfId="46168"/>
    <cellStyle name="Normal 81 4 3" xfId="33735"/>
    <cellStyle name="Normal 81 5" xfId="7327"/>
    <cellStyle name="Normal 81 5 2" xfId="19776"/>
    <cellStyle name="Normal 81 5 2 2" xfId="44650"/>
    <cellStyle name="Normal 81 5 3" xfId="32217"/>
    <cellStyle name="Normal 81 6" xfId="16287"/>
    <cellStyle name="Normal 81 6 2" xfId="41161"/>
    <cellStyle name="Normal 81 7" xfId="28720"/>
    <cellStyle name="Normal 82" xfId="3782"/>
    <cellStyle name="Normal 82 2" xfId="4717"/>
    <cellStyle name="Normal 82 2 2" xfId="9735"/>
    <cellStyle name="Normal 82 2 2 2" xfId="22178"/>
    <cellStyle name="Normal 82 2 2 2 2" xfId="47052"/>
    <cellStyle name="Normal 82 2 2 3" xfId="34619"/>
    <cellStyle name="Normal 82 2 3" xfId="17171"/>
    <cellStyle name="Normal 82 2 3 2" xfId="42045"/>
    <cellStyle name="Normal 82 2 4" xfId="29612"/>
    <cellStyle name="Normal 82 3" xfId="6477"/>
    <cellStyle name="Normal 82 3 2" xfId="11491"/>
    <cellStyle name="Normal 82 3 2 2" xfId="23934"/>
    <cellStyle name="Normal 82 3 2 2 2" xfId="48808"/>
    <cellStyle name="Normal 82 3 2 3" xfId="36375"/>
    <cellStyle name="Normal 82 3 3" xfId="18927"/>
    <cellStyle name="Normal 82 3 3 2" xfId="43801"/>
    <cellStyle name="Normal 82 3 4" xfId="31368"/>
    <cellStyle name="Normal 82 4" xfId="8851"/>
    <cellStyle name="Normal 82 4 2" xfId="21295"/>
    <cellStyle name="Normal 82 4 2 2" xfId="46169"/>
    <cellStyle name="Normal 82 4 3" xfId="33736"/>
    <cellStyle name="Normal 82 5" xfId="7328"/>
    <cellStyle name="Normal 82 5 2" xfId="19777"/>
    <cellStyle name="Normal 82 5 2 2" xfId="44651"/>
    <cellStyle name="Normal 82 5 3" xfId="32218"/>
    <cellStyle name="Normal 82 6" xfId="16288"/>
    <cellStyle name="Normal 82 6 2" xfId="41162"/>
    <cellStyle name="Normal 82 7" xfId="28721"/>
    <cellStyle name="Normal 83" xfId="86"/>
    <cellStyle name="Normal 84" xfId="87"/>
    <cellStyle name="Normal 85" xfId="3427"/>
    <cellStyle name="Normal 85 2" xfId="4362"/>
    <cellStyle name="Normal 85 2 2" xfId="9380"/>
    <cellStyle name="Normal 85 2 2 2" xfId="21823"/>
    <cellStyle name="Normal 85 2 2 2 2" xfId="46697"/>
    <cellStyle name="Normal 85 2 2 3" xfId="34264"/>
    <cellStyle name="Normal 85 2 3" xfId="16816"/>
    <cellStyle name="Normal 85 2 3 2" xfId="41690"/>
    <cellStyle name="Normal 85 2 4" xfId="29257"/>
    <cellStyle name="Normal 85 3" xfId="6469"/>
    <cellStyle name="Normal 85 3 2" xfId="11484"/>
    <cellStyle name="Normal 85 3 2 2" xfId="23927"/>
    <cellStyle name="Normal 85 3 2 2 2" xfId="48801"/>
    <cellStyle name="Normal 85 3 2 3" xfId="36368"/>
    <cellStyle name="Normal 85 3 3" xfId="18920"/>
    <cellStyle name="Normal 85 3 3 2" xfId="43794"/>
    <cellStyle name="Normal 85 3 4" xfId="31361"/>
    <cellStyle name="Normal 85 4" xfId="8496"/>
    <cellStyle name="Normal 85 4 2" xfId="20940"/>
    <cellStyle name="Normal 85 4 2 2" xfId="45814"/>
    <cellStyle name="Normal 85 4 3" xfId="33381"/>
    <cellStyle name="Normal 85 5" xfId="6973"/>
    <cellStyle name="Normal 85 5 2" xfId="19422"/>
    <cellStyle name="Normal 85 5 2 2" xfId="44296"/>
    <cellStyle name="Normal 85 5 3" xfId="31863"/>
    <cellStyle name="Normal 85 6" xfId="15933"/>
    <cellStyle name="Normal 85 6 2" xfId="40807"/>
    <cellStyle name="Normal 85 7" xfId="28366"/>
    <cellStyle name="Normal 86" xfId="88"/>
    <cellStyle name="Normal 87" xfId="3423"/>
    <cellStyle name="Normal 87 2" xfId="4358"/>
    <cellStyle name="Normal 87 2 2" xfId="9376"/>
    <cellStyle name="Normal 87 2 2 2" xfId="21819"/>
    <cellStyle name="Normal 87 2 2 2 2" xfId="46693"/>
    <cellStyle name="Normal 87 2 2 3" xfId="34260"/>
    <cellStyle name="Normal 87 2 3" xfId="16812"/>
    <cellStyle name="Normal 87 2 3 2" xfId="41686"/>
    <cellStyle name="Normal 87 2 4" xfId="29253"/>
    <cellStyle name="Normal 87 3" xfId="6478"/>
    <cellStyle name="Normal 87 3 2" xfId="11492"/>
    <cellStyle name="Normal 87 3 2 2" xfId="23935"/>
    <cellStyle name="Normal 87 3 2 2 2" xfId="48809"/>
    <cellStyle name="Normal 87 3 2 3" xfId="36376"/>
    <cellStyle name="Normal 87 3 3" xfId="18928"/>
    <cellStyle name="Normal 87 3 3 2" xfId="43802"/>
    <cellStyle name="Normal 87 3 4" xfId="31369"/>
    <cellStyle name="Normal 87 4" xfId="8492"/>
    <cellStyle name="Normal 87 4 2" xfId="20936"/>
    <cellStyle name="Normal 87 4 2 2" xfId="45810"/>
    <cellStyle name="Normal 87 4 3" xfId="33377"/>
    <cellStyle name="Normal 87 5" xfId="6969"/>
    <cellStyle name="Normal 87 5 2" xfId="19418"/>
    <cellStyle name="Normal 87 5 2 2" xfId="44292"/>
    <cellStyle name="Normal 87 5 3" xfId="31859"/>
    <cellStyle name="Normal 87 6" xfId="15929"/>
    <cellStyle name="Normal 87 6 2" xfId="40803"/>
    <cellStyle name="Normal 87 7" xfId="28362"/>
    <cellStyle name="Normal 88" xfId="4720"/>
    <cellStyle name="Normal 89" xfId="5071"/>
    <cellStyle name="Normal 9" xfId="111"/>
    <cellStyle name="Normal 9 2" xfId="525"/>
    <cellStyle name="Normal 9 2 10" xfId="2917"/>
    <cellStyle name="Normal 9 2 10 2" xfId="15435"/>
    <cellStyle name="Normal 9 2 10 2 2" xfId="40309"/>
    <cellStyle name="Normal 9 2 10 3" xfId="27868"/>
    <cellStyle name="Normal 9 2 11" xfId="13336"/>
    <cellStyle name="Normal 9 2 11 2" xfId="38210"/>
    <cellStyle name="Normal 9 2 12" xfId="25769"/>
    <cellStyle name="Normal 9 2 2" xfId="882"/>
    <cellStyle name="Normal 9 2 2 2" xfId="1624"/>
    <cellStyle name="Normal 9 2 2 2 2" xfId="9373"/>
    <cellStyle name="Normal 9 2 2 2 2 2" xfId="21816"/>
    <cellStyle name="Normal 9 2 2 2 2 2 2" xfId="46690"/>
    <cellStyle name="Normal 9 2 2 2 2 3" xfId="34257"/>
    <cellStyle name="Normal 9 2 2 2 3" xfId="4355"/>
    <cellStyle name="Normal 9 2 2 2 3 2" xfId="16809"/>
    <cellStyle name="Normal 9 2 2 2 3 2 2" xfId="41683"/>
    <cellStyle name="Normal 9 2 2 2 3 3" xfId="29250"/>
    <cellStyle name="Normal 9 2 2 2 4" xfId="14424"/>
    <cellStyle name="Normal 9 2 2 2 4 2" xfId="39298"/>
    <cellStyle name="Normal 9 2 2 2 5" xfId="26857"/>
    <cellStyle name="Normal 9 2 2 3" xfId="5770"/>
    <cellStyle name="Normal 9 2 2 3 2" xfId="10785"/>
    <cellStyle name="Normal 9 2 2 3 2 2" xfId="23228"/>
    <cellStyle name="Normal 9 2 2 3 2 2 2" xfId="48102"/>
    <cellStyle name="Normal 9 2 2 3 2 3" xfId="35669"/>
    <cellStyle name="Normal 9 2 2 3 3" xfId="18221"/>
    <cellStyle name="Normal 9 2 2 3 3 2" xfId="43095"/>
    <cellStyle name="Normal 9 2 2 3 4" xfId="30662"/>
    <cellStyle name="Normal 9 2 2 4" xfId="8489"/>
    <cellStyle name="Normal 9 2 2 4 2" xfId="20933"/>
    <cellStyle name="Normal 9 2 2 4 2 2" xfId="45807"/>
    <cellStyle name="Normal 9 2 2 4 3" xfId="33374"/>
    <cellStyle name="Normal 9 2 2 5" xfId="12239"/>
    <cellStyle name="Normal 9 2 2 5 2" xfId="24673"/>
    <cellStyle name="Normal 9 2 2 5 2 2" xfId="49547"/>
    <cellStyle name="Normal 9 2 2 5 3" xfId="37114"/>
    <cellStyle name="Normal 9 2 2 6" xfId="6966"/>
    <cellStyle name="Normal 9 2 2 6 2" xfId="19415"/>
    <cellStyle name="Normal 9 2 2 6 2 2" xfId="44289"/>
    <cellStyle name="Normal 9 2 2 6 3" xfId="31856"/>
    <cellStyle name="Normal 9 2 2 7" xfId="3420"/>
    <cellStyle name="Normal 9 2 2 7 2" xfId="15926"/>
    <cellStyle name="Normal 9 2 2 7 2 2" xfId="40800"/>
    <cellStyle name="Normal 9 2 2 7 3" xfId="28359"/>
    <cellStyle name="Normal 9 2 2 8" xfId="13683"/>
    <cellStyle name="Normal 9 2 2 8 2" xfId="38557"/>
    <cellStyle name="Normal 9 2 2 9" xfId="26116"/>
    <cellStyle name="Normal 9 2 3" xfId="1972"/>
    <cellStyle name="Normal 9 2 3 2" xfId="4718"/>
    <cellStyle name="Normal 9 2 3 2 2" xfId="9736"/>
    <cellStyle name="Normal 9 2 3 2 2 2" xfId="22179"/>
    <cellStyle name="Normal 9 2 3 2 2 2 2" xfId="47053"/>
    <cellStyle name="Normal 9 2 3 2 2 3" xfId="34620"/>
    <cellStyle name="Normal 9 2 3 2 3" xfId="17172"/>
    <cellStyle name="Normal 9 2 3 2 3 2" xfId="42046"/>
    <cellStyle name="Normal 9 2 3 2 4" xfId="29613"/>
    <cellStyle name="Normal 9 2 3 3" xfId="6118"/>
    <cellStyle name="Normal 9 2 3 3 2" xfId="11133"/>
    <cellStyle name="Normal 9 2 3 3 2 2" xfId="23576"/>
    <cellStyle name="Normal 9 2 3 3 2 2 2" xfId="48450"/>
    <cellStyle name="Normal 9 2 3 3 2 3" xfId="36017"/>
    <cellStyle name="Normal 9 2 3 3 3" xfId="18569"/>
    <cellStyle name="Normal 9 2 3 3 3 2" xfId="43443"/>
    <cellStyle name="Normal 9 2 3 3 4" xfId="31010"/>
    <cellStyle name="Normal 9 2 3 4" xfId="8852"/>
    <cellStyle name="Normal 9 2 3 4 2" xfId="21296"/>
    <cellStyle name="Normal 9 2 3 4 2 2" xfId="46170"/>
    <cellStyle name="Normal 9 2 3 4 3" xfId="33737"/>
    <cellStyle name="Normal 9 2 3 5" xfId="12587"/>
    <cellStyle name="Normal 9 2 3 5 2" xfId="25021"/>
    <cellStyle name="Normal 9 2 3 5 2 2" xfId="49895"/>
    <cellStyle name="Normal 9 2 3 5 3" xfId="37462"/>
    <cellStyle name="Normal 9 2 3 6" xfId="7329"/>
    <cellStyle name="Normal 9 2 3 6 2" xfId="19778"/>
    <cellStyle name="Normal 9 2 3 6 2 2" xfId="44652"/>
    <cellStyle name="Normal 9 2 3 6 3" xfId="32219"/>
    <cellStyle name="Normal 9 2 3 7" xfId="3783"/>
    <cellStyle name="Normal 9 2 3 7 2" xfId="16289"/>
    <cellStyle name="Normal 9 2 3 7 2 2" xfId="41163"/>
    <cellStyle name="Normal 9 2 3 7 3" xfId="28722"/>
    <cellStyle name="Normal 9 2 3 8" xfId="14772"/>
    <cellStyle name="Normal 9 2 3 8 2" xfId="39646"/>
    <cellStyle name="Normal 9 2 3 9" xfId="27205"/>
    <cellStyle name="Normal 9 2 4" xfId="2443"/>
    <cellStyle name="Normal 9 2 4 2" xfId="5065"/>
    <cellStyle name="Normal 9 2 4 2 2" xfId="10082"/>
    <cellStyle name="Normal 9 2 4 2 2 2" xfId="22525"/>
    <cellStyle name="Normal 9 2 4 2 2 2 2" xfId="47399"/>
    <cellStyle name="Normal 9 2 4 2 2 3" xfId="34966"/>
    <cellStyle name="Normal 9 2 4 2 3" xfId="17518"/>
    <cellStyle name="Normal 9 2 4 2 3 2" xfId="42392"/>
    <cellStyle name="Normal 9 2 4 2 4" xfId="29959"/>
    <cellStyle name="Normal 9 2 4 3" xfId="6463"/>
    <cellStyle name="Normal 9 2 4 3 2" xfId="11478"/>
    <cellStyle name="Normal 9 2 4 3 2 2" xfId="23921"/>
    <cellStyle name="Normal 9 2 4 3 2 2 2" xfId="48795"/>
    <cellStyle name="Normal 9 2 4 3 2 3" xfId="36362"/>
    <cellStyle name="Normal 9 2 4 3 3" xfId="18914"/>
    <cellStyle name="Normal 9 2 4 3 3 2" xfId="43788"/>
    <cellStyle name="Normal 9 2 4 3 4" xfId="31355"/>
    <cellStyle name="Normal 9 2 4 4" xfId="8170"/>
    <cellStyle name="Normal 9 2 4 4 2" xfId="20616"/>
    <cellStyle name="Normal 9 2 4 4 2 2" xfId="45490"/>
    <cellStyle name="Normal 9 2 4 4 3" xfId="33057"/>
    <cellStyle name="Normal 9 2 4 5" xfId="12932"/>
    <cellStyle name="Normal 9 2 4 5 2" xfId="25366"/>
    <cellStyle name="Normal 9 2 4 5 2 2" xfId="50240"/>
    <cellStyle name="Normal 9 2 4 5 3" xfId="37807"/>
    <cellStyle name="Normal 9 2 4 6" xfId="7676"/>
    <cellStyle name="Normal 9 2 4 6 2" xfId="20124"/>
    <cellStyle name="Normal 9 2 4 6 2 2" xfId="44998"/>
    <cellStyle name="Normal 9 2 4 6 3" xfId="32565"/>
    <cellStyle name="Normal 9 2 4 7" xfId="3101"/>
    <cellStyle name="Normal 9 2 4 7 2" xfId="15609"/>
    <cellStyle name="Normal 9 2 4 7 2 2" xfId="40483"/>
    <cellStyle name="Normal 9 2 4 7 3" xfId="28042"/>
    <cellStyle name="Normal 9 2 4 8" xfId="15117"/>
    <cellStyle name="Normal 9 2 4 8 2" xfId="39991"/>
    <cellStyle name="Normal 9 2 4 9" xfId="27550"/>
    <cellStyle name="Normal 9 2 5" xfId="1274"/>
    <cellStyle name="Normal 9 2 5 2" xfId="9056"/>
    <cellStyle name="Normal 9 2 5 2 2" xfId="21499"/>
    <cellStyle name="Normal 9 2 5 2 2 2" xfId="46373"/>
    <cellStyle name="Normal 9 2 5 2 3" xfId="33940"/>
    <cellStyle name="Normal 9 2 5 3" xfId="4038"/>
    <cellStyle name="Normal 9 2 5 3 2" xfId="16492"/>
    <cellStyle name="Normal 9 2 5 3 2 2" xfId="41366"/>
    <cellStyle name="Normal 9 2 5 3 3" xfId="28933"/>
    <cellStyle name="Normal 9 2 5 4" xfId="14074"/>
    <cellStyle name="Normal 9 2 5 4 2" xfId="38948"/>
    <cellStyle name="Normal 9 2 5 5" xfId="26507"/>
    <cellStyle name="Normal 9 2 6" xfId="5419"/>
    <cellStyle name="Normal 9 2 6 2" xfId="10435"/>
    <cellStyle name="Normal 9 2 6 2 2" xfId="22878"/>
    <cellStyle name="Normal 9 2 6 2 2 2" xfId="47752"/>
    <cellStyle name="Normal 9 2 6 2 3" xfId="35319"/>
    <cellStyle name="Normal 9 2 6 3" xfId="17871"/>
    <cellStyle name="Normal 9 2 6 3 2" xfId="42745"/>
    <cellStyle name="Normal 9 2 6 4" xfId="30312"/>
    <cellStyle name="Normal 9 2 7" xfId="7996"/>
    <cellStyle name="Normal 9 2 7 2" xfId="20442"/>
    <cellStyle name="Normal 9 2 7 2 2" xfId="45316"/>
    <cellStyle name="Normal 9 2 7 3" xfId="32883"/>
    <cellStyle name="Normal 9 2 8" xfId="11889"/>
    <cellStyle name="Normal 9 2 8 2" xfId="24323"/>
    <cellStyle name="Normal 9 2 8 2 2" xfId="49197"/>
    <cellStyle name="Normal 9 2 8 3" xfId="36764"/>
    <cellStyle name="Normal 9 2 9" xfId="6649"/>
    <cellStyle name="Normal 9 2 9 2" xfId="19098"/>
    <cellStyle name="Normal 9 2 9 2 2" xfId="43972"/>
    <cellStyle name="Normal 9 2 9 3" xfId="31539"/>
    <cellStyle name="Normal 9 2_Degree data" xfId="2598"/>
    <cellStyle name="Normal 90" xfId="5735"/>
    <cellStyle name="Normal 91" xfId="6472"/>
    <cellStyle name="Normal 92" xfId="7680"/>
    <cellStyle name="Normal 93" xfId="8854"/>
    <cellStyle name="Normal 94" xfId="11494"/>
    <cellStyle name="Normal 95" xfId="11493"/>
    <cellStyle name="Normal 96" xfId="11498"/>
    <cellStyle name="Normal 97" xfId="11499"/>
    <cellStyle name="Normal 98" xfId="89"/>
    <cellStyle name="Normal 99" xfId="11501"/>
    <cellStyle name="Normal_Degrees02 Form 2" xfId="50244"/>
    <cellStyle name="Normal_Tuition Tables" xfId="50245"/>
    <cellStyle name="Normal_Tuition02 Form" xfId="5"/>
    <cellStyle name="Note 2" xfId="3784"/>
    <cellStyle name="Note 2 2" xfId="3824"/>
    <cellStyle name="Note 2 2 2" xfId="28725"/>
    <cellStyle name="Note 2 3" xfId="3831"/>
    <cellStyle name="Note 2 3 2" xfId="28728"/>
    <cellStyle name="Note 2 4" xfId="4719"/>
    <cellStyle name="Note 2 4 2" xfId="9737"/>
    <cellStyle name="Note 2 4 2 2" xfId="22180"/>
    <cellStyle name="Note 2 4 2 2 2" xfId="47054"/>
    <cellStyle name="Note 2 4 2 3" xfId="34621"/>
    <cellStyle name="Note 2 4 3" xfId="17173"/>
    <cellStyle name="Note 2 4 3 2" xfId="42047"/>
    <cellStyle name="Note 2 4 4" xfId="29614"/>
    <cellStyle name="Note 2 5" xfId="5148"/>
    <cellStyle name="Note 2 5 2" xfId="10164"/>
    <cellStyle name="Note 2 5 2 2" xfId="22607"/>
    <cellStyle name="Note 2 5 2 2 2" xfId="47481"/>
    <cellStyle name="Note 2 5 2 3" xfId="35048"/>
    <cellStyle name="Note 2 5 3" xfId="17600"/>
    <cellStyle name="Note 2 5 3 2" xfId="42474"/>
    <cellStyle name="Note 2 5 4" xfId="30041"/>
    <cellStyle name="Note 2 6" xfId="8853"/>
    <cellStyle name="Note 2 6 2" xfId="21297"/>
    <cellStyle name="Note 2 6 2 2" xfId="46171"/>
    <cellStyle name="Note 2 6 3" xfId="33738"/>
    <cellStyle name="Note 2 7" xfId="7330"/>
    <cellStyle name="Note 2 7 2" xfId="19779"/>
    <cellStyle name="Note 2 7 2 2" xfId="44653"/>
    <cellStyle name="Note 2 7 3" xfId="32220"/>
    <cellStyle name="Note 2 8" xfId="16290"/>
    <cellStyle name="Note 2 8 2" xfId="41164"/>
    <cellStyle name="Note 2 9" xfId="28723"/>
    <cellStyle name="Note 3" xfId="3823"/>
    <cellStyle name="Note 3 2" xfId="28724"/>
    <cellStyle name="Note 4" xfId="3832"/>
    <cellStyle name="Note 4 2" xfId="28729"/>
    <cellStyle name="Output 2" xfId="3825"/>
    <cellStyle name="Output 2 2" xfId="28726"/>
    <cellStyle name="Output 3" xfId="3835"/>
    <cellStyle name="Output 3 2" xfId="28730"/>
    <cellStyle name="Percent 2" xfId="6"/>
    <cellStyle name="Percent 2 2" xfId="116"/>
    <cellStyle name="Percent 2 2 2" xfId="242"/>
    <cellStyle name="Percent 2 2 3" xfId="227"/>
    <cellStyle name="Percent 2 3" xfId="3827"/>
    <cellStyle name="Percent 3" xfId="54"/>
    <cellStyle name="Percent 4" xfId="64"/>
    <cellStyle name="Percent 5" xfId="61"/>
    <cellStyle name="Percent 6" xfId="3826"/>
    <cellStyle name="questionable" xfId="15"/>
    <cellStyle name="questionable 2" xfId="101"/>
    <cellStyle name="review" xfId="16"/>
    <cellStyle name="Title 2" xfId="3828"/>
    <cellStyle name="Total 2" xfId="3829"/>
    <cellStyle name="Total 2 2" xfId="28727"/>
    <cellStyle name="Total 3" xfId="3836"/>
    <cellStyle name="Total 3 2" xfId="28731"/>
    <cellStyle name="Warning Text 2" xfId="3830"/>
  </cellStyles>
  <dxfs count="0"/>
  <tableStyles count="0" defaultTableStyle="TableStyleMedium9" defaultPivotStyle="PivotStyleLight16"/>
  <colors>
    <mruColors>
      <color rgb="FFFFFFCC"/>
      <color rgb="FF00FF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ounsbury\Downloads\Source%20Data\2016-17%20SREB%20Workpapers-Parts%206%207%208%2005.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6 Funding-2009-10"/>
      <sheetName val="Part 6 Funding-2010-11"/>
      <sheetName val="Part 6 Funding-2011-12"/>
      <sheetName val="Part 6 Funding-2012-13"/>
      <sheetName val="Part 6 Funding-2013-14"/>
      <sheetName val="Part 6 Funding-2014-15"/>
      <sheetName val="Part 6 Funding-2015-16"/>
      <sheetName val="Part 6 Funding-2016-17"/>
      <sheetName val="Part 6 Tuition-Fees Rev 09-10"/>
      <sheetName val="Part 6 Tuition-Fees Rev 10-11"/>
      <sheetName val="Part 6 Tuition-Fees Rev 11-12"/>
      <sheetName val="Part 6 Tuition-Fees Rev 12-13"/>
      <sheetName val="Part 6 Tuition-Fees Rev 13-14"/>
      <sheetName val="Part 6 Tuition-Fees Rev 14-15"/>
      <sheetName val="Part 6 Tuition-Fees 15-16"/>
      <sheetName val="Part 6 Tuition-Fees 16-17"/>
      <sheetName val="Part 7 Res Tuition 09-10"/>
      <sheetName val="Part 7 Nonres Tuition 09-10"/>
      <sheetName val="Part7 Res Tuition 10-11"/>
      <sheetName val="Part 7 Nonres Tuition 10-11"/>
      <sheetName val="Part7 Res Tuition 11-12"/>
      <sheetName val="Part7 Nonres Tuition 11-12"/>
      <sheetName val="Part7 Tuition 12-13"/>
      <sheetName val="Part7 Nonres Tuition 12-13"/>
      <sheetName val="Part 7 Tuition 13-14"/>
      <sheetName val="Part 7 Nonres Tuition 13-14"/>
      <sheetName val="Part 7 Tuition 14-15"/>
      <sheetName val="Part 7 Nonres Tuition 14-15"/>
      <sheetName val="Part 7 Tuition 15-16"/>
      <sheetName val="Part 7 Nonres Tuition 15-16"/>
      <sheetName val="Part 7 Tuition 16-17"/>
      <sheetName val="Part 7 Nonres Tuition 16-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1">
          <cell r="J11">
            <v>3120</v>
          </cell>
        </row>
        <row r="13">
          <cell r="J13">
            <v>3213</v>
          </cell>
        </row>
        <row r="14">
          <cell r="J14">
            <v>3060</v>
          </cell>
        </row>
        <row r="15">
          <cell r="J15">
            <v>3071.4</v>
          </cell>
        </row>
        <row r="16">
          <cell r="J16">
            <v>3340.8</v>
          </cell>
        </row>
        <row r="17">
          <cell r="J17">
            <v>3146.4</v>
          </cell>
        </row>
        <row r="18">
          <cell r="J18">
            <v>3276.6</v>
          </cell>
        </row>
        <row r="19">
          <cell r="J19">
            <v>2844</v>
          </cell>
        </row>
        <row r="20">
          <cell r="J20">
            <v>3115.5</v>
          </cell>
        </row>
        <row r="21">
          <cell r="J21">
            <v>3114.9</v>
          </cell>
        </row>
        <row r="22">
          <cell r="J22">
            <v>3069.6</v>
          </cell>
        </row>
        <row r="23">
          <cell r="J23">
            <v>3171.9</v>
          </cell>
        </row>
        <row r="24">
          <cell r="J24">
            <v>3074.4</v>
          </cell>
        </row>
        <row r="25">
          <cell r="J25">
            <v>3456.6</v>
          </cell>
        </row>
        <row r="26">
          <cell r="J26">
            <v>2994</v>
          </cell>
        </row>
        <row r="27">
          <cell r="J27">
            <v>3120.3</v>
          </cell>
        </row>
        <row r="28">
          <cell r="J28">
            <v>3030</v>
          </cell>
        </row>
        <row r="29">
          <cell r="J29">
            <v>3155.4</v>
          </cell>
        </row>
        <row r="30">
          <cell r="J30">
            <v>3137.4</v>
          </cell>
        </row>
        <row r="31">
          <cell r="J31">
            <v>3336.6</v>
          </cell>
        </row>
        <row r="32">
          <cell r="J32">
            <v>3240</v>
          </cell>
        </row>
        <row r="33">
          <cell r="J33">
            <v>3352.5</v>
          </cell>
        </row>
        <row r="34">
          <cell r="J34">
            <v>3053.1</v>
          </cell>
        </row>
        <row r="35">
          <cell r="J35">
            <v>3122.4</v>
          </cell>
        </row>
        <row r="36">
          <cell r="J36">
            <v>3135.6</v>
          </cell>
        </row>
        <row r="37">
          <cell r="J37">
            <v>3024.9</v>
          </cell>
        </row>
        <row r="38">
          <cell r="J38">
            <v>3091.8</v>
          </cell>
        </row>
      </sheetData>
      <sheetData sheetId="31" refreshError="1">
        <row r="11">
          <cell r="K11">
            <v>12172.8</v>
          </cell>
        </row>
        <row r="12">
          <cell r="K12">
            <v>11010</v>
          </cell>
        </row>
        <row r="13">
          <cell r="K13">
            <v>12656.4</v>
          </cell>
        </row>
        <row r="14">
          <cell r="K14">
            <v>8890.5</v>
          </cell>
        </row>
        <row r="15">
          <cell r="K15">
            <v>11959.5</v>
          </cell>
        </row>
        <row r="16">
          <cell r="K16">
            <v>12918.9</v>
          </cell>
        </row>
        <row r="17">
          <cell r="K17">
            <v>12038.1</v>
          </cell>
        </row>
        <row r="18">
          <cell r="K18">
            <v>13161.9</v>
          </cell>
        </row>
        <row r="19">
          <cell r="K19">
            <v>10672.8</v>
          </cell>
        </row>
        <row r="20">
          <cell r="K20">
            <v>11372.1</v>
          </cell>
        </row>
        <row r="21">
          <cell r="K21">
            <v>11714.7</v>
          </cell>
        </row>
        <row r="22">
          <cell r="K22">
            <v>11717.1</v>
          </cell>
        </row>
        <row r="23">
          <cell r="K23">
            <v>13276.2</v>
          </cell>
        </row>
        <row r="24">
          <cell r="K24">
            <v>11595.6</v>
          </cell>
        </row>
        <row r="25">
          <cell r="K25">
            <v>11985.3</v>
          </cell>
        </row>
        <row r="26">
          <cell r="K26">
            <v>11889</v>
          </cell>
        </row>
        <row r="27">
          <cell r="K27">
            <v>11940.6</v>
          </cell>
        </row>
        <row r="28">
          <cell r="K28">
            <v>10890</v>
          </cell>
        </row>
        <row r="29">
          <cell r="K29">
            <v>12031.5</v>
          </cell>
        </row>
        <row r="30">
          <cell r="K30">
            <v>12592.8</v>
          </cell>
        </row>
        <row r="31">
          <cell r="K31">
            <v>12241.8</v>
          </cell>
        </row>
        <row r="32">
          <cell r="K32">
            <v>11668.2</v>
          </cell>
        </row>
        <row r="33">
          <cell r="K33">
            <v>11607</v>
          </cell>
        </row>
        <row r="34">
          <cell r="K34">
            <v>11337</v>
          </cell>
        </row>
        <row r="35">
          <cell r="K35">
            <v>11447.1</v>
          </cell>
        </row>
        <row r="36">
          <cell r="K36">
            <v>11829.3</v>
          </cell>
        </row>
        <row r="37">
          <cell r="K37">
            <v>11288.1</v>
          </cell>
        </row>
        <row r="38">
          <cell r="K38">
            <v>11728.8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T258"/>
  <sheetViews>
    <sheetView showZeros="0" tabSelected="1" view="pageBreakPreview" topLeftCell="A229" zoomScaleNormal="100" zoomScaleSheetLayoutView="100" workbookViewId="0">
      <selection activeCell="A257" sqref="A257:H257"/>
    </sheetView>
  </sheetViews>
  <sheetFormatPr defaultColWidth="9" defaultRowHeight="15"/>
  <cols>
    <col min="1" max="1" width="12" style="297" customWidth="1"/>
    <col min="2" max="6" width="8.6640625" style="297" customWidth="1"/>
    <col min="7" max="7" width="9.5546875" style="297" customWidth="1"/>
    <col min="8" max="8" width="8.6640625" style="328" customWidth="1"/>
    <col min="9" max="9" width="5.77734375" style="297" customWidth="1"/>
    <col min="10" max="16384" width="9" style="297"/>
  </cols>
  <sheetData>
    <row r="1" spans="1:20" ht="18">
      <c r="A1" s="295" t="s">
        <v>896</v>
      </c>
      <c r="B1" s="295"/>
      <c r="C1" s="295"/>
      <c r="D1" s="295"/>
      <c r="E1" s="295"/>
      <c r="F1" s="295"/>
      <c r="G1" s="295"/>
      <c r="H1" s="296"/>
    </row>
    <row r="2" spans="1:20" s="300" customFormat="1" ht="12.75">
      <c r="A2" s="298"/>
      <c r="B2" s="298"/>
      <c r="C2" s="298"/>
      <c r="D2" s="298"/>
      <c r="E2" s="298"/>
      <c r="F2" s="298"/>
      <c r="G2" s="298"/>
      <c r="H2" s="299"/>
    </row>
    <row r="3" spans="1:20" ht="15.75">
      <c r="A3" s="301" t="s">
        <v>897</v>
      </c>
      <c r="B3" s="301"/>
      <c r="C3" s="301"/>
      <c r="D3" s="301"/>
      <c r="E3" s="301"/>
      <c r="F3" s="301"/>
      <c r="G3" s="301"/>
      <c r="H3" s="302"/>
    </row>
    <row r="4" spans="1:20" ht="15.75">
      <c r="A4" s="301" t="s">
        <v>898</v>
      </c>
      <c r="B4" s="301"/>
      <c r="C4" s="301"/>
      <c r="D4" s="301"/>
      <c r="E4" s="301"/>
      <c r="F4" s="301"/>
      <c r="G4" s="301"/>
      <c r="H4" s="302"/>
      <c r="O4" s="303"/>
      <c r="P4" s="303"/>
      <c r="Q4" s="303"/>
      <c r="R4" s="303"/>
      <c r="S4" s="303"/>
      <c r="T4" s="303"/>
    </row>
    <row r="5" spans="1:20" ht="15.75">
      <c r="A5" s="301" t="s">
        <v>949</v>
      </c>
      <c r="B5" s="301"/>
      <c r="C5" s="301"/>
      <c r="D5" s="301"/>
      <c r="E5" s="301"/>
      <c r="F5" s="301"/>
      <c r="G5" s="301"/>
      <c r="H5" s="302"/>
      <c r="O5" s="303"/>
      <c r="P5" s="303"/>
      <c r="Q5" s="303"/>
      <c r="R5" s="303"/>
      <c r="S5" s="303"/>
      <c r="T5" s="303"/>
    </row>
    <row r="6" spans="1:20" s="300" customFormat="1" ht="12.75">
      <c r="A6" s="304"/>
      <c r="B6" s="304"/>
      <c r="C6" s="304"/>
      <c r="D6" s="304"/>
      <c r="E6" s="304"/>
      <c r="F6" s="304"/>
      <c r="G6" s="304"/>
      <c r="H6" s="305"/>
      <c r="O6" s="306"/>
      <c r="P6" s="306"/>
      <c r="Q6" s="306"/>
      <c r="R6" s="306"/>
      <c r="S6" s="306"/>
      <c r="T6" s="306"/>
    </row>
    <row r="7" spans="1:20">
      <c r="A7" s="413"/>
      <c r="B7" s="308" t="s">
        <v>899</v>
      </c>
      <c r="C7" s="308"/>
      <c r="D7" s="308"/>
      <c r="E7" s="308"/>
      <c r="F7" s="308"/>
      <c r="G7" s="308"/>
      <c r="H7" s="309"/>
      <c r="O7" s="303"/>
      <c r="P7" s="303"/>
      <c r="Q7" s="303"/>
      <c r="R7" s="303"/>
      <c r="S7" s="303"/>
      <c r="T7" s="303"/>
    </row>
    <row r="8" spans="1:20" s="313" customFormat="1">
      <c r="A8" s="414"/>
      <c r="B8" s="393">
        <v>1</v>
      </c>
      <c r="C8" s="393">
        <v>2</v>
      </c>
      <c r="D8" s="393">
        <v>3</v>
      </c>
      <c r="E8" s="393">
        <v>4</v>
      </c>
      <c r="F8" s="393">
        <v>5</v>
      </c>
      <c r="G8" s="393">
        <v>6</v>
      </c>
      <c r="H8" s="415" t="s">
        <v>900</v>
      </c>
      <c r="T8" s="314"/>
    </row>
    <row r="9" spans="1:20" ht="12.75" customHeight="1">
      <c r="A9" s="315"/>
      <c r="B9" s="316"/>
      <c r="C9" s="316"/>
      <c r="D9" s="316"/>
      <c r="E9" s="316"/>
      <c r="F9" s="316"/>
      <c r="G9" s="416"/>
      <c r="H9" s="316"/>
      <c r="L9" s="313"/>
      <c r="M9" s="313"/>
      <c r="N9" s="313"/>
      <c r="O9" s="313"/>
      <c r="P9" s="313"/>
      <c r="Q9" s="313"/>
      <c r="R9" s="313"/>
      <c r="S9" s="313"/>
      <c r="T9" s="303"/>
    </row>
    <row r="10" spans="1:20" ht="12.75" customHeight="1">
      <c r="A10" s="318" t="s">
        <v>901</v>
      </c>
      <c r="B10" s="319">
        <f>+'Summary Medians'!$D$3</f>
        <v>10114</v>
      </c>
      <c r="C10" s="319">
        <f>+'Summary Medians'!$D$4</f>
        <v>8921.1850000000013</v>
      </c>
      <c r="D10" s="319">
        <f>+'Summary Medians'!$D$5</f>
        <v>8280</v>
      </c>
      <c r="E10" s="319">
        <f>+'Summary Medians'!$D$6</f>
        <v>7370</v>
      </c>
      <c r="F10" s="319">
        <f>+'Summary Medians'!$D$7</f>
        <v>7059</v>
      </c>
      <c r="G10" s="319">
        <f>+'Summary Medians'!$D$8</f>
        <v>6701</v>
      </c>
      <c r="H10" s="320">
        <f>+'Summary Medians'!$D$9</f>
        <v>8000</v>
      </c>
      <c r="L10" s="313"/>
      <c r="M10" s="313"/>
      <c r="N10" s="313"/>
      <c r="O10" s="313"/>
      <c r="P10" s="313"/>
      <c r="Q10" s="313"/>
      <c r="R10" s="313"/>
      <c r="S10" s="313"/>
      <c r="T10" s="303"/>
    </row>
    <row r="11" spans="1:20" ht="12.75" customHeight="1">
      <c r="A11" s="318"/>
      <c r="B11" s="417"/>
      <c r="C11" s="417"/>
      <c r="D11" s="417"/>
      <c r="E11" s="417"/>
      <c r="F11" s="417"/>
      <c r="G11" s="418"/>
      <c r="H11" s="419"/>
      <c r="L11" s="313"/>
      <c r="M11" s="313"/>
      <c r="N11" s="313"/>
      <c r="O11" s="313"/>
      <c r="P11" s="313"/>
      <c r="Q11" s="313"/>
      <c r="R11" s="313"/>
      <c r="S11" s="313"/>
      <c r="T11" s="303"/>
    </row>
    <row r="12" spans="1:20" ht="12.75" customHeight="1">
      <c r="A12" s="304" t="s">
        <v>902</v>
      </c>
      <c r="B12" s="324">
        <f>+'Summary Medians'!$D$20</f>
        <v>10583</v>
      </c>
      <c r="C12" s="324">
        <f>+'Summary Medians'!$D$21</f>
        <v>9889</v>
      </c>
      <c r="D12" s="324">
        <f>+'Summary Medians'!$D$22</f>
        <v>9366</v>
      </c>
      <c r="E12" s="324">
        <f>+'Summary Medians'!$D$23</f>
        <v>9430</v>
      </c>
      <c r="F12" s="324">
        <f>+'Summary Medians'!$D$24</f>
        <v>10458</v>
      </c>
      <c r="G12" s="324">
        <f>+'Summary Medians'!$D$25</f>
        <v>6480</v>
      </c>
      <c r="H12" s="325">
        <f>+'Summary Medians'!$D$26</f>
        <v>9741</v>
      </c>
      <c r="L12" s="313"/>
      <c r="M12" s="313"/>
      <c r="N12" s="313"/>
      <c r="O12" s="313"/>
      <c r="P12" s="313"/>
      <c r="Q12" s="313"/>
      <c r="R12" s="313"/>
      <c r="S12" s="313"/>
      <c r="T12" s="303"/>
    </row>
    <row r="13" spans="1:20" ht="12.75" customHeight="1">
      <c r="A13" s="304" t="s">
        <v>903</v>
      </c>
      <c r="B13" s="324">
        <f>+'Summary Medians'!$D$37</f>
        <v>8819</v>
      </c>
      <c r="C13" s="324">
        <f>+'Summary Medians'!$D$38</f>
        <v>8633</v>
      </c>
      <c r="D13" s="324">
        <f>+'Summary Medians'!$D$39</f>
        <v>8224</v>
      </c>
      <c r="E13" s="324">
        <f>+'Summary Medians'!$D$40</f>
        <v>8156</v>
      </c>
      <c r="F13" s="324">
        <f>+'Summary Medians'!$D$41</f>
        <v>7210</v>
      </c>
      <c r="G13" s="324">
        <f>+'Summary Medians'!$D$42</f>
        <v>6688.5</v>
      </c>
      <c r="H13" s="325">
        <f>+'Summary Medians'!$D$43</f>
        <v>8198</v>
      </c>
      <c r="L13" s="313"/>
      <c r="M13" s="313"/>
      <c r="N13" s="313"/>
      <c r="O13" s="313"/>
      <c r="P13" s="313"/>
      <c r="Q13" s="313"/>
      <c r="R13" s="313"/>
      <c r="S13" s="313"/>
      <c r="T13" s="303"/>
    </row>
    <row r="14" spans="1:20" ht="12.75" customHeight="1">
      <c r="A14" s="304" t="s">
        <v>904</v>
      </c>
      <c r="B14" s="324">
        <f>+'Summary Medians'!$D$54</f>
        <v>12830</v>
      </c>
      <c r="C14" s="324">
        <f>+'Summary Medians'!$D$55</f>
        <v>0</v>
      </c>
      <c r="D14" s="324">
        <f>+'Summary Medians'!$D$56</f>
        <v>7532</v>
      </c>
      <c r="E14" s="324">
        <f>+'Summary Medians'!$D$57</f>
        <v>0</v>
      </c>
      <c r="F14" s="324">
        <f>+'Summary Medians'!$D$58</f>
        <v>0</v>
      </c>
      <c r="G14" s="324">
        <f>+'Summary Medians'!$D$59</f>
        <v>0</v>
      </c>
      <c r="H14" s="325">
        <f>+'Summary Medians'!$D$60</f>
        <v>10181</v>
      </c>
      <c r="L14" s="313"/>
      <c r="M14" s="313"/>
      <c r="N14" s="313"/>
      <c r="O14" s="313"/>
      <c r="P14" s="313"/>
      <c r="Q14" s="313"/>
      <c r="R14" s="313"/>
      <c r="S14" s="313"/>
      <c r="T14" s="303"/>
    </row>
    <row r="15" spans="1:20" s="327" customFormat="1" ht="12.75" customHeight="1">
      <c r="A15" s="318" t="s">
        <v>905</v>
      </c>
      <c r="B15" s="326">
        <f>+'Summary Medians'!$D$71</f>
        <v>6395.5</v>
      </c>
      <c r="C15" s="326">
        <f>+'Summary Medians'!$D$72</f>
        <v>0</v>
      </c>
      <c r="D15" s="326">
        <f>+'Summary Medians'!$D$73</f>
        <v>6359.4</v>
      </c>
      <c r="E15" s="326">
        <f>+'Summary Medians'!$D$74</f>
        <v>6170.7</v>
      </c>
      <c r="F15" s="326">
        <f>+'Summary Medians'!$D$75</f>
        <v>0</v>
      </c>
      <c r="G15" s="326">
        <f>+'Summary Medians'!$D$76</f>
        <v>5763</v>
      </c>
      <c r="H15" s="325">
        <f>+'Summary Medians'!$D$77</f>
        <v>6368.4</v>
      </c>
      <c r="L15" s="313"/>
      <c r="M15" s="313"/>
      <c r="N15" s="313"/>
      <c r="O15" s="313"/>
      <c r="P15" s="313"/>
      <c r="Q15" s="313"/>
      <c r="R15" s="313"/>
      <c r="S15" s="313"/>
      <c r="T15" s="328"/>
    </row>
    <row r="16" spans="1:20" s="327" customFormat="1" ht="12.75" customHeight="1">
      <c r="A16" s="318"/>
      <c r="B16" s="326"/>
      <c r="C16" s="326"/>
      <c r="D16" s="326"/>
      <c r="E16" s="326"/>
      <c r="F16" s="326"/>
      <c r="G16" s="326"/>
      <c r="H16" s="325"/>
      <c r="L16" s="313"/>
      <c r="M16" s="313"/>
      <c r="N16" s="313"/>
      <c r="O16" s="313"/>
      <c r="P16" s="313"/>
      <c r="Q16" s="313"/>
      <c r="R16" s="313"/>
      <c r="S16" s="313"/>
      <c r="T16" s="328"/>
    </row>
    <row r="17" spans="1:20" ht="12.75" customHeight="1">
      <c r="A17" s="318" t="s">
        <v>906</v>
      </c>
      <c r="B17" s="326">
        <f>+'Summary Medians'!$D$88</f>
        <v>11160</v>
      </c>
      <c r="C17" s="326">
        <f>+'Summary Medians'!$D$89</f>
        <v>12212</v>
      </c>
      <c r="D17" s="326">
        <f>+'Summary Medians'!$D$90</f>
        <v>7322</v>
      </c>
      <c r="E17" s="326">
        <f>+'Summary Medians'!$D$91</f>
        <v>6821</v>
      </c>
      <c r="F17" s="326">
        <f>+'Summary Medians'!$D$92</f>
        <v>6425</v>
      </c>
      <c r="G17" s="326">
        <f>+'Summary Medians'!$D$93</f>
        <v>4488</v>
      </c>
      <c r="H17" s="325">
        <f>+'Summary Medians'!$D$94</f>
        <v>7076</v>
      </c>
      <c r="L17" s="313"/>
      <c r="M17" s="313"/>
      <c r="N17" s="313"/>
      <c r="O17" s="313"/>
      <c r="P17" s="313"/>
      <c r="Q17" s="313"/>
      <c r="R17" s="313"/>
      <c r="S17" s="313"/>
      <c r="T17" s="303"/>
    </row>
    <row r="18" spans="1:20" ht="12.75" customHeight="1">
      <c r="A18" s="304" t="s">
        <v>907</v>
      </c>
      <c r="B18" s="326">
        <f>+'Summary Medians'!$D$105</f>
        <v>11373.5</v>
      </c>
      <c r="C18" s="324">
        <f>+'Summary Medians'!$D$106</f>
        <v>0</v>
      </c>
      <c r="D18" s="324">
        <f>+'Summary Medians'!$D$107</f>
        <v>8868</v>
      </c>
      <c r="E18" s="324">
        <f>+'Summary Medians'!$D$108</f>
        <v>7796</v>
      </c>
      <c r="F18" s="324">
        <f>+'Summary Medians'!$D$109</f>
        <v>0</v>
      </c>
      <c r="G18" s="324">
        <f>+'Summary Medians'!$D$110</f>
        <v>0</v>
      </c>
      <c r="H18" s="325">
        <f>+'Summary Medians'!$D$111</f>
        <v>9126</v>
      </c>
      <c r="L18" s="313"/>
      <c r="M18" s="313"/>
      <c r="N18" s="313"/>
      <c r="O18" s="313"/>
      <c r="P18" s="313"/>
      <c r="Q18" s="313"/>
      <c r="R18" s="313"/>
      <c r="S18" s="313"/>
      <c r="T18" s="303"/>
    </row>
    <row r="19" spans="1:20" ht="12.75" customHeight="1">
      <c r="A19" s="304" t="s">
        <v>908</v>
      </c>
      <c r="B19" s="326">
        <f>+'Summary Medians'!$D$122</f>
        <v>10814</v>
      </c>
      <c r="C19" s="326">
        <f>+'Summary Medians'!$D$123</f>
        <v>9117</v>
      </c>
      <c r="D19" s="326">
        <f>+'Summary Medians'!$D$124</f>
        <v>8080</v>
      </c>
      <c r="E19" s="326">
        <f>+'Summary Medians'!$D$125</f>
        <v>7371</v>
      </c>
      <c r="F19" s="326">
        <f>+'Summary Medians'!$D$126</f>
        <v>6603</v>
      </c>
      <c r="G19" s="326">
        <f>+'Summary Medians'!$D$127</f>
        <v>6708</v>
      </c>
      <c r="H19" s="325">
        <f>+'Summary Medians'!$D$128</f>
        <v>7969.5</v>
      </c>
      <c r="L19" s="313"/>
      <c r="M19" s="313"/>
      <c r="N19" s="313"/>
      <c r="O19" s="313"/>
      <c r="P19" s="313"/>
      <c r="Q19" s="313"/>
      <c r="R19" s="313"/>
      <c r="S19" s="313"/>
      <c r="T19" s="303"/>
    </row>
    <row r="20" spans="1:20" ht="12.75" customHeight="1">
      <c r="A20" s="318" t="s">
        <v>909</v>
      </c>
      <c r="B20" s="326">
        <f>+'Summary Medians'!$D$139</f>
        <v>10181</v>
      </c>
      <c r="C20" s="326">
        <f>+'Summary Medians'!$D$140</f>
        <v>9450</v>
      </c>
      <c r="D20" s="326">
        <f>+'Summary Medians'!$D$141</f>
        <v>9002</v>
      </c>
      <c r="E20" s="326">
        <f>+'Summary Medians'!$D$142</f>
        <v>8291</v>
      </c>
      <c r="F20" s="326">
        <f>+'Summary Medians'!$D$143</f>
        <v>6448</v>
      </c>
      <c r="G20" s="326">
        <f>+'Summary Medians'!$D$144</f>
        <v>14192</v>
      </c>
      <c r="H20" s="325">
        <f>+'Summary Medians'!$D$145</f>
        <v>8702</v>
      </c>
      <c r="L20" s="313"/>
      <c r="M20" s="313"/>
      <c r="N20" s="313"/>
      <c r="O20" s="313"/>
      <c r="P20" s="313"/>
      <c r="Q20" s="313"/>
      <c r="R20" s="313"/>
      <c r="S20" s="313"/>
      <c r="T20" s="303"/>
    </row>
    <row r="21" spans="1:20" ht="12.75" customHeight="1">
      <c r="A21" s="318"/>
      <c r="B21" s="326"/>
      <c r="C21" s="326"/>
      <c r="D21" s="326"/>
      <c r="E21" s="326"/>
      <c r="F21" s="326"/>
      <c r="G21" s="326"/>
      <c r="H21" s="325"/>
      <c r="L21" s="313"/>
      <c r="M21" s="313"/>
      <c r="N21" s="313"/>
      <c r="O21" s="313"/>
      <c r="P21" s="313"/>
      <c r="Q21" s="313"/>
      <c r="R21" s="313"/>
      <c r="S21" s="313"/>
      <c r="T21" s="303"/>
    </row>
    <row r="22" spans="1:20" ht="12.75" customHeight="1">
      <c r="A22" s="304" t="s">
        <v>910</v>
      </c>
      <c r="B22" s="324">
        <f>+'Summary Medians'!$D$156</f>
        <v>7719.5</v>
      </c>
      <c r="C22" s="324">
        <f>+'Summary Medians'!$D$157</f>
        <v>7507.5</v>
      </c>
      <c r="D22" s="324">
        <f>+'Summary Medians'!$D$158</f>
        <v>0</v>
      </c>
      <c r="E22" s="324">
        <f>+'Summary Medians'!$D$159</f>
        <v>6418</v>
      </c>
      <c r="F22" s="324">
        <f>+'Summary Medians'!$D$160</f>
        <v>6065</v>
      </c>
      <c r="G22" s="324">
        <f>+'Summary Medians'!$D$161</f>
        <v>0</v>
      </c>
      <c r="H22" s="325">
        <f>+'Summary Medians'!$D$162</f>
        <v>6903.5</v>
      </c>
      <c r="L22" s="313"/>
      <c r="M22" s="313"/>
      <c r="N22" s="313"/>
      <c r="O22" s="313"/>
      <c r="P22" s="313"/>
      <c r="Q22" s="313"/>
      <c r="R22" s="313"/>
      <c r="S22" s="313"/>
      <c r="T22" s="303"/>
    </row>
    <row r="23" spans="1:20" ht="12.75" customHeight="1">
      <c r="A23" s="304" t="s">
        <v>911</v>
      </c>
      <c r="B23" s="324">
        <f>+'Summary Medians'!$D$173</f>
        <v>7902.5</v>
      </c>
      <c r="C23" s="324">
        <f>+'Summary Medians'!$D$174</f>
        <v>6997</v>
      </c>
      <c r="D23" s="324">
        <f>+'Summary Medians'!$D$175</f>
        <v>6737</v>
      </c>
      <c r="E23" s="324">
        <f>+'Summary Medians'!$D$176</f>
        <v>5085</v>
      </c>
      <c r="F23" s="324">
        <f>+'Summary Medians'!$D$177</f>
        <v>5810</v>
      </c>
      <c r="G23" s="324">
        <f>+'Summary Medians'!$D$178</f>
        <v>5933</v>
      </c>
      <c r="H23" s="325">
        <f>+'Summary Medians'!$D$179</f>
        <v>6763</v>
      </c>
      <c r="L23" s="313"/>
      <c r="M23" s="313"/>
      <c r="N23" s="313"/>
      <c r="O23" s="313"/>
      <c r="P23" s="313"/>
      <c r="Q23" s="313"/>
      <c r="R23" s="313"/>
      <c r="S23" s="313"/>
      <c r="T23" s="303"/>
    </row>
    <row r="24" spans="1:20" ht="12.75" customHeight="1">
      <c r="A24" s="304" t="s">
        <v>912</v>
      </c>
      <c r="B24" s="324">
        <f>+'Summary Medians'!$D$190</f>
        <v>8475.5</v>
      </c>
      <c r="C24" s="324">
        <f>+'Summary Medians'!$D$191</f>
        <v>0</v>
      </c>
      <c r="D24" s="324">
        <f>+'Summary Medians'!$D$192</f>
        <v>6453</v>
      </c>
      <c r="E24" s="324">
        <f>+'Summary Medians'!$D$193</f>
        <v>6450</v>
      </c>
      <c r="F24" s="324">
        <f>+'Summary Medians'!$D$194</f>
        <v>6390</v>
      </c>
      <c r="G24" s="324">
        <f>+'Summary Medians'!$D$195</f>
        <v>7074</v>
      </c>
      <c r="H24" s="325">
        <f>+'Summary Medians'!$D$196</f>
        <v>6450</v>
      </c>
      <c r="L24" s="313"/>
      <c r="M24" s="313"/>
      <c r="N24" s="313"/>
      <c r="O24" s="313"/>
      <c r="P24" s="313"/>
      <c r="Q24" s="313"/>
      <c r="R24" s="313"/>
      <c r="S24" s="313"/>
      <c r="T24" s="303"/>
    </row>
    <row r="25" spans="1:20" ht="12.75" customHeight="1">
      <c r="A25" s="304" t="s">
        <v>913</v>
      </c>
      <c r="B25" s="324">
        <f>+'Summary Medians'!$D$207</f>
        <v>13087</v>
      </c>
      <c r="C25" s="324">
        <f>+'Summary Medians'!$D$208</f>
        <v>0</v>
      </c>
      <c r="D25" s="324">
        <f>+'Summary Medians'!$D$209</f>
        <v>11734</v>
      </c>
      <c r="E25" s="324">
        <f>+'Summary Medians'!$D$210</f>
        <v>0</v>
      </c>
      <c r="F25" s="324">
        <f>+'Summary Medians'!$D$211</f>
        <v>10453</v>
      </c>
      <c r="G25" s="324">
        <f>+'Summary Medians'!$D$212</f>
        <v>10693</v>
      </c>
      <c r="H25" s="325">
        <f>+'Summary Medians'!$D$213</f>
        <v>11195</v>
      </c>
      <c r="L25" s="313"/>
      <c r="M25" s="313"/>
      <c r="N25" s="313"/>
      <c r="O25" s="313"/>
      <c r="P25" s="313"/>
      <c r="Q25" s="313"/>
      <c r="R25" s="313"/>
      <c r="S25" s="313"/>
      <c r="T25" s="303"/>
    </row>
    <row r="26" spans="1:20" ht="12.75" customHeight="1">
      <c r="A26" s="304"/>
      <c r="B26" s="324"/>
      <c r="C26" s="324"/>
      <c r="D26" s="324"/>
      <c r="E26" s="324"/>
      <c r="F26" s="324"/>
      <c r="G26" s="324"/>
      <c r="H26" s="325"/>
      <c r="L26" s="313"/>
      <c r="M26" s="313"/>
      <c r="N26" s="313"/>
      <c r="O26" s="313"/>
      <c r="P26" s="313"/>
      <c r="Q26" s="313"/>
      <c r="R26" s="313"/>
      <c r="S26" s="313"/>
      <c r="T26" s="303"/>
    </row>
    <row r="27" spans="1:20" ht="12.75" customHeight="1">
      <c r="A27" s="304" t="s">
        <v>914</v>
      </c>
      <c r="B27" s="324">
        <f>+'Summary Medians'!$D$224</f>
        <v>11110.5</v>
      </c>
      <c r="C27" s="324">
        <f>+'Summary Medians'!$D$225</f>
        <v>8119</v>
      </c>
      <c r="D27" s="324">
        <f>+'Summary Medians'!$D$226</f>
        <v>8547.5</v>
      </c>
      <c r="E27" s="324">
        <f>+'Summary Medians'!$D$227</f>
        <v>0</v>
      </c>
      <c r="F27" s="324">
        <f>+'Summary Medians'!$D$228</f>
        <v>9088</v>
      </c>
      <c r="G27" s="324">
        <f>+'Summary Medians'!$D$229</f>
        <v>0</v>
      </c>
      <c r="H27" s="325">
        <f>+'Summary Medians'!$D$230</f>
        <v>8610</v>
      </c>
      <c r="L27" s="313"/>
      <c r="M27" s="313"/>
      <c r="N27" s="313"/>
      <c r="O27" s="313"/>
      <c r="P27" s="313"/>
      <c r="Q27" s="313"/>
      <c r="R27" s="313"/>
      <c r="S27" s="313"/>
      <c r="T27" s="303"/>
    </row>
    <row r="28" spans="1:20" s="327" customFormat="1" ht="12.75" customHeight="1">
      <c r="A28" s="318" t="s">
        <v>915</v>
      </c>
      <c r="B28" s="326">
        <f>+'Summary Medians'!$D$241</f>
        <v>10293</v>
      </c>
      <c r="C28" s="326">
        <f>+'Summary Medians'!$D$242</f>
        <v>8988</v>
      </c>
      <c r="D28" s="326">
        <f>+'Summary Medians'!$D$243</f>
        <v>7965</v>
      </c>
      <c r="E28" s="326">
        <f>+'Summary Medians'!$D$244</f>
        <v>7370</v>
      </c>
      <c r="F28" s="326">
        <f>+'Summary Medians'!$D$245</f>
        <v>8053</v>
      </c>
      <c r="G28" s="326">
        <f>+'Summary Medians'!$D$246</f>
        <v>0</v>
      </c>
      <c r="H28" s="325">
        <f>+'Summary Medians'!$D$247</f>
        <v>8492</v>
      </c>
      <c r="L28" s="313"/>
      <c r="M28" s="313"/>
      <c r="N28" s="313"/>
      <c r="O28" s="313"/>
      <c r="P28" s="313"/>
      <c r="Q28" s="313"/>
      <c r="R28" s="313"/>
      <c r="S28" s="313"/>
      <c r="T28" s="328"/>
    </row>
    <row r="29" spans="1:20" ht="12.75" customHeight="1">
      <c r="A29" s="304" t="s">
        <v>916</v>
      </c>
      <c r="B29" s="324">
        <f>+'Summary Medians'!$D$258</f>
        <v>12852</v>
      </c>
      <c r="C29" s="324">
        <f>+'Summary Medians'!$D$259</f>
        <v>21234</v>
      </c>
      <c r="D29" s="324">
        <f>+'Summary Medians'!$D$260</f>
        <v>10235.5</v>
      </c>
      <c r="E29" s="324">
        <f>+'Summary Medians'!$D$261</f>
        <v>0</v>
      </c>
      <c r="F29" s="324">
        <f>+'Summary Medians'!$D$262</f>
        <v>13054</v>
      </c>
      <c r="G29" s="324">
        <f>+'Summary Medians'!$D$263</f>
        <v>9539</v>
      </c>
      <c r="H29" s="325">
        <f>+'Summary Medians'!$D$264</f>
        <v>11435</v>
      </c>
      <c r="L29" s="313"/>
      <c r="M29" s="313"/>
      <c r="N29" s="313"/>
      <c r="O29" s="313"/>
      <c r="P29" s="313"/>
      <c r="Q29" s="313"/>
      <c r="R29" s="313"/>
      <c r="S29" s="313"/>
      <c r="T29" s="303"/>
    </row>
    <row r="30" spans="1:20" ht="12.75" customHeight="1">
      <c r="A30" s="399" t="s">
        <v>917</v>
      </c>
      <c r="B30" s="401">
        <f>+'Summary Medians'!$D$275</f>
        <v>7992</v>
      </c>
      <c r="C30" s="401">
        <f>+'Summary Medians'!$D$276</f>
        <v>0</v>
      </c>
      <c r="D30" s="401">
        <f>+'Summary Medians'!$D$277</f>
        <v>7154</v>
      </c>
      <c r="E30" s="401">
        <f>+'Summary Medians'!$D$278</f>
        <v>0</v>
      </c>
      <c r="F30" s="401">
        <f>+'Summary Medians'!$D$279</f>
        <v>7059</v>
      </c>
      <c r="G30" s="401">
        <f>+'Summary Medians'!$D$280</f>
        <v>6648</v>
      </c>
      <c r="H30" s="331">
        <f>+'Summary Medians'!$D$281</f>
        <v>7038</v>
      </c>
      <c r="L30" s="313"/>
      <c r="M30" s="313"/>
      <c r="N30" s="313"/>
      <c r="O30" s="313"/>
      <c r="P30" s="313"/>
      <c r="Q30" s="313"/>
      <c r="R30" s="313"/>
      <c r="S30" s="313"/>
      <c r="T30" s="303"/>
    </row>
    <row r="31" spans="1:20" ht="40.5" customHeight="1">
      <c r="A31" s="454" t="s">
        <v>918</v>
      </c>
      <c r="B31" s="454"/>
      <c r="C31" s="454"/>
      <c r="D31" s="454"/>
      <c r="E31" s="454"/>
      <c r="F31" s="454"/>
      <c r="G31" s="454"/>
      <c r="H31" s="454"/>
      <c r="L31" s="313"/>
      <c r="M31" s="313"/>
      <c r="N31" s="313"/>
      <c r="O31" s="313"/>
      <c r="P31" s="313"/>
      <c r="Q31" s="313"/>
      <c r="R31" s="313"/>
      <c r="S31" s="313"/>
      <c r="T31" s="303"/>
    </row>
    <row r="32" spans="1:20">
      <c r="H32" s="332" t="s">
        <v>952</v>
      </c>
      <c r="L32" s="313"/>
      <c r="M32" s="313"/>
      <c r="N32" s="313"/>
      <c r="O32" s="313"/>
      <c r="P32" s="313"/>
      <c r="Q32" s="313"/>
      <c r="R32" s="313"/>
      <c r="S32" s="313"/>
    </row>
    <row r="33" spans="1:19" ht="18">
      <c r="A33" s="455" t="s">
        <v>919</v>
      </c>
      <c r="B33" s="455"/>
      <c r="C33" s="455"/>
      <c r="D33" s="455"/>
      <c r="E33" s="455"/>
      <c r="F33" s="455"/>
      <c r="G33" s="455"/>
      <c r="H33" s="455"/>
      <c r="I33" s="455"/>
      <c r="J33" s="455"/>
      <c r="L33" s="313"/>
      <c r="M33" s="313"/>
      <c r="N33" s="313"/>
      <c r="O33" s="313"/>
      <c r="P33" s="313"/>
      <c r="Q33" s="313"/>
      <c r="R33" s="313"/>
      <c r="S33" s="313"/>
    </row>
    <row r="34" spans="1:19" ht="9.75" customHeight="1">
      <c r="A34" s="333"/>
      <c r="B34" s="333"/>
      <c r="C34" s="333"/>
      <c r="D34" s="333"/>
      <c r="E34" s="333"/>
      <c r="F34" s="333"/>
      <c r="G34" s="333"/>
      <c r="H34" s="333"/>
      <c r="I34" s="333"/>
      <c r="J34" s="334"/>
      <c r="K34" s="300"/>
      <c r="L34" s="313"/>
      <c r="M34" s="313"/>
      <c r="N34" s="313"/>
      <c r="O34" s="313"/>
      <c r="P34" s="313"/>
      <c r="Q34" s="313"/>
      <c r="R34" s="313"/>
      <c r="S34" s="313"/>
    </row>
    <row r="35" spans="1:19" ht="15.75">
      <c r="A35" s="456" t="s">
        <v>897</v>
      </c>
      <c r="B35" s="456"/>
      <c r="C35" s="456"/>
      <c r="D35" s="456"/>
      <c r="E35" s="456"/>
      <c r="F35" s="456"/>
      <c r="G35" s="456"/>
      <c r="H35" s="456"/>
      <c r="I35" s="456"/>
      <c r="J35" s="456"/>
      <c r="L35" s="313"/>
      <c r="M35" s="313"/>
      <c r="N35" s="313"/>
      <c r="O35" s="313"/>
      <c r="P35" s="313"/>
      <c r="Q35" s="313"/>
      <c r="R35" s="313"/>
      <c r="S35" s="313"/>
    </row>
    <row r="36" spans="1:19" ht="15.75">
      <c r="A36" s="456" t="s">
        <v>898</v>
      </c>
      <c r="B36" s="456"/>
      <c r="C36" s="456"/>
      <c r="D36" s="456"/>
      <c r="E36" s="456"/>
      <c r="F36" s="456"/>
      <c r="G36" s="456"/>
      <c r="H36" s="456"/>
      <c r="I36" s="456"/>
      <c r="J36" s="456"/>
      <c r="L36" s="313"/>
      <c r="M36" s="313"/>
      <c r="N36" s="313"/>
      <c r="O36" s="313"/>
      <c r="P36" s="313"/>
      <c r="Q36" s="313"/>
      <c r="R36" s="313"/>
      <c r="S36" s="313"/>
    </row>
    <row r="37" spans="1:19" ht="15.75">
      <c r="A37" s="456" t="s">
        <v>950</v>
      </c>
      <c r="B37" s="456"/>
      <c r="C37" s="456"/>
      <c r="D37" s="456"/>
      <c r="E37" s="456"/>
      <c r="F37" s="456"/>
      <c r="G37" s="456"/>
      <c r="H37" s="456"/>
      <c r="I37" s="456"/>
      <c r="J37" s="456"/>
      <c r="L37" s="313"/>
      <c r="M37" s="313"/>
      <c r="N37" s="313"/>
      <c r="O37" s="313"/>
      <c r="P37" s="313"/>
      <c r="Q37" s="313"/>
      <c r="R37" s="313"/>
      <c r="S37" s="313"/>
    </row>
    <row r="38" spans="1:19" ht="10.5" customHeight="1">
      <c r="A38" s="304"/>
      <c r="B38" s="304"/>
      <c r="C38" s="304"/>
      <c r="D38" s="304"/>
      <c r="E38" s="304"/>
      <c r="F38" s="304"/>
      <c r="G38" s="304"/>
      <c r="H38" s="304"/>
      <c r="I38" s="304"/>
      <c r="J38" s="318"/>
      <c r="K38" s="300"/>
      <c r="L38" s="313"/>
      <c r="M38" s="313"/>
      <c r="N38" s="313"/>
      <c r="O38" s="313"/>
      <c r="P38" s="313"/>
      <c r="Q38" s="313"/>
      <c r="R38" s="313"/>
      <c r="S38" s="313"/>
    </row>
    <row r="39" spans="1:19">
      <c r="A39" s="413"/>
      <c r="B39" s="308" t="s">
        <v>920</v>
      </c>
      <c r="C39" s="308"/>
      <c r="D39" s="308"/>
      <c r="E39" s="308"/>
      <c r="F39" s="420"/>
      <c r="G39" s="421" t="s">
        <v>921</v>
      </c>
      <c r="H39" s="308"/>
      <c r="I39" s="308"/>
      <c r="J39" s="422"/>
      <c r="L39" s="313"/>
      <c r="M39" s="313"/>
      <c r="N39" s="313"/>
      <c r="O39" s="313"/>
      <c r="P39" s="313"/>
      <c r="Q39" s="313"/>
      <c r="R39" s="313"/>
      <c r="S39" s="313"/>
    </row>
    <row r="40" spans="1:19" ht="34.5" customHeight="1">
      <c r="A40" s="414"/>
      <c r="B40" s="423" t="s">
        <v>922</v>
      </c>
      <c r="C40" s="393">
        <v>1</v>
      </c>
      <c r="D40" s="393">
        <v>2</v>
      </c>
      <c r="E40" s="393">
        <v>3</v>
      </c>
      <c r="F40" s="424" t="s">
        <v>900</v>
      </c>
      <c r="G40" s="393">
        <v>1</v>
      </c>
      <c r="H40" s="393">
        <v>2</v>
      </c>
      <c r="I40" s="425" t="s">
        <v>923</v>
      </c>
      <c r="J40" s="415" t="s">
        <v>900</v>
      </c>
      <c r="K40" s="313"/>
      <c r="L40" s="313"/>
      <c r="M40" s="313"/>
      <c r="N40" s="313"/>
      <c r="O40" s="313"/>
      <c r="P40" s="313"/>
      <c r="Q40" s="313"/>
      <c r="R40" s="313"/>
      <c r="S40" s="313"/>
    </row>
    <row r="41" spans="1:19" ht="7.5" customHeight="1">
      <c r="A41" s="315"/>
      <c r="B41" s="316"/>
      <c r="C41" s="316"/>
      <c r="D41" s="316"/>
      <c r="E41" s="416"/>
      <c r="F41" s="426"/>
      <c r="G41" s="427"/>
      <c r="H41" s="343"/>
      <c r="I41" s="428"/>
      <c r="J41" s="343"/>
      <c r="L41" s="313"/>
      <c r="M41" s="313"/>
      <c r="N41" s="313"/>
      <c r="O41" s="313"/>
      <c r="P41" s="313"/>
      <c r="Q41" s="313"/>
      <c r="R41" s="313"/>
      <c r="S41" s="313"/>
    </row>
    <row r="42" spans="1:19">
      <c r="A42" s="318" t="s">
        <v>901</v>
      </c>
      <c r="B42" s="319">
        <f>'Summary Medians'!D10</f>
        <v>3226.5</v>
      </c>
      <c r="C42" s="319">
        <f>'Summary Medians'!D11</f>
        <v>3334</v>
      </c>
      <c r="D42" s="319">
        <f>'Summary Medians'!D12</f>
        <v>3774</v>
      </c>
      <c r="E42" s="319">
        <f>'Summary Medians'!D13</f>
        <v>3610</v>
      </c>
      <c r="F42" s="345">
        <f>+'Summary Medians'!$D$14</f>
        <v>3480</v>
      </c>
      <c r="G42" s="320">
        <f>+'Summary Medians'!$D$15</f>
        <v>3291</v>
      </c>
      <c r="H42" s="346">
        <f>+'Summary Medians'!$D$16</f>
        <v>2340</v>
      </c>
      <c r="I42" s="347">
        <f>+'Summary Medians'!$D$17</f>
        <v>3453.93</v>
      </c>
      <c r="J42" s="320">
        <f>+'Summary Medians'!$D$18</f>
        <v>3280</v>
      </c>
      <c r="L42" s="313"/>
      <c r="M42" s="313"/>
      <c r="N42" s="313"/>
      <c r="O42" s="313"/>
      <c r="P42" s="313"/>
      <c r="Q42" s="313"/>
      <c r="R42" s="313"/>
      <c r="S42" s="313"/>
    </row>
    <row r="43" spans="1:19" ht="12" customHeight="1">
      <c r="A43" s="318"/>
      <c r="B43" s="417"/>
      <c r="C43" s="417"/>
      <c r="D43" s="417"/>
      <c r="E43" s="417"/>
      <c r="F43" s="348"/>
      <c r="G43" s="325"/>
      <c r="H43" s="323"/>
      <c r="I43" s="349"/>
      <c r="J43" s="325"/>
      <c r="L43" s="313"/>
      <c r="M43" s="313"/>
      <c r="N43" s="313"/>
      <c r="O43" s="313"/>
      <c r="P43" s="313"/>
      <c r="Q43" s="313"/>
      <c r="R43" s="313"/>
      <c r="S43" s="313"/>
    </row>
    <row r="44" spans="1:19">
      <c r="A44" s="304" t="s">
        <v>902</v>
      </c>
      <c r="B44" s="324">
        <f>'Summary Medians'!D27</f>
        <v>0</v>
      </c>
      <c r="C44" s="324">
        <f>'Summary Medians'!D28</f>
        <v>4450</v>
      </c>
      <c r="D44" s="324">
        <f>'Summary Medians'!D29</f>
        <v>4380</v>
      </c>
      <c r="E44" s="324">
        <f>'Summary Medians'!D30</f>
        <v>4380</v>
      </c>
      <c r="F44" s="350">
        <f>+'Summary Medians'!$D$31</f>
        <v>4380</v>
      </c>
      <c r="G44" s="351">
        <f>+'Summary Medians'!$D$32</f>
        <v>4290</v>
      </c>
      <c r="H44" s="321">
        <f>+'Summary Medians'!$D$33</f>
        <v>4350</v>
      </c>
      <c r="I44" s="352">
        <f>+'Summary Medians'!$D$34</f>
        <v>0</v>
      </c>
      <c r="J44" s="325">
        <f>+'Summary Medians'!$D$35</f>
        <v>4320</v>
      </c>
      <c r="L44" s="313"/>
      <c r="M44" s="313"/>
      <c r="N44" s="313"/>
      <c r="O44" s="313"/>
      <c r="P44" s="313"/>
      <c r="Q44" s="313"/>
      <c r="R44" s="313"/>
      <c r="S44" s="313"/>
    </row>
    <row r="45" spans="1:19">
      <c r="A45" s="304" t="s">
        <v>903</v>
      </c>
      <c r="B45" s="324">
        <f>'Summary Medians'!D44</f>
        <v>0</v>
      </c>
      <c r="C45" s="324">
        <f>'Summary Medians'!D45</f>
        <v>4244</v>
      </c>
      <c r="D45" s="324">
        <f>'Summary Medians'!D46</f>
        <v>3320</v>
      </c>
      <c r="E45" s="324">
        <f>'Summary Medians'!D47</f>
        <v>3165</v>
      </c>
      <c r="F45" s="350">
        <f>+'Summary Medians'!$D$48</f>
        <v>3209</v>
      </c>
      <c r="G45" s="351">
        <f>+'Summary Medians'!$D$49</f>
        <v>0</v>
      </c>
      <c r="H45" s="321">
        <f>+'Summary Medians'!$D$50</f>
        <v>0</v>
      </c>
      <c r="I45" s="352">
        <f>+'Summary Medians'!$D$51</f>
        <v>0</v>
      </c>
      <c r="J45" s="325">
        <f>+'Summary Medians'!$D$52</f>
        <v>0</v>
      </c>
      <c r="L45" s="313"/>
      <c r="M45" s="313"/>
      <c r="N45" s="313"/>
      <c r="O45" s="313"/>
      <c r="P45" s="313"/>
      <c r="Q45" s="313"/>
      <c r="R45" s="313"/>
      <c r="S45" s="313"/>
    </row>
    <row r="46" spans="1:19">
      <c r="A46" s="304" t="s">
        <v>904</v>
      </c>
      <c r="B46" s="324">
        <f>'Summary Medians'!D61</f>
        <v>0</v>
      </c>
      <c r="C46" s="324">
        <f>'Summary Medians'!D62</f>
        <v>0</v>
      </c>
      <c r="D46" s="324">
        <f>'Summary Medians'!D63</f>
        <v>3774</v>
      </c>
      <c r="E46" s="324">
        <f>'Summary Medians'!D64</f>
        <v>0</v>
      </c>
      <c r="F46" s="350">
        <f>+'Summary Medians'!$D$65</f>
        <v>3774</v>
      </c>
      <c r="G46" s="351">
        <f>+'Summary Medians'!$D$66</f>
        <v>0</v>
      </c>
      <c r="H46" s="321">
        <f>+'Summary Medians'!$D$67</f>
        <v>0</v>
      </c>
      <c r="I46" s="352">
        <f>+'Summary Medians'!$D$68</f>
        <v>0</v>
      </c>
      <c r="J46" s="325">
        <f>+'Summary Medians'!$D$69</f>
        <v>0</v>
      </c>
      <c r="L46" s="313"/>
      <c r="M46" s="313"/>
      <c r="N46" s="313"/>
      <c r="O46" s="313"/>
      <c r="P46" s="313"/>
      <c r="Q46" s="313"/>
      <c r="R46" s="313"/>
      <c r="S46" s="313"/>
    </row>
    <row r="47" spans="1:19">
      <c r="A47" s="318" t="s">
        <v>905</v>
      </c>
      <c r="B47" s="326">
        <f>'Summary Medians'!D78</f>
        <v>3121.3500000000004</v>
      </c>
      <c r="C47" s="326">
        <f>'Summary Medians'!D79</f>
        <v>3117.75</v>
      </c>
      <c r="D47" s="326">
        <f>'Summary Medians'!D80</f>
        <v>3153.75</v>
      </c>
      <c r="E47" s="326">
        <f>'Summary Medians'!D81</f>
        <v>3135.3</v>
      </c>
      <c r="F47" s="348">
        <f>+'Summary Medians'!$D$82</f>
        <v>3121.3500000000004</v>
      </c>
      <c r="G47" s="325">
        <f>+'Summary Medians'!$D$83</f>
        <v>0</v>
      </c>
      <c r="H47" s="323">
        <f>+'Summary Medians'!$D$84</f>
        <v>0</v>
      </c>
      <c r="I47" s="349">
        <f>+'Summary Medians'!$D$85</f>
        <v>0</v>
      </c>
      <c r="J47" s="325">
        <f>+'Summary Medians'!$D$86</f>
        <v>0</v>
      </c>
      <c r="L47" s="313"/>
      <c r="M47" s="313"/>
      <c r="N47" s="313"/>
      <c r="O47" s="313"/>
      <c r="P47" s="313"/>
      <c r="Q47" s="313"/>
      <c r="R47" s="313"/>
      <c r="S47" s="313"/>
    </row>
    <row r="48" spans="1:19" ht="12.75" customHeight="1">
      <c r="A48" s="318"/>
      <c r="B48" s="326"/>
      <c r="C48" s="326"/>
      <c r="D48" s="326"/>
      <c r="E48" s="326"/>
      <c r="F48" s="348"/>
      <c r="G48" s="325"/>
      <c r="H48" s="323"/>
      <c r="I48" s="349"/>
      <c r="J48" s="325"/>
      <c r="L48" s="313"/>
      <c r="M48" s="313"/>
      <c r="N48" s="313"/>
      <c r="O48" s="313"/>
      <c r="P48" s="313"/>
      <c r="Q48" s="313"/>
      <c r="R48" s="313"/>
      <c r="S48" s="313"/>
    </row>
    <row r="49" spans="1:19">
      <c r="A49" s="318" t="s">
        <v>906</v>
      </c>
      <c r="B49" s="326">
        <f>'Summary Medians'!D95</f>
        <v>3945</v>
      </c>
      <c r="C49" s="326">
        <f>'Summary Medians'!D96</f>
        <v>3806</v>
      </c>
      <c r="D49" s="326">
        <f>'Summary Medians'!D97</f>
        <v>3790</v>
      </c>
      <c r="E49" s="326">
        <f>'Summary Medians'!D98</f>
        <v>3772</v>
      </c>
      <c r="F49" s="348">
        <f>+'Summary Medians'!$D$99</f>
        <v>3806</v>
      </c>
      <c r="G49" s="325">
        <f>+'Summary Medians'!$D$100</f>
        <v>3279</v>
      </c>
      <c r="H49" s="323">
        <f>+'Summary Medians'!$D$101</f>
        <v>0</v>
      </c>
      <c r="I49" s="349">
        <f>+'Summary Medians'!$D$102</f>
        <v>0</v>
      </c>
      <c r="J49" s="325">
        <f>+'Summary Medians'!$D$103</f>
        <v>3279</v>
      </c>
      <c r="L49" s="313"/>
      <c r="M49" s="313"/>
      <c r="N49" s="313"/>
      <c r="O49" s="313"/>
      <c r="P49" s="313"/>
      <c r="Q49" s="313"/>
      <c r="R49" s="313"/>
      <c r="S49" s="313"/>
    </row>
    <row r="50" spans="1:19">
      <c r="A50" s="304" t="s">
        <v>907</v>
      </c>
      <c r="B50" s="324">
        <f>'Summary Medians'!D112</f>
        <v>0</v>
      </c>
      <c r="C50" s="324">
        <f>'Summary Medians'!D113</f>
        <v>4920</v>
      </c>
      <c r="D50" s="324">
        <f>'Summary Medians'!D114</f>
        <v>4920</v>
      </c>
      <c r="E50" s="324">
        <f>'Summary Medians'!D115</f>
        <v>4920</v>
      </c>
      <c r="F50" s="350">
        <f>+'Summary Medians'!$D$116</f>
        <v>4920</v>
      </c>
      <c r="G50" s="351">
        <f>+'Summary Medians'!$D$117</f>
        <v>4920</v>
      </c>
      <c r="H50" s="321">
        <f>+'Summary Medians'!$D$118</f>
        <v>0</v>
      </c>
      <c r="I50" s="352">
        <f>+'Summary Medians'!$D$119</f>
        <v>0</v>
      </c>
      <c r="J50" s="325">
        <f>+'Summary Medians'!$D$120</f>
        <v>4920</v>
      </c>
      <c r="L50" s="313"/>
      <c r="M50" s="313"/>
      <c r="N50" s="313"/>
      <c r="O50" s="313"/>
      <c r="P50" s="313"/>
      <c r="Q50" s="313"/>
      <c r="R50" s="313"/>
      <c r="S50" s="313"/>
    </row>
    <row r="51" spans="1:19">
      <c r="A51" s="304" t="s">
        <v>908</v>
      </c>
      <c r="B51" s="326">
        <f>'Summary Medians'!D129</f>
        <v>0</v>
      </c>
      <c r="C51" s="326">
        <f>'Summary Medians'!D130</f>
        <v>4149</v>
      </c>
      <c r="D51" s="326">
        <f>'Summary Medians'!D131</f>
        <v>4159</v>
      </c>
      <c r="E51" s="326">
        <f>'Summary Medians'!D132</f>
        <v>4103</v>
      </c>
      <c r="F51" s="348">
        <f>+'Summary Medians'!$D$133</f>
        <v>4149</v>
      </c>
      <c r="G51" s="325">
        <f>+'Summary Medians'!$D$134</f>
        <v>4094</v>
      </c>
      <c r="H51" s="323">
        <f>+'Summary Medians'!$D$135</f>
        <v>0</v>
      </c>
      <c r="I51" s="349">
        <f>+'Summary Medians'!$D$136</f>
        <v>0</v>
      </c>
      <c r="J51" s="325">
        <f>+'Summary Medians'!$D$137</f>
        <v>4094</v>
      </c>
      <c r="L51" s="313"/>
      <c r="M51" s="313"/>
      <c r="N51" s="313"/>
      <c r="O51" s="313"/>
      <c r="P51" s="313"/>
      <c r="Q51" s="313"/>
      <c r="R51" s="313"/>
      <c r="S51" s="313"/>
    </row>
    <row r="52" spans="1:19">
      <c r="A52" s="318" t="s">
        <v>909</v>
      </c>
      <c r="B52" s="326">
        <f>'Summary Medians'!D146</f>
        <v>0</v>
      </c>
      <c r="C52" s="326">
        <f>'Summary Medians'!D147</f>
        <v>4544.5</v>
      </c>
      <c r="D52" s="326">
        <f>'Summary Medians'!D148</f>
        <v>4053</v>
      </c>
      <c r="E52" s="326">
        <f>'Summary Medians'!D149</f>
        <v>3735</v>
      </c>
      <c r="F52" s="348">
        <f>+'Summary Medians'!$D$150</f>
        <v>4215.5</v>
      </c>
      <c r="G52" s="325">
        <f>+'Summary Medians'!$D$151</f>
        <v>0</v>
      </c>
      <c r="H52" s="323">
        <f>+'Summary Medians'!$D$152</f>
        <v>0</v>
      </c>
      <c r="I52" s="349">
        <f>+'Summary Medians'!$D$153</f>
        <v>0</v>
      </c>
      <c r="J52" s="325">
        <f>+'Summary Medians'!$D$154</f>
        <v>0</v>
      </c>
      <c r="L52" s="313"/>
      <c r="M52" s="313"/>
      <c r="N52" s="313"/>
      <c r="O52" s="313"/>
      <c r="P52" s="313"/>
      <c r="Q52" s="313"/>
      <c r="R52" s="313"/>
      <c r="S52" s="313"/>
    </row>
    <row r="53" spans="1:19" ht="11.25" customHeight="1">
      <c r="A53" s="318"/>
      <c r="B53" s="326"/>
      <c r="C53" s="326"/>
      <c r="D53" s="326"/>
      <c r="E53" s="326"/>
      <c r="F53" s="348"/>
      <c r="G53" s="325"/>
      <c r="H53" s="323"/>
      <c r="I53" s="349"/>
      <c r="J53" s="325"/>
      <c r="L53" s="313"/>
      <c r="M53" s="313"/>
      <c r="N53" s="313"/>
      <c r="O53" s="313"/>
      <c r="P53" s="313"/>
      <c r="Q53" s="313"/>
      <c r="R53" s="313"/>
      <c r="S53" s="313"/>
    </row>
    <row r="54" spans="1:19">
      <c r="A54" s="304" t="s">
        <v>910</v>
      </c>
      <c r="B54" s="324">
        <f>'Summary Medians'!D163</f>
        <v>0</v>
      </c>
      <c r="C54" s="324">
        <f>'Summary Medians'!D164</f>
        <v>2820</v>
      </c>
      <c r="D54" s="324">
        <f>'Summary Medians'!D165</f>
        <v>2730</v>
      </c>
      <c r="E54" s="324">
        <f>'Summary Medians'!D166</f>
        <v>2735</v>
      </c>
      <c r="F54" s="350">
        <f>+'Summary Medians'!$D$167</f>
        <v>2740</v>
      </c>
      <c r="G54" s="351">
        <f>+'Summary Medians'!$D$168</f>
        <v>0</v>
      </c>
      <c r="H54" s="321">
        <f>+'Summary Medians'!$D$169</f>
        <v>0</v>
      </c>
      <c r="I54" s="352">
        <f>+'Summary Medians'!$D$170</f>
        <v>0</v>
      </c>
      <c r="J54" s="325">
        <f>+'Summary Medians'!$D$171</f>
        <v>0</v>
      </c>
      <c r="L54" s="313"/>
      <c r="M54" s="313"/>
      <c r="N54" s="313"/>
      <c r="O54" s="313"/>
      <c r="P54" s="313"/>
      <c r="Q54" s="313"/>
      <c r="R54" s="313"/>
      <c r="S54" s="313"/>
    </row>
    <row r="55" spans="1:19">
      <c r="A55" s="304" t="s">
        <v>911</v>
      </c>
      <c r="B55" s="324">
        <f>'Summary Medians'!D180</f>
        <v>0</v>
      </c>
      <c r="C55" s="324">
        <f>'Summary Medians'!D181</f>
        <v>2547</v>
      </c>
      <c r="D55" s="324">
        <f>'Summary Medians'!D182</f>
        <v>2529</v>
      </c>
      <c r="E55" s="324">
        <f>'Summary Medians'!D183</f>
        <v>2518.5</v>
      </c>
      <c r="F55" s="350">
        <f>+'Summary Medians'!$D$184</f>
        <v>2528.5</v>
      </c>
      <c r="G55" s="351">
        <f>+'Summary Medians'!$D$185</f>
        <v>0</v>
      </c>
      <c r="H55" s="321">
        <f>+'Summary Medians'!$D$186</f>
        <v>0</v>
      </c>
      <c r="I55" s="352">
        <f>+'Summary Medians'!$D$187</f>
        <v>0</v>
      </c>
      <c r="J55" s="326">
        <f>+'Summary Medians'!$D$188</f>
        <v>0</v>
      </c>
      <c r="L55" s="313"/>
      <c r="M55" s="313"/>
      <c r="N55" s="313"/>
      <c r="O55" s="313"/>
      <c r="P55" s="313"/>
      <c r="Q55" s="313"/>
      <c r="R55" s="313"/>
      <c r="S55" s="313"/>
    </row>
    <row r="56" spans="1:19">
      <c r="A56" s="304" t="s">
        <v>912</v>
      </c>
      <c r="B56" s="324">
        <f>'Summary Medians'!D197</f>
        <v>4631.75</v>
      </c>
      <c r="C56" s="324">
        <f>'Summary Medians'!D198</f>
        <v>3764.355</v>
      </c>
      <c r="D56" s="324">
        <f>'Summary Medians'!D199</f>
        <v>3648.25</v>
      </c>
      <c r="E56" s="324">
        <f>'Summary Medians'!D200</f>
        <v>4147.05</v>
      </c>
      <c r="F56" s="350">
        <f>+'Summary Medians'!$D$201</f>
        <v>4132.5</v>
      </c>
      <c r="G56" s="351">
        <f>+'Summary Medians'!$D$202</f>
        <v>2115</v>
      </c>
      <c r="H56" s="321">
        <f>+'Summary Medians'!$D$203</f>
        <v>1800</v>
      </c>
      <c r="I56" s="352">
        <f>+'Summary Medians'!$D$204</f>
        <v>0</v>
      </c>
      <c r="J56" s="326">
        <f>+'Summary Medians'!$D$205</f>
        <v>1800</v>
      </c>
      <c r="L56" s="313"/>
      <c r="M56" s="313"/>
      <c r="N56" s="313"/>
      <c r="O56" s="313"/>
      <c r="P56" s="313"/>
      <c r="Q56" s="313"/>
      <c r="R56" s="313"/>
      <c r="S56" s="313"/>
    </row>
    <row r="57" spans="1:19">
      <c r="A57" s="304" t="s">
        <v>913</v>
      </c>
      <c r="B57" s="324">
        <f>'Summary Medians'!D214</f>
        <v>0</v>
      </c>
      <c r="C57" s="324">
        <f>'Summary Medians'!D215</f>
        <v>5126</v>
      </c>
      <c r="D57" s="324">
        <f>'Summary Medians'!D216</f>
        <v>5085</v>
      </c>
      <c r="E57" s="324">
        <f>'Summary Medians'!D217</f>
        <v>5350</v>
      </c>
      <c r="F57" s="350">
        <f>+'Summary Medians'!$D$218</f>
        <v>5153.5</v>
      </c>
      <c r="G57" s="351">
        <f>+'Summary Medians'!$D$219</f>
        <v>0</v>
      </c>
      <c r="H57" s="321">
        <f>+'Summary Medians'!$D$220</f>
        <v>0</v>
      </c>
      <c r="I57" s="352">
        <f>+'Summary Medians'!$D$221</f>
        <v>0</v>
      </c>
      <c r="J57" s="326">
        <f>+'Summary Medians'!$D$222</f>
        <v>0</v>
      </c>
      <c r="L57" s="313"/>
      <c r="M57" s="313"/>
      <c r="N57" s="313"/>
      <c r="O57" s="313"/>
      <c r="P57" s="313"/>
      <c r="Q57" s="313"/>
      <c r="R57" s="313"/>
      <c r="S57" s="313"/>
    </row>
    <row r="58" spans="1:19" ht="9" customHeight="1">
      <c r="A58" s="304"/>
      <c r="B58" s="324"/>
      <c r="C58" s="324"/>
      <c r="D58" s="324"/>
      <c r="E58" s="324"/>
      <c r="F58" s="350"/>
      <c r="G58" s="351"/>
      <c r="H58" s="321"/>
      <c r="I58" s="352"/>
      <c r="J58" s="326"/>
      <c r="L58" s="313"/>
      <c r="M58" s="313"/>
      <c r="N58" s="313"/>
      <c r="O58" s="313"/>
      <c r="P58" s="313"/>
      <c r="Q58" s="313"/>
      <c r="R58" s="313"/>
      <c r="S58" s="313"/>
    </row>
    <row r="59" spans="1:19">
      <c r="A59" s="304" t="s">
        <v>914</v>
      </c>
      <c r="B59" s="324">
        <f>'Summary Medians'!D231</f>
        <v>0</v>
      </c>
      <c r="C59" s="324">
        <f>'Summary Medians'!D232</f>
        <v>4235</v>
      </c>
      <c r="D59" s="324">
        <f>'Summary Medians'!D233</f>
        <v>4229</v>
      </c>
      <c r="E59" s="324">
        <f>'Summary Medians'!D234</f>
        <v>4229</v>
      </c>
      <c r="F59" s="350">
        <f>+'Summary Medians'!$D$235</f>
        <v>4229</v>
      </c>
      <c r="G59" s="351">
        <f>+'Summary Medians'!$D$236</f>
        <v>3647</v>
      </c>
      <c r="H59" s="321">
        <f>+'Summary Medians'!$D$237</f>
        <v>3647</v>
      </c>
      <c r="I59" s="352">
        <f>+'Summary Medians'!$D$238</f>
        <v>0</v>
      </c>
      <c r="J59" s="326">
        <f>+'Summary Medians'!$D$239</f>
        <v>3647</v>
      </c>
      <c r="L59" s="313"/>
      <c r="M59" s="313"/>
      <c r="N59" s="313"/>
      <c r="O59" s="313"/>
      <c r="P59" s="313"/>
      <c r="Q59" s="313"/>
      <c r="R59" s="313"/>
      <c r="S59" s="313"/>
    </row>
    <row r="60" spans="1:19">
      <c r="A60" s="318" t="s">
        <v>924</v>
      </c>
      <c r="B60" s="324">
        <f>'Summary Medians'!D248</f>
        <v>2580</v>
      </c>
      <c r="C60" s="324">
        <f>'Summary Medians'!D249</f>
        <v>2460</v>
      </c>
      <c r="D60" s="324">
        <f>'Summary Medians'!D250</f>
        <v>2764</v>
      </c>
      <c r="E60" s="324">
        <f>'Summary Medians'!D251</f>
        <v>3295</v>
      </c>
      <c r="F60" s="350">
        <f>+'Summary Medians'!$D$252</f>
        <v>2686</v>
      </c>
      <c r="G60" s="351">
        <f>+'Summary Medians'!$D$253</f>
        <v>0</v>
      </c>
      <c r="H60" s="321">
        <f>+'Summary Medians'!$D$254</f>
        <v>0</v>
      </c>
      <c r="I60" s="352">
        <f>+'Summary Medians'!$D$255</f>
        <v>0</v>
      </c>
      <c r="J60" s="326">
        <f>+'Summary Medians'!$D$256</f>
        <v>0</v>
      </c>
      <c r="L60" s="313"/>
      <c r="M60" s="313"/>
      <c r="N60" s="313"/>
      <c r="O60" s="313"/>
      <c r="P60" s="313"/>
      <c r="Q60" s="313"/>
      <c r="R60" s="313"/>
      <c r="S60" s="313"/>
    </row>
    <row r="61" spans="1:19">
      <c r="A61" s="304" t="s">
        <v>925</v>
      </c>
      <c r="B61" s="324">
        <f>'Summary Medians'!D265</f>
        <v>0</v>
      </c>
      <c r="C61" s="324">
        <f>'Summary Medians'!D266</f>
        <v>4387</v>
      </c>
      <c r="D61" s="324">
        <f>'Summary Medians'!D267</f>
        <v>4387</v>
      </c>
      <c r="E61" s="324">
        <f>'Summary Medians'!D268</f>
        <v>4387</v>
      </c>
      <c r="F61" s="350">
        <f>+'Summary Medians'!$D$269</f>
        <v>4387</v>
      </c>
      <c r="G61" s="351">
        <f>+'Summary Medians'!$D$270</f>
        <v>0</v>
      </c>
      <c r="H61" s="321">
        <f>+'Summary Medians'!$D$271</f>
        <v>0</v>
      </c>
      <c r="I61" s="352">
        <f>+'Summary Medians'!$D$272</f>
        <v>0</v>
      </c>
      <c r="J61" s="326">
        <f>+'Summary Medians'!$D$273</f>
        <v>0</v>
      </c>
      <c r="L61" s="313"/>
      <c r="M61" s="313"/>
      <c r="N61" s="313"/>
      <c r="O61" s="313"/>
      <c r="P61" s="313"/>
      <c r="Q61" s="313"/>
      <c r="R61" s="313"/>
      <c r="S61" s="313"/>
    </row>
    <row r="62" spans="1:19">
      <c r="A62" s="399" t="s">
        <v>917</v>
      </c>
      <c r="B62" s="401">
        <f>'Summary Medians'!D282</f>
        <v>4056</v>
      </c>
      <c r="C62" s="401">
        <f>'Summary Medians'!D283</f>
        <v>0</v>
      </c>
      <c r="D62" s="401">
        <f>'Summary Medians'!D284</f>
        <v>0</v>
      </c>
      <c r="E62" s="401">
        <f>'Summary Medians'!D285</f>
        <v>3804</v>
      </c>
      <c r="F62" s="353">
        <f>+'Summary Medians'!$D$286</f>
        <v>3864</v>
      </c>
      <c r="G62" s="331">
        <f>+'Summary Medians'!$D$287</f>
        <v>0</v>
      </c>
      <c r="H62" s="401">
        <f>+'Summary Medians'!$D$288</f>
        <v>0</v>
      </c>
      <c r="I62" s="354">
        <f>+'Summary Medians'!$D$289</f>
        <v>3453.93</v>
      </c>
      <c r="J62" s="401">
        <f>+'Summary Medians'!$D$290</f>
        <v>3453.93</v>
      </c>
      <c r="L62" s="313"/>
      <c r="M62" s="313"/>
      <c r="N62" s="313"/>
      <c r="O62" s="313"/>
      <c r="P62" s="313"/>
      <c r="Q62" s="313"/>
      <c r="R62" s="313"/>
      <c r="S62" s="313"/>
    </row>
    <row r="63" spans="1:19" ht="14.25" customHeight="1">
      <c r="A63" s="355" t="s">
        <v>926</v>
      </c>
      <c r="B63" s="356"/>
      <c r="C63" s="356"/>
      <c r="D63" s="356"/>
      <c r="E63" s="356"/>
      <c r="F63" s="356"/>
      <c r="G63" s="356"/>
      <c r="H63" s="356"/>
      <c r="I63" s="356"/>
      <c r="J63" s="357"/>
      <c r="L63" s="313"/>
      <c r="M63" s="313"/>
      <c r="N63" s="313"/>
      <c r="O63" s="313"/>
      <c r="P63" s="313"/>
      <c r="Q63" s="313"/>
      <c r="R63" s="313"/>
      <c r="S63" s="313"/>
    </row>
    <row r="64" spans="1:19" ht="57.75" customHeight="1">
      <c r="A64" s="454" t="s">
        <v>927</v>
      </c>
      <c r="B64" s="454"/>
      <c r="C64" s="454"/>
      <c r="D64" s="454"/>
      <c r="E64" s="454"/>
      <c r="F64" s="454"/>
      <c r="G64" s="454"/>
      <c r="H64" s="454"/>
      <c r="I64" s="454"/>
      <c r="J64" s="454"/>
      <c r="L64" s="313"/>
      <c r="M64" s="313"/>
      <c r="N64" s="313"/>
      <c r="O64" s="313"/>
      <c r="P64" s="313"/>
      <c r="Q64" s="313"/>
      <c r="R64" s="313"/>
      <c r="S64" s="313"/>
    </row>
    <row r="65" spans="1:19" ht="13.5" customHeight="1">
      <c r="H65" s="297"/>
      <c r="J65" s="332" t="s">
        <v>952</v>
      </c>
      <c r="L65" s="313"/>
      <c r="M65" s="313"/>
      <c r="N65" s="313"/>
      <c r="O65" s="313"/>
      <c r="P65" s="313"/>
      <c r="Q65" s="313"/>
      <c r="R65" s="313"/>
      <c r="S65" s="313"/>
    </row>
    <row r="66" spans="1:19" ht="18">
      <c r="A66" s="295" t="s">
        <v>928</v>
      </c>
      <c r="B66" s="295"/>
      <c r="C66" s="295"/>
      <c r="D66" s="295"/>
      <c r="E66" s="295"/>
      <c r="F66" s="295"/>
      <c r="G66" s="295"/>
      <c r="H66" s="296"/>
      <c r="L66" s="313"/>
      <c r="M66" s="313"/>
      <c r="N66" s="313"/>
      <c r="O66" s="313"/>
      <c r="P66" s="313"/>
      <c r="Q66" s="313"/>
      <c r="R66" s="313"/>
      <c r="S66" s="313"/>
    </row>
    <row r="67" spans="1:19">
      <c r="A67" s="298"/>
      <c r="B67" s="298"/>
      <c r="C67" s="298"/>
      <c r="D67" s="298"/>
      <c r="E67" s="298"/>
      <c r="F67" s="298"/>
      <c r="G67" s="298"/>
      <c r="H67" s="299"/>
      <c r="L67" s="313"/>
      <c r="M67" s="313"/>
      <c r="N67" s="313"/>
      <c r="O67" s="313"/>
      <c r="P67" s="313"/>
      <c r="Q67" s="313"/>
      <c r="R67" s="313"/>
      <c r="S67" s="313"/>
    </row>
    <row r="68" spans="1:19" ht="15.75">
      <c r="A68" s="301" t="s">
        <v>897</v>
      </c>
      <c r="B68" s="301"/>
      <c r="C68" s="301"/>
      <c r="D68" s="301"/>
      <c r="E68" s="301"/>
      <c r="F68" s="301"/>
      <c r="G68" s="301"/>
      <c r="H68" s="302"/>
      <c r="L68" s="313"/>
      <c r="M68" s="313"/>
      <c r="N68" s="313"/>
      <c r="O68" s="313"/>
      <c r="P68" s="313"/>
      <c r="Q68" s="313"/>
      <c r="R68" s="313"/>
      <c r="S68" s="313"/>
    </row>
    <row r="69" spans="1:19" ht="15.75">
      <c r="A69" s="301" t="s">
        <v>929</v>
      </c>
      <c r="B69" s="301"/>
      <c r="C69" s="301"/>
      <c r="D69" s="301"/>
      <c r="E69" s="301"/>
      <c r="F69" s="301"/>
      <c r="G69" s="301"/>
      <c r="H69" s="302"/>
      <c r="L69" s="313"/>
      <c r="M69" s="313"/>
      <c r="N69" s="313"/>
      <c r="O69" s="313"/>
      <c r="P69" s="313"/>
      <c r="Q69" s="313"/>
      <c r="R69" s="313"/>
      <c r="S69" s="313"/>
    </row>
    <row r="70" spans="1:19" ht="15.75">
      <c r="A70" s="301" t="s">
        <v>949</v>
      </c>
      <c r="B70" s="301"/>
      <c r="C70" s="301"/>
      <c r="D70" s="301"/>
      <c r="E70" s="301"/>
      <c r="F70" s="301"/>
      <c r="G70" s="301"/>
      <c r="H70" s="302"/>
      <c r="L70" s="313"/>
      <c r="M70" s="313"/>
      <c r="N70" s="313"/>
      <c r="O70" s="313"/>
      <c r="P70" s="313"/>
      <c r="Q70" s="313"/>
      <c r="R70" s="313"/>
      <c r="S70" s="313"/>
    </row>
    <row r="71" spans="1:19">
      <c r="A71" s="358"/>
      <c r="B71" s="358"/>
      <c r="C71" s="358"/>
      <c r="D71" s="358"/>
      <c r="E71" s="358"/>
      <c r="F71" s="358"/>
      <c r="G71" s="358"/>
      <c r="H71" s="359"/>
      <c r="L71" s="313"/>
      <c r="M71" s="313"/>
      <c r="N71" s="313"/>
      <c r="O71" s="313"/>
      <c r="P71" s="313"/>
      <c r="Q71" s="313"/>
      <c r="R71" s="313"/>
      <c r="S71" s="313"/>
    </row>
    <row r="72" spans="1:19">
      <c r="A72" s="413"/>
      <c r="B72" s="308" t="s">
        <v>899</v>
      </c>
      <c r="C72" s="308"/>
      <c r="D72" s="308"/>
      <c r="E72" s="308"/>
      <c r="F72" s="308"/>
      <c r="G72" s="308"/>
      <c r="H72" s="309"/>
      <c r="L72" s="313"/>
      <c r="M72" s="313"/>
      <c r="N72" s="313"/>
      <c r="O72" s="313"/>
      <c r="P72" s="313"/>
      <c r="Q72" s="313"/>
      <c r="R72" s="313"/>
      <c r="S72" s="313"/>
    </row>
    <row r="73" spans="1:19">
      <c r="A73" s="414"/>
      <c r="B73" s="393">
        <v>1</v>
      </c>
      <c r="C73" s="393">
        <v>2</v>
      </c>
      <c r="D73" s="393">
        <v>3</v>
      </c>
      <c r="E73" s="393">
        <v>4</v>
      </c>
      <c r="F73" s="393">
        <v>5</v>
      </c>
      <c r="G73" s="393">
        <v>6</v>
      </c>
      <c r="H73" s="394" t="s">
        <v>900</v>
      </c>
      <c r="L73" s="313"/>
      <c r="M73" s="313"/>
      <c r="N73" s="313"/>
      <c r="O73" s="313"/>
      <c r="P73" s="313"/>
      <c r="Q73" s="313"/>
      <c r="R73" s="313"/>
      <c r="S73" s="313"/>
    </row>
    <row r="74" spans="1:19">
      <c r="A74"/>
      <c r="B74"/>
      <c r="C74"/>
      <c r="D74"/>
      <c r="E74"/>
      <c r="F74"/>
      <c r="G74" s="429"/>
      <c r="H74" s="430"/>
      <c r="L74" s="313"/>
      <c r="M74" s="313"/>
      <c r="N74" s="313"/>
      <c r="O74" s="313"/>
      <c r="P74" s="313"/>
      <c r="Q74" s="313"/>
      <c r="R74" s="313"/>
      <c r="S74" s="313"/>
    </row>
    <row r="75" spans="1:19">
      <c r="A75" s="318" t="s">
        <v>901</v>
      </c>
      <c r="B75" s="364">
        <f>+'Summary Medians'!$G$3</f>
        <v>26366.5</v>
      </c>
      <c r="C75" s="364">
        <f>+'Summary Medians'!$G$4</f>
        <v>22600.684999999998</v>
      </c>
      <c r="D75" s="364">
        <f>+'Summary Medians'!$G$5</f>
        <v>20338</v>
      </c>
      <c r="E75" s="364">
        <f>+'Summary Medians'!$G$6</f>
        <v>18602</v>
      </c>
      <c r="F75" s="364">
        <f>+'Summary Medians'!$G$7</f>
        <v>16398</v>
      </c>
      <c r="G75" s="364">
        <f>+'Summary Medians'!$G$8</f>
        <v>16552</v>
      </c>
      <c r="H75" s="365">
        <f>+'Summary Medians'!$G$9</f>
        <v>20337</v>
      </c>
      <c r="L75" s="313"/>
      <c r="M75" s="313"/>
      <c r="N75" s="313"/>
      <c r="O75" s="313"/>
      <c r="P75" s="313"/>
      <c r="Q75" s="313"/>
      <c r="R75" s="313"/>
      <c r="S75" s="313"/>
    </row>
    <row r="76" spans="1:19">
      <c r="A76" s="304"/>
      <c r="B76" s="417"/>
      <c r="C76" s="417"/>
      <c r="D76" s="417"/>
      <c r="E76" s="417"/>
      <c r="F76" s="417"/>
      <c r="G76" s="418"/>
      <c r="H76" s="419"/>
      <c r="L76" s="313"/>
      <c r="M76" s="313"/>
      <c r="N76" s="313"/>
      <c r="O76" s="313"/>
      <c r="P76" s="313"/>
      <c r="Q76" s="313"/>
      <c r="R76" s="313"/>
      <c r="S76" s="313"/>
    </row>
    <row r="77" spans="1:19">
      <c r="A77" s="304" t="s">
        <v>902</v>
      </c>
      <c r="B77" s="324">
        <f>+'Summary Medians'!$G$20</f>
        <v>27895</v>
      </c>
      <c r="C77" s="324">
        <f>+'Summary Medians'!$G$21</f>
        <v>21728</v>
      </c>
      <c r="D77" s="324">
        <f>+'Summary Medians'!$G$22</f>
        <v>18120</v>
      </c>
      <c r="E77" s="324">
        <f>+'Summary Medians'!$G$23</f>
        <v>18433</v>
      </c>
      <c r="F77" s="324">
        <f>+'Summary Medians'!$G$24</f>
        <v>20236</v>
      </c>
      <c r="G77" s="324">
        <f>+'Summary Medians'!$G$25</f>
        <v>12210</v>
      </c>
      <c r="H77" s="386">
        <f>+'Summary Medians'!$G$26</f>
        <v>18815</v>
      </c>
      <c r="L77" s="313"/>
      <c r="M77" s="313"/>
      <c r="N77" s="313"/>
      <c r="O77" s="313"/>
      <c r="P77" s="313"/>
      <c r="Q77" s="313"/>
      <c r="R77" s="313"/>
      <c r="S77" s="313"/>
    </row>
    <row r="78" spans="1:19">
      <c r="A78" s="304" t="s">
        <v>903</v>
      </c>
      <c r="B78" s="324">
        <f>+'Summary Medians'!$G$37</f>
        <v>23168</v>
      </c>
      <c r="C78" s="324">
        <f>+'Summary Medians'!$G$38</f>
        <v>20888</v>
      </c>
      <c r="D78" s="324">
        <f>+'Summary Medians'!$G$39</f>
        <v>14447</v>
      </c>
      <c r="E78" s="324">
        <f>+'Summary Medians'!$G$40</f>
        <v>13406</v>
      </c>
      <c r="F78" s="324">
        <f>+'Summary Medians'!$G$41</f>
        <v>13060</v>
      </c>
      <c r="G78" s="324">
        <f>+'Summary Medians'!$G$42</f>
        <v>13858.5</v>
      </c>
      <c r="H78" s="386">
        <f>+'Summary Medians'!$G$43</f>
        <v>14648.5</v>
      </c>
      <c r="L78" s="313"/>
      <c r="M78" s="313"/>
      <c r="N78" s="313"/>
      <c r="O78" s="313"/>
      <c r="P78" s="313"/>
      <c r="Q78" s="313"/>
      <c r="R78" s="313"/>
      <c r="S78" s="313"/>
    </row>
    <row r="79" spans="1:19">
      <c r="A79" s="304" t="s">
        <v>904</v>
      </c>
      <c r="B79" s="324">
        <f>+'Summary Medians'!$G$54</f>
        <v>32250</v>
      </c>
      <c r="C79" s="324">
        <f>+'Summary Medians'!$G$55</f>
        <v>0</v>
      </c>
      <c r="D79" s="324">
        <f>+'Summary Medians'!$G$56</f>
        <v>16138</v>
      </c>
      <c r="E79" s="324">
        <f>+'Summary Medians'!$G$57</f>
        <v>0</v>
      </c>
      <c r="F79" s="324">
        <f>+'Summary Medians'!$G$58</f>
        <v>0</v>
      </c>
      <c r="G79" s="324">
        <f>+'Summary Medians'!$G$59</f>
        <v>0</v>
      </c>
      <c r="H79" s="386">
        <f>+'Summary Medians'!$G$60</f>
        <v>24194</v>
      </c>
      <c r="L79" s="313"/>
      <c r="M79" s="313"/>
      <c r="N79" s="313"/>
      <c r="O79" s="313"/>
      <c r="P79" s="313"/>
      <c r="Q79" s="313"/>
      <c r="R79" s="313"/>
      <c r="S79" s="313"/>
    </row>
    <row r="80" spans="1:19">
      <c r="A80" s="318" t="s">
        <v>905</v>
      </c>
      <c r="B80" s="324">
        <f>+'Summary Medians'!$G$71</f>
        <v>21711</v>
      </c>
      <c r="C80" s="324">
        <f>+'Summary Medians'!$G$72</f>
        <v>0</v>
      </c>
      <c r="D80" s="324">
        <f>+'Summary Medians'!$G$73</f>
        <v>19241.099999999999</v>
      </c>
      <c r="E80" s="324">
        <f>+'Summary Medians'!$G$74</f>
        <v>25214.400000000001</v>
      </c>
      <c r="F80" s="324">
        <f>+'Summary Medians'!$G$75</f>
        <v>0</v>
      </c>
      <c r="G80" s="324">
        <f>+'Summary Medians'!$G$76</f>
        <v>24953.7</v>
      </c>
      <c r="H80" s="386">
        <f>+'Summary Medians'!$G$77</f>
        <v>21673</v>
      </c>
      <c r="L80" s="313"/>
      <c r="M80" s="313"/>
      <c r="N80" s="313"/>
      <c r="O80" s="313"/>
      <c r="P80" s="313"/>
      <c r="Q80" s="313"/>
      <c r="R80" s="313"/>
      <c r="S80" s="313"/>
    </row>
    <row r="81" spans="1:19">
      <c r="A81" s="304"/>
      <c r="B81" s="324"/>
      <c r="C81" s="324"/>
      <c r="D81" s="324"/>
      <c r="E81" s="324"/>
      <c r="F81" s="324"/>
      <c r="G81" s="324"/>
      <c r="H81" s="386"/>
      <c r="L81" s="313"/>
      <c r="M81" s="313"/>
      <c r="N81" s="313"/>
      <c r="O81" s="313"/>
      <c r="P81" s="313"/>
      <c r="Q81" s="313"/>
      <c r="R81" s="313"/>
      <c r="S81" s="313"/>
    </row>
    <row r="82" spans="1:19">
      <c r="A82" s="318" t="s">
        <v>906</v>
      </c>
      <c r="B82" s="324">
        <f>+'Summary Medians'!$G$88</f>
        <v>29370</v>
      </c>
      <c r="C82" s="324">
        <f>+'Summary Medians'!$G$89</f>
        <v>32404</v>
      </c>
      <c r="D82" s="324">
        <f>+'Summary Medians'!$G$90</f>
        <v>20548</v>
      </c>
      <c r="E82" s="324">
        <f>+'Summary Medians'!$G$91</f>
        <v>19840</v>
      </c>
      <c r="F82" s="324">
        <f>+'Summary Medians'!$G$92</f>
        <v>19245</v>
      </c>
      <c r="G82" s="324">
        <f>+'Summary Medians'!$G$93</f>
        <v>13010</v>
      </c>
      <c r="H82" s="386">
        <f>+'Summary Medians'!$G$94</f>
        <v>20294</v>
      </c>
      <c r="L82" s="313"/>
      <c r="M82" s="313"/>
      <c r="N82" s="313"/>
      <c r="O82" s="313"/>
      <c r="P82" s="313"/>
      <c r="Q82" s="313"/>
      <c r="R82" s="313"/>
      <c r="S82" s="313"/>
    </row>
    <row r="83" spans="1:19">
      <c r="A83" s="304" t="s">
        <v>907</v>
      </c>
      <c r="B83" s="326">
        <f>+'Summary Medians'!$G$105</f>
        <v>26310</v>
      </c>
      <c r="C83" s="324">
        <f>+'Summary Medians'!$G$106</f>
        <v>0</v>
      </c>
      <c r="D83" s="324">
        <f>+'Summary Medians'!$G$107</f>
        <v>18384</v>
      </c>
      <c r="E83" s="324">
        <f>+'Summary Medians'!$G$108</f>
        <v>18704</v>
      </c>
      <c r="F83" s="324">
        <f>+'Summary Medians'!$G$109</f>
        <v>0</v>
      </c>
      <c r="G83" s="324">
        <f>+'Summary Medians'!$G$110</f>
        <v>0</v>
      </c>
      <c r="H83" s="386">
        <f>+'Summary Medians'!$G$111</f>
        <v>20692</v>
      </c>
      <c r="L83" s="313"/>
      <c r="M83" s="313"/>
      <c r="N83" s="313"/>
      <c r="O83" s="313"/>
      <c r="P83" s="313"/>
      <c r="Q83" s="313"/>
      <c r="R83" s="313"/>
      <c r="S83" s="313"/>
    </row>
    <row r="84" spans="1:19">
      <c r="A84" s="304" t="s">
        <v>908</v>
      </c>
      <c r="B84" s="324">
        <f>+'Summary Medians'!$G$122</f>
        <v>27491</v>
      </c>
      <c r="C84" s="324">
        <f>+'Summary Medians'!$G$123</f>
        <v>23778</v>
      </c>
      <c r="D84" s="324">
        <f>+'Summary Medians'!$G$124</f>
        <v>20337</v>
      </c>
      <c r="E84" s="324">
        <f>+'Summary Medians'!$G$125</f>
        <v>18602</v>
      </c>
      <c r="F84" s="324">
        <f>+'Summary Medians'!$G$126</f>
        <v>15504</v>
      </c>
      <c r="G84" s="324">
        <f>+'Summary Medians'!$G$127</f>
        <v>13974</v>
      </c>
      <c r="H84" s="386">
        <f>+'Summary Medians'!$G$128</f>
        <v>19795.5</v>
      </c>
      <c r="L84" s="313"/>
      <c r="M84" s="313"/>
      <c r="N84" s="313"/>
      <c r="O84" s="313"/>
      <c r="P84" s="313"/>
      <c r="Q84" s="313"/>
      <c r="R84" s="313"/>
      <c r="S84" s="313"/>
    </row>
    <row r="85" spans="1:19">
      <c r="A85" s="318" t="s">
        <v>909</v>
      </c>
      <c r="B85" s="324">
        <f>+'Summary Medians'!$G$139</f>
        <v>32045</v>
      </c>
      <c r="C85" s="324">
        <f>+'Summary Medians'!$G$140</f>
        <v>20998</v>
      </c>
      <c r="D85" s="324">
        <f>+'Summary Medians'!$G$141</f>
        <v>20659</v>
      </c>
      <c r="E85" s="324">
        <f>+'Summary Medians'!$G$142</f>
        <v>18096</v>
      </c>
      <c r="F85" s="324">
        <f>+'Summary Medians'!$G$143</f>
        <v>12178</v>
      </c>
      <c r="G85" s="324">
        <f>+'Summary Medians'!$G$144</f>
        <v>29340</v>
      </c>
      <c r="H85" s="386">
        <f>+'Summary Medians'!$G$145</f>
        <v>20242</v>
      </c>
      <c r="L85" s="313"/>
      <c r="M85" s="313"/>
      <c r="N85" s="313"/>
      <c r="O85" s="313"/>
      <c r="P85" s="313"/>
      <c r="Q85" s="313"/>
      <c r="R85" s="313"/>
      <c r="S85" s="313"/>
    </row>
    <row r="86" spans="1:19">
      <c r="A86" s="318"/>
      <c r="B86" s="324"/>
      <c r="C86" s="324"/>
      <c r="D86" s="324"/>
      <c r="E86" s="324"/>
      <c r="F86" s="324"/>
      <c r="G86" s="324"/>
      <c r="H86" s="386"/>
      <c r="L86" s="313"/>
      <c r="M86" s="313"/>
      <c r="N86" s="313"/>
      <c r="O86" s="313"/>
      <c r="P86" s="313"/>
      <c r="Q86" s="313"/>
      <c r="R86" s="313"/>
      <c r="S86" s="313"/>
    </row>
    <row r="87" spans="1:19">
      <c r="A87" s="304" t="s">
        <v>910</v>
      </c>
      <c r="B87" s="324">
        <f>+'Summary Medians'!$G$156</f>
        <v>18714.5</v>
      </c>
      <c r="C87" s="324">
        <f>+'Summary Medians'!$G$157</f>
        <v>19818</v>
      </c>
      <c r="D87" s="324">
        <f>+'Summary Medians'!$G$158</f>
        <v>0</v>
      </c>
      <c r="E87" s="324">
        <f>+'Summary Medians'!$G$159</f>
        <v>6418</v>
      </c>
      <c r="F87" s="324">
        <f>+'Summary Medians'!$G$160</f>
        <v>16634</v>
      </c>
      <c r="G87" s="324">
        <f>+'Summary Medians'!$G$161</f>
        <v>0</v>
      </c>
      <c r="H87" s="386">
        <f>+'Summary Medians'!$G$162</f>
        <v>16581.5</v>
      </c>
      <c r="L87" s="313"/>
      <c r="M87" s="313"/>
      <c r="N87" s="313"/>
      <c r="O87" s="313"/>
      <c r="P87" s="313"/>
      <c r="Q87" s="313"/>
      <c r="R87" s="313"/>
      <c r="S87" s="313"/>
    </row>
    <row r="88" spans="1:19">
      <c r="A88" s="304" t="s">
        <v>911</v>
      </c>
      <c r="B88" s="324">
        <f>+'Summary Medians'!$G$173</f>
        <v>24116</v>
      </c>
      <c r="C88" s="324">
        <f>+'Summary Medians'!$G$174</f>
        <v>22955</v>
      </c>
      <c r="D88" s="324">
        <f>+'Summary Medians'!$G$175</f>
        <v>19132</v>
      </c>
      <c r="E88" s="324">
        <f>+'Summary Medians'!$G$176</f>
        <v>16693</v>
      </c>
      <c r="F88" s="324">
        <f>+'Summary Medians'!$G$177</f>
        <v>16337.5</v>
      </c>
      <c r="G88" s="324">
        <f>+'Summary Medians'!$G$178</f>
        <v>20616</v>
      </c>
      <c r="H88" s="386">
        <f>+'Summary Medians'!$G$179</f>
        <v>19934</v>
      </c>
      <c r="L88" s="313"/>
      <c r="M88" s="313"/>
      <c r="N88" s="313"/>
      <c r="O88" s="313"/>
      <c r="P88" s="313"/>
      <c r="Q88" s="313"/>
      <c r="R88" s="313"/>
      <c r="S88" s="313"/>
    </row>
    <row r="89" spans="1:19">
      <c r="A89" s="304" t="s">
        <v>912</v>
      </c>
      <c r="B89" s="324">
        <f>+'Summary Medians'!$G$190</f>
        <v>22697.75</v>
      </c>
      <c r="C89" s="324">
        <f>+'Summary Medians'!$G$191</f>
        <v>0</v>
      </c>
      <c r="D89" s="324">
        <f>+'Summary Medians'!$G$192</f>
        <v>15083.254999999999</v>
      </c>
      <c r="E89" s="324">
        <f>+'Summary Medians'!$G$193</f>
        <v>15720</v>
      </c>
      <c r="F89" s="324">
        <f>+'Summary Medians'!$G$194</f>
        <v>13237.5</v>
      </c>
      <c r="G89" s="324">
        <f>+'Summary Medians'!$G$195</f>
        <v>14460</v>
      </c>
      <c r="H89" s="386">
        <f>+'Summary Medians'!$G$196</f>
        <v>15210</v>
      </c>
      <c r="L89" s="313"/>
      <c r="M89" s="313"/>
      <c r="N89" s="313"/>
      <c r="O89" s="313"/>
      <c r="P89" s="313"/>
      <c r="Q89" s="313"/>
      <c r="R89" s="313"/>
      <c r="S89" s="313"/>
    </row>
    <row r="90" spans="1:19">
      <c r="A90" s="304" t="s">
        <v>913</v>
      </c>
      <c r="B90" s="324">
        <f>+'Summary Medians'!$G$207</f>
        <v>32742</v>
      </c>
      <c r="C90" s="324">
        <f>+'Summary Medians'!$G$208</f>
        <v>0</v>
      </c>
      <c r="D90" s="324">
        <f>+'Summary Medians'!$G$209</f>
        <v>29544</v>
      </c>
      <c r="E90" s="324">
        <f>+'Summary Medians'!$G$210</f>
        <v>0</v>
      </c>
      <c r="F90" s="324">
        <f>+'Summary Medians'!$G$211</f>
        <v>20500</v>
      </c>
      <c r="G90" s="324">
        <f>+'Summary Medians'!$G$212</f>
        <v>20465</v>
      </c>
      <c r="H90" s="386">
        <f>+'Summary Medians'!$G$213</f>
        <v>23654</v>
      </c>
      <c r="L90" s="313"/>
      <c r="M90" s="313"/>
      <c r="N90" s="313"/>
      <c r="O90" s="313"/>
      <c r="P90" s="313"/>
      <c r="Q90" s="313"/>
      <c r="R90" s="313"/>
      <c r="S90" s="313"/>
    </row>
    <row r="91" spans="1:19">
      <c r="A91" s="304"/>
      <c r="B91"/>
      <c r="C91"/>
      <c r="D91"/>
      <c r="E91"/>
      <c r="F91"/>
      <c r="G91"/>
      <c r="H91" s="431"/>
      <c r="L91" s="313"/>
      <c r="M91" s="313"/>
      <c r="N91" s="313"/>
      <c r="O91" s="313"/>
      <c r="P91" s="313"/>
      <c r="Q91" s="313"/>
      <c r="R91" s="313"/>
      <c r="S91" s="313"/>
    </row>
    <row r="92" spans="1:19">
      <c r="A92" s="304" t="s">
        <v>914</v>
      </c>
      <c r="B92" s="324">
        <f>+'Summary Medians'!$G$224</f>
        <v>26176.5</v>
      </c>
      <c r="C92" s="324">
        <f>+'Summary Medians'!$G$225</f>
        <v>23845</v>
      </c>
      <c r="D92" s="324">
        <f>+'Summary Medians'!$G$226</f>
        <v>24934.5</v>
      </c>
      <c r="E92" s="324">
        <f>+'Summary Medians'!$G$227</f>
        <v>0</v>
      </c>
      <c r="F92" s="324">
        <f>+'Summary Medians'!$G$228</f>
        <v>14848</v>
      </c>
      <c r="G92" s="324">
        <f>+'Summary Medians'!$G$229</f>
        <v>0</v>
      </c>
      <c r="H92" s="386">
        <f>+'Summary Medians'!$G$230</f>
        <v>24662</v>
      </c>
      <c r="L92" s="313"/>
      <c r="M92" s="313"/>
      <c r="N92" s="313"/>
      <c r="O92" s="313"/>
      <c r="P92" s="313"/>
      <c r="Q92" s="313"/>
      <c r="R92" s="313"/>
      <c r="S92" s="313"/>
    </row>
    <row r="93" spans="1:19">
      <c r="A93" s="318" t="s">
        <v>924</v>
      </c>
      <c r="B93" s="324">
        <f>+'Summary Medians'!$G$241</f>
        <v>23287</v>
      </c>
      <c r="C93" s="324">
        <f>+'Summary Medians'!$G$242</f>
        <v>22440</v>
      </c>
      <c r="D93" s="324">
        <f>+'Summary Medians'!$G$243</f>
        <v>20432</v>
      </c>
      <c r="E93" s="324">
        <f>+'Summary Medians'!$G$244</f>
        <v>18576</v>
      </c>
      <c r="F93" s="324">
        <f>+'Summary Medians'!$G$245</f>
        <v>19739.5</v>
      </c>
      <c r="G93" s="324">
        <f>+'Summary Medians'!$G$246</f>
        <v>0</v>
      </c>
      <c r="H93" s="386">
        <f>+'Summary Medians'!$G$247</f>
        <v>21296</v>
      </c>
      <c r="L93" s="313"/>
      <c r="M93" s="313"/>
      <c r="N93" s="313"/>
      <c r="O93" s="313"/>
      <c r="P93" s="313"/>
      <c r="Q93" s="313"/>
      <c r="R93" s="313"/>
      <c r="S93" s="313"/>
    </row>
    <row r="94" spans="1:19">
      <c r="A94" s="304" t="s">
        <v>916</v>
      </c>
      <c r="B94" s="324">
        <f>+'Summary Medians'!$G$258</f>
        <v>32287</v>
      </c>
      <c r="C94" s="324">
        <f>+'Summary Medians'!$G$259</f>
        <v>42274</v>
      </c>
      <c r="D94" s="324">
        <f>+'Summary Medians'!$G$260</f>
        <v>24161</v>
      </c>
      <c r="E94" s="324">
        <f>+'Summary Medians'!$G$261</f>
        <v>0</v>
      </c>
      <c r="F94" s="324">
        <f>+'Summary Medians'!$G$262</f>
        <v>24680</v>
      </c>
      <c r="G94" s="324">
        <f>+'Summary Medians'!$G$263</f>
        <v>26249</v>
      </c>
      <c r="H94" s="386">
        <f>+'Summary Medians'!$G$264</f>
        <v>26459.5</v>
      </c>
      <c r="L94" s="313"/>
      <c r="M94" s="313"/>
      <c r="N94" s="313"/>
      <c r="O94" s="313"/>
      <c r="P94" s="313"/>
      <c r="Q94" s="313"/>
      <c r="R94" s="313"/>
      <c r="S94" s="313"/>
    </row>
    <row r="95" spans="1:19">
      <c r="A95" s="399" t="s">
        <v>917</v>
      </c>
      <c r="B95" s="400">
        <f>+'Summary Medians'!$G$275</f>
        <v>22488</v>
      </c>
      <c r="C95" s="400">
        <f>+'Summary Medians'!$G$276</f>
        <v>0</v>
      </c>
      <c r="D95" s="400">
        <f>+'Summary Medians'!$G$277</f>
        <v>16382</v>
      </c>
      <c r="E95" s="400">
        <f>+'Summary Medians'!$G$278</f>
        <v>0</v>
      </c>
      <c r="F95" s="400">
        <f>+'Summary Medians'!$G$279</f>
        <v>15115</v>
      </c>
      <c r="G95" s="400">
        <f>+'Summary Medians'!$G$280</f>
        <v>15572</v>
      </c>
      <c r="H95" s="370">
        <f>+'Summary Medians'!$G$281</f>
        <v>15572</v>
      </c>
      <c r="L95" s="313"/>
      <c r="M95" s="313"/>
      <c r="N95" s="313"/>
      <c r="O95" s="313"/>
      <c r="P95" s="313"/>
      <c r="Q95" s="313"/>
      <c r="R95" s="313"/>
      <c r="S95" s="313"/>
    </row>
    <row r="96" spans="1:19" ht="40.5" customHeight="1">
      <c r="A96" s="454" t="s">
        <v>918</v>
      </c>
      <c r="B96" s="454"/>
      <c r="C96" s="454"/>
      <c r="D96" s="454"/>
      <c r="E96" s="454"/>
      <c r="F96" s="454"/>
      <c r="G96" s="454"/>
      <c r="H96" s="454"/>
      <c r="L96" s="313"/>
      <c r="M96" s="313"/>
      <c r="N96" s="313"/>
      <c r="O96" s="313"/>
      <c r="P96" s="313"/>
      <c r="Q96" s="313"/>
      <c r="R96" s="313"/>
      <c r="S96" s="313"/>
    </row>
    <row r="97" spans="1:19">
      <c r="A97"/>
      <c r="B97"/>
      <c r="C97"/>
      <c r="D97"/>
      <c r="E97"/>
      <c r="F97"/>
      <c r="G97"/>
      <c r="H97" s="332" t="s">
        <v>952</v>
      </c>
      <c r="L97" s="313"/>
      <c r="M97" s="313"/>
      <c r="N97" s="313"/>
      <c r="O97" s="313"/>
      <c r="P97" s="313"/>
      <c r="Q97" s="313"/>
      <c r="R97" s="313"/>
      <c r="S97" s="313"/>
    </row>
    <row r="98" spans="1:19" ht="18">
      <c r="A98" s="455" t="s">
        <v>930</v>
      </c>
      <c r="B98" s="455"/>
      <c r="C98" s="455"/>
      <c r="D98" s="455"/>
      <c r="E98" s="455"/>
      <c r="F98" s="455"/>
      <c r="G98" s="455"/>
      <c r="H98" s="455"/>
      <c r="I98" s="455"/>
      <c r="J98" s="455"/>
      <c r="L98" s="313"/>
      <c r="M98" s="313"/>
      <c r="N98" s="313"/>
      <c r="O98" s="313"/>
      <c r="P98" s="313"/>
      <c r="Q98" s="313"/>
      <c r="R98" s="313"/>
      <c r="S98" s="313"/>
    </row>
    <row r="99" spans="1:19" ht="9" customHeight="1">
      <c r="A99" s="333"/>
      <c r="B99" s="333"/>
      <c r="C99" s="333"/>
      <c r="D99" s="333"/>
      <c r="E99" s="333"/>
      <c r="F99" s="333"/>
      <c r="G99" s="333"/>
      <c r="H99" s="333"/>
      <c r="I99" s="333"/>
      <c r="J99" s="334"/>
      <c r="L99" s="313"/>
      <c r="M99" s="313"/>
      <c r="N99" s="313"/>
      <c r="O99" s="313"/>
      <c r="P99" s="313"/>
      <c r="Q99" s="313"/>
      <c r="R99" s="313"/>
      <c r="S99" s="313"/>
    </row>
    <row r="100" spans="1:19" ht="15.75">
      <c r="A100" s="456" t="s">
        <v>897</v>
      </c>
      <c r="B100" s="456"/>
      <c r="C100" s="456"/>
      <c r="D100" s="456"/>
      <c r="E100" s="456"/>
      <c r="F100" s="456"/>
      <c r="G100" s="456"/>
      <c r="H100" s="456"/>
      <c r="I100" s="456"/>
      <c r="J100" s="456"/>
      <c r="L100" s="313"/>
      <c r="M100" s="313"/>
      <c r="N100" s="313"/>
      <c r="O100" s="313"/>
      <c r="P100" s="313"/>
      <c r="Q100" s="313"/>
      <c r="R100" s="313"/>
      <c r="S100" s="313"/>
    </row>
    <row r="101" spans="1:19" ht="15.75">
      <c r="A101" s="456" t="s">
        <v>929</v>
      </c>
      <c r="B101" s="456"/>
      <c r="C101" s="456"/>
      <c r="D101" s="456"/>
      <c r="E101" s="456"/>
      <c r="F101" s="456"/>
      <c r="G101" s="456"/>
      <c r="H101" s="456"/>
      <c r="I101" s="456"/>
      <c r="J101" s="456"/>
      <c r="L101" s="313"/>
      <c r="M101" s="313"/>
      <c r="N101" s="313"/>
      <c r="O101" s="313"/>
      <c r="P101" s="313"/>
      <c r="Q101" s="313"/>
      <c r="R101" s="313"/>
      <c r="S101" s="313"/>
    </row>
    <row r="102" spans="1:19" ht="15.75">
      <c r="A102" s="456" t="s">
        <v>950</v>
      </c>
      <c r="B102" s="456"/>
      <c r="C102" s="456"/>
      <c r="D102" s="456"/>
      <c r="E102" s="456"/>
      <c r="F102" s="456"/>
      <c r="G102" s="456"/>
      <c r="H102" s="456"/>
      <c r="I102" s="456"/>
      <c r="J102" s="456"/>
      <c r="L102" s="313"/>
      <c r="M102" s="313"/>
      <c r="N102" s="313"/>
      <c r="O102" s="313"/>
      <c r="P102" s="313"/>
      <c r="Q102" s="313"/>
      <c r="R102" s="313"/>
      <c r="S102" s="313"/>
    </row>
    <row r="103" spans="1:19" ht="12" customHeight="1">
      <c r="A103" s="304"/>
      <c r="B103" s="304"/>
      <c r="C103" s="304"/>
      <c r="D103" s="304"/>
      <c r="E103" s="304"/>
      <c r="F103" s="304"/>
      <c r="G103" s="304"/>
      <c r="H103" s="304"/>
      <c r="I103" s="304"/>
      <c r="J103" s="305"/>
      <c r="L103" s="313"/>
      <c r="M103" s="313"/>
      <c r="N103" s="313"/>
      <c r="O103" s="313"/>
      <c r="P103" s="313"/>
      <c r="Q103" s="313"/>
      <c r="R103" s="313"/>
      <c r="S103" s="313"/>
    </row>
    <row r="104" spans="1:19">
      <c r="A104" s="413"/>
      <c r="B104" s="371" t="s">
        <v>920</v>
      </c>
      <c r="C104" s="371"/>
      <c r="D104" s="371"/>
      <c r="E104" s="371"/>
      <c r="F104" s="432"/>
      <c r="G104" s="433" t="s">
        <v>921</v>
      </c>
      <c r="H104" s="371"/>
      <c r="I104" s="371"/>
      <c r="J104" s="434"/>
      <c r="L104" s="313"/>
      <c r="M104" s="313"/>
      <c r="N104" s="313"/>
      <c r="O104" s="313"/>
      <c r="P104" s="313"/>
      <c r="Q104" s="313"/>
      <c r="R104" s="313"/>
      <c r="S104" s="313"/>
    </row>
    <row r="105" spans="1:19" ht="24">
      <c r="A105" s="414"/>
      <c r="B105" s="435" t="s">
        <v>931</v>
      </c>
      <c r="C105" s="393">
        <v>1</v>
      </c>
      <c r="D105" s="393">
        <v>2</v>
      </c>
      <c r="E105" s="393">
        <v>3</v>
      </c>
      <c r="F105" s="424" t="s">
        <v>900</v>
      </c>
      <c r="G105" s="393">
        <v>1</v>
      </c>
      <c r="H105" s="393">
        <v>2</v>
      </c>
      <c r="I105" s="425" t="s">
        <v>923</v>
      </c>
      <c r="J105" s="415" t="s">
        <v>900</v>
      </c>
      <c r="L105" s="313"/>
      <c r="M105" s="313"/>
      <c r="N105" s="313"/>
      <c r="O105" s="313"/>
      <c r="P105" s="313"/>
      <c r="Q105" s="313"/>
      <c r="R105" s="313"/>
      <c r="S105" s="313"/>
    </row>
    <row r="106" spans="1:19" ht="9" customHeight="1">
      <c r="A106" s="315"/>
      <c r="B106" s="316"/>
      <c r="C106" s="316"/>
      <c r="D106" s="316"/>
      <c r="E106" s="416"/>
      <c r="F106" s="426"/>
      <c r="G106" s="436"/>
      <c r="H106" s="376"/>
      <c r="I106" s="376"/>
      <c r="J106" s="437"/>
      <c r="L106" s="313"/>
      <c r="M106" s="313"/>
      <c r="N106" s="313"/>
      <c r="O106" s="313"/>
      <c r="P106" s="313"/>
      <c r="Q106" s="313"/>
      <c r="R106" s="313"/>
      <c r="S106" s="313"/>
    </row>
    <row r="107" spans="1:19">
      <c r="A107" s="318" t="s">
        <v>901</v>
      </c>
      <c r="B107" s="319">
        <f>'Summary Medians'!$G10</f>
        <v>11601.3</v>
      </c>
      <c r="C107" s="319">
        <f>'Summary Medians'!$G11</f>
        <v>8793</v>
      </c>
      <c r="D107" s="319">
        <f>'Summary Medians'!$G12</f>
        <v>8648</v>
      </c>
      <c r="E107" s="319">
        <f>'Summary Medians'!$G13</f>
        <v>8112.75</v>
      </c>
      <c r="F107" s="378">
        <f>+'Summary Medians'!$G$14</f>
        <v>8676</v>
      </c>
      <c r="G107" s="320">
        <f>+'Summary Medians'!$G$15</f>
        <v>5968</v>
      </c>
      <c r="H107" s="346">
        <f>+'Summary Medians'!$G$16</f>
        <v>3600</v>
      </c>
      <c r="I107" s="347">
        <f>+'Summary Medians'!$G$17</f>
        <v>0</v>
      </c>
      <c r="J107" s="320">
        <f>+'Summary Medians'!$G$18</f>
        <v>5130</v>
      </c>
      <c r="L107" s="313"/>
      <c r="M107" s="313"/>
      <c r="N107" s="313"/>
      <c r="O107" s="313"/>
      <c r="P107" s="313"/>
      <c r="Q107" s="313"/>
      <c r="R107" s="313"/>
      <c r="S107" s="313"/>
    </row>
    <row r="108" spans="1:19" ht="8.25" customHeight="1">
      <c r="A108" s="318"/>
      <c r="B108" s="417"/>
      <c r="C108" s="417"/>
      <c r="D108" s="417"/>
      <c r="E108" s="417"/>
      <c r="F108" s="378"/>
      <c r="G108" s="325"/>
      <c r="H108" s="323"/>
      <c r="I108" s="349"/>
      <c r="J108" s="325"/>
      <c r="L108" s="313"/>
      <c r="M108" s="313"/>
      <c r="N108" s="313"/>
      <c r="O108" s="313"/>
      <c r="P108" s="313"/>
      <c r="Q108" s="313"/>
      <c r="R108" s="313"/>
      <c r="S108" s="313"/>
    </row>
    <row r="109" spans="1:19">
      <c r="A109" s="304" t="s">
        <v>902</v>
      </c>
      <c r="B109" s="324">
        <f>'Summary Medians'!$G27</f>
        <v>0</v>
      </c>
      <c r="C109" s="324">
        <f>'Summary Medians'!$G28</f>
        <v>7960</v>
      </c>
      <c r="D109" s="324">
        <f>'Summary Medians'!$G29</f>
        <v>7890</v>
      </c>
      <c r="E109" s="324">
        <f>'Summary Medians'!$G30</f>
        <v>7890</v>
      </c>
      <c r="F109" s="378">
        <f>+'Summary Medians'!$G$31</f>
        <v>7890</v>
      </c>
      <c r="G109" s="351">
        <f>+'Summary Medians'!$G$32</f>
        <v>7800</v>
      </c>
      <c r="H109" s="321">
        <f>+'Summary Medians'!$G$33</f>
        <v>7895</v>
      </c>
      <c r="I109" s="352">
        <f>+'Summary Medians'!$G$34</f>
        <v>0</v>
      </c>
      <c r="J109" s="325">
        <f>+'Summary Medians'!$G$35</f>
        <v>7860</v>
      </c>
      <c r="L109" s="313"/>
      <c r="M109" s="313"/>
      <c r="N109" s="313"/>
      <c r="O109" s="313"/>
      <c r="P109" s="313"/>
      <c r="Q109" s="313"/>
      <c r="R109" s="313"/>
      <c r="S109" s="313"/>
    </row>
    <row r="110" spans="1:19">
      <c r="A110" s="304" t="s">
        <v>903</v>
      </c>
      <c r="B110" s="324">
        <f>'Summary Medians'!$G44</f>
        <v>0</v>
      </c>
      <c r="C110" s="324">
        <f>'Summary Medians'!$G45</f>
        <v>5564</v>
      </c>
      <c r="D110" s="324">
        <f>'Summary Medians'!$G46</f>
        <v>5075</v>
      </c>
      <c r="E110" s="324">
        <f>'Summary Medians'!$G47</f>
        <v>5460</v>
      </c>
      <c r="F110" s="378">
        <f>+'Summary Medians'!$G$48</f>
        <v>5460</v>
      </c>
      <c r="G110" s="351">
        <f>+'Summary Medians'!$G$49</f>
        <v>0</v>
      </c>
      <c r="H110" s="321">
        <f>+'Summary Medians'!$G$50</f>
        <v>0</v>
      </c>
      <c r="I110" s="352">
        <f>+'Summary Medians'!$G$51</f>
        <v>0</v>
      </c>
      <c r="J110" s="325">
        <f>+'Summary Medians'!$G$52</f>
        <v>0</v>
      </c>
      <c r="L110" s="313"/>
      <c r="M110" s="313"/>
      <c r="N110" s="313"/>
      <c r="O110" s="313"/>
      <c r="P110" s="313"/>
      <c r="Q110" s="313"/>
      <c r="R110" s="313"/>
      <c r="S110" s="313"/>
    </row>
    <row r="111" spans="1:19">
      <c r="A111" s="304" t="s">
        <v>904</v>
      </c>
      <c r="B111" s="324">
        <f>'Summary Medians'!$G61</f>
        <v>0</v>
      </c>
      <c r="C111" s="324">
        <f>'Summary Medians'!$G62</f>
        <v>0</v>
      </c>
      <c r="D111" s="324">
        <f>'Summary Medians'!$G63</f>
        <v>8814</v>
      </c>
      <c r="E111" s="324">
        <f>'Summary Medians'!$G64</f>
        <v>0</v>
      </c>
      <c r="F111" s="378">
        <f>+'Summary Medians'!$G$65</f>
        <v>8814</v>
      </c>
      <c r="G111" s="351">
        <f>+'Summary Medians'!$G$66</f>
        <v>0</v>
      </c>
      <c r="H111" s="321">
        <f>+'Summary Medians'!$G$67</f>
        <v>0</v>
      </c>
      <c r="I111" s="352">
        <f>+'Summary Medians'!$G$68</f>
        <v>0</v>
      </c>
      <c r="J111" s="325">
        <f>+'Summary Medians'!$G$69</f>
        <v>0</v>
      </c>
      <c r="L111" s="313"/>
      <c r="M111" s="313"/>
      <c r="N111" s="313"/>
      <c r="O111" s="313"/>
      <c r="P111" s="313"/>
      <c r="Q111" s="313"/>
      <c r="R111" s="313"/>
      <c r="S111" s="313"/>
    </row>
    <row r="112" spans="1:19">
      <c r="A112" s="438" t="s">
        <v>905</v>
      </c>
      <c r="B112" s="326">
        <f>'Summary Medians'!$G78</f>
        <v>11715.900000000001</v>
      </c>
      <c r="C112" s="326">
        <f>'Summary Medians'!$G79</f>
        <v>11701.8</v>
      </c>
      <c r="D112" s="326">
        <f>'Summary Medians'!$G80</f>
        <v>12552.75</v>
      </c>
      <c r="E112" s="326">
        <f>'Summary Medians'!$G81</f>
        <v>12525.45</v>
      </c>
      <c r="F112" s="378">
        <f>+'Summary Medians'!$G$82</f>
        <v>11779.05</v>
      </c>
      <c r="G112" s="325">
        <f>+'Summary Medians'!$G$83</f>
        <v>0</v>
      </c>
      <c r="H112" s="323">
        <f>+'Summary Medians'!$G$84</f>
        <v>0</v>
      </c>
      <c r="I112" s="349">
        <f>+'Summary Medians'!$G$85</f>
        <v>0</v>
      </c>
      <c r="J112" s="325">
        <f>+'Summary Medians'!$G$86</f>
        <v>0</v>
      </c>
      <c r="L112" s="313"/>
      <c r="M112" s="313"/>
      <c r="N112" s="313"/>
      <c r="O112" s="313"/>
      <c r="P112" s="313"/>
      <c r="Q112" s="313"/>
      <c r="R112" s="313"/>
      <c r="S112" s="313"/>
    </row>
    <row r="113" spans="1:19" ht="16.5" customHeight="1">
      <c r="A113" s="438"/>
      <c r="B113" s="324"/>
      <c r="C113" s="324"/>
      <c r="D113" s="324"/>
      <c r="E113" s="324"/>
      <c r="F113" s="378"/>
      <c r="G113" s="325"/>
      <c r="H113" s="323"/>
      <c r="I113" s="349"/>
      <c r="J113" s="325"/>
      <c r="L113" s="313"/>
      <c r="M113" s="313"/>
      <c r="N113" s="313"/>
      <c r="O113" s="313"/>
      <c r="P113" s="313"/>
      <c r="Q113" s="313"/>
      <c r="R113" s="313"/>
      <c r="S113" s="313"/>
    </row>
    <row r="114" spans="1:19">
      <c r="A114" s="318" t="s">
        <v>906</v>
      </c>
      <c r="B114" s="326">
        <f>'Summary Medians'!$G95</f>
        <v>11703</v>
      </c>
      <c r="C114" s="326">
        <f>'Summary Medians'!$G96</f>
        <v>11400</v>
      </c>
      <c r="D114" s="326">
        <f>'Summary Medians'!$G97</f>
        <v>11384</v>
      </c>
      <c r="E114" s="326">
        <f>'Summary Medians'!$G98</f>
        <v>11366</v>
      </c>
      <c r="F114" s="378">
        <f>+'Summary Medians'!$G$99</f>
        <v>11400</v>
      </c>
      <c r="G114" s="325">
        <f>+'Summary Medians'!$G$100</f>
        <v>5949</v>
      </c>
      <c r="H114" s="323">
        <f>+'Summary Medians'!$G$101</f>
        <v>0</v>
      </c>
      <c r="I114" s="349">
        <f>+'Summary Medians'!$G$102</f>
        <v>0</v>
      </c>
      <c r="J114" s="325">
        <f>+'Summary Medians'!$G$103</f>
        <v>5949</v>
      </c>
      <c r="L114" s="313"/>
      <c r="M114" s="313"/>
      <c r="N114" s="313"/>
      <c r="O114" s="313"/>
      <c r="P114" s="313"/>
      <c r="Q114" s="313"/>
      <c r="R114" s="313"/>
      <c r="S114" s="313"/>
    </row>
    <row r="115" spans="1:19">
      <c r="A115" s="304" t="s">
        <v>907</v>
      </c>
      <c r="B115" s="324">
        <f>'Summary Medians'!$G112</f>
        <v>0</v>
      </c>
      <c r="C115" s="324">
        <f>'Summary Medians'!$G113</f>
        <v>16620</v>
      </c>
      <c r="D115" s="324">
        <f>'Summary Medians'!$G114</f>
        <v>16620</v>
      </c>
      <c r="E115" s="324">
        <f>'Summary Medians'!$G115</f>
        <v>16620</v>
      </c>
      <c r="F115" s="378">
        <f>+'Summary Medians'!$G$116</f>
        <v>16620</v>
      </c>
      <c r="G115" s="351">
        <f>+'Summary Medians'!$G$117</f>
        <v>16620</v>
      </c>
      <c r="H115" s="321">
        <f>+'Summary Medians'!$G$118</f>
        <v>0</v>
      </c>
      <c r="I115" s="352">
        <f>+'Summary Medians'!$G$119</f>
        <v>0</v>
      </c>
      <c r="J115" s="325">
        <f>+'Summary Medians'!$G$120</f>
        <v>16620</v>
      </c>
      <c r="L115" s="313"/>
      <c r="M115" s="313"/>
      <c r="N115" s="313"/>
      <c r="O115" s="313"/>
      <c r="P115" s="313"/>
      <c r="Q115" s="313"/>
      <c r="R115" s="313"/>
      <c r="S115" s="313"/>
    </row>
    <row r="116" spans="1:19">
      <c r="A116" s="304" t="s">
        <v>908</v>
      </c>
      <c r="B116" s="326">
        <f>'Summary Medians'!$G129</f>
        <v>0</v>
      </c>
      <c r="C116" s="326">
        <f>'Summary Medians'!$G130</f>
        <v>8438</v>
      </c>
      <c r="D116" s="326">
        <f>'Summary Medians'!$G131</f>
        <v>7612</v>
      </c>
      <c r="E116" s="326">
        <f>'Summary Medians'!$G132</f>
        <v>7612</v>
      </c>
      <c r="F116" s="378">
        <f>+'Summary Medians'!$G$133</f>
        <v>7790</v>
      </c>
      <c r="G116" s="325">
        <f>+'Summary Medians'!$G$134</f>
        <v>7697.5</v>
      </c>
      <c r="H116" s="323">
        <f>+'Summary Medians'!$G$135</f>
        <v>0</v>
      </c>
      <c r="I116" s="349">
        <f>+'Summary Medians'!$G$136</f>
        <v>0</v>
      </c>
      <c r="J116" s="325">
        <f>+'Summary Medians'!$G$137</f>
        <v>7697.5</v>
      </c>
      <c r="L116" s="313"/>
      <c r="M116" s="313"/>
      <c r="N116" s="313"/>
      <c r="O116" s="313"/>
      <c r="P116" s="313"/>
      <c r="Q116" s="313"/>
      <c r="R116" s="313"/>
      <c r="S116" s="313"/>
    </row>
    <row r="117" spans="1:19">
      <c r="A117" s="318" t="s">
        <v>909</v>
      </c>
      <c r="B117" s="326">
        <f>'Summary Medians'!$G146</f>
        <v>0</v>
      </c>
      <c r="C117" s="326">
        <f>'Summary Medians'!$G147</f>
        <v>10875</v>
      </c>
      <c r="D117" s="326">
        <f>'Summary Medians'!$G148</f>
        <v>8955.5</v>
      </c>
      <c r="E117" s="326">
        <f>'Summary Medians'!$G149</f>
        <v>8698</v>
      </c>
      <c r="F117" s="378">
        <f>+'Summary Medians'!$G$150</f>
        <v>9333</v>
      </c>
      <c r="G117" s="325">
        <f>+'Summary Medians'!$G$151</f>
        <v>0</v>
      </c>
      <c r="H117" s="323">
        <f>+'Summary Medians'!$G$152</f>
        <v>0</v>
      </c>
      <c r="I117" s="349">
        <f>+'Summary Medians'!$G$153</f>
        <v>0</v>
      </c>
      <c r="J117" s="325">
        <f>+'Summary Medians'!$G$154</f>
        <v>0</v>
      </c>
      <c r="L117" s="313"/>
      <c r="M117" s="313"/>
      <c r="N117" s="313"/>
      <c r="O117" s="313"/>
      <c r="P117" s="313"/>
      <c r="Q117" s="313"/>
      <c r="R117" s="313"/>
      <c r="S117" s="313"/>
    </row>
    <row r="118" spans="1:19" ht="15" customHeight="1">
      <c r="A118" s="318"/>
      <c r="B118" s="326"/>
      <c r="C118" s="326"/>
      <c r="D118" s="326"/>
      <c r="E118" s="326"/>
      <c r="F118" s="378"/>
      <c r="G118" s="325"/>
      <c r="H118" s="323"/>
      <c r="I118" s="349"/>
      <c r="J118" s="325"/>
      <c r="L118" s="313"/>
      <c r="M118" s="313"/>
      <c r="N118" s="313"/>
      <c r="O118" s="313"/>
      <c r="P118" s="313"/>
      <c r="Q118" s="313"/>
      <c r="R118" s="313"/>
      <c r="S118" s="313"/>
    </row>
    <row r="119" spans="1:19">
      <c r="A119" s="304" t="s">
        <v>910</v>
      </c>
      <c r="B119" s="324">
        <f>'Summary Medians'!$G163</f>
        <v>0</v>
      </c>
      <c r="C119" s="324">
        <f>'Summary Medians'!$G164</f>
        <v>5420</v>
      </c>
      <c r="D119" s="324">
        <f>'Summary Medians'!$G165</f>
        <v>4952</v>
      </c>
      <c r="E119" s="324">
        <f>'Summary Medians'!$G166</f>
        <v>5635</v>
      </c>
      <c r="F119" s="378">
        <f>+'Summary Medians'!$G$167</f>
        <v>5200</v>
      </c>
      <c r="G119" s="351">
        <f>+'Summary Medians'!$G$168</f>
        <v>0</v>
      </c>
      <c r="H119" s="321">
        <f>+'Summary Medians'!$G$169</f>
        <v>0</v>
      </c>
      <c r="I119" s="352">
        <f>+'Summary Medians'!$G$170</f>
        <v>0</v>
      </c>
      <c r="J119" s="325">
        <f>+'Summary Medians'!$G$171</f>
        <v>0</v>
      </c>
      <c r="L119" s="313"/>
      <c r="M119" s="313"/>
      <c r="N119" s="313"/>
      <c r="O119" s="313"/>
      <c r="P119" s="313"/>
      <c r="Q119" s="313"/>
      <c r="R119" s="313"/>
      <c r="S119" s="313"/>
    </row>
    <row r="120" spans="1:19">
      <c r="A120" s="304" t="s">
        <v>911</v>
      </c>
      <c r="B120" s="324">
        <f>'Summary Medians'!$G180</f>
        <v>0</v>
      </c>
      <c r="C120" s="324">
        <f>'Summary Medians'!$G181</f>
        <v>8691</v>
      </c>
      <c r="D120" s="324">
        <f>'Summary Medians'!$G182</f>
        <v>8673</v>
      </c>
      <c r="E120" s="324">
        <f>'Summary Medians'!$G183</f>
        <v>8660</v>
      </c>
      <c r="F120" s="378">
        <f>+'Summary Medians'!$G$184</f>
        <v>8672.5</v>
      </c>
      <c r="G120" s="351">
        <f>+'Summary Medians'!$G$185</f>
        <v>0</v>
      </c>
      <c r="H120" s="321">
        <f>+'Summary Medians'!$G$186</f>
        <v>0</v>
      </c>
      <c r="I120" s="352">
        <f>+'Summary Medians'!$G$187</f>
        <v>0</v>
      </c>
      <c r="J120" s="326">
        <f>+'Summary Medians'!$G$188</f>
        <v>0</v>
      </c>
      <c r="L120" s="313"/>
      <c r="M120" s="313"/>
      <c r="N120" s="313"/>
      <c r="O120" s="313"/>
      <c r="P120" s="313"/>
      <c r="Q120" s="313"/>
      <c r="R120" s="313"/>
      <c r="S120" s="313"/>
    </row>
    <row r="121" spans="1:19">
      <c r="A121" s="304" t="s">
        <v>912</v>
      </c>
      <c r="B121" s="324">
        <f>'Summary Medians'!$G197</f>
        <v>10707.875</v>
      </c>
      <c r="C121" s="324">
        <f>'Summary Medians'!$G198</f>
        <v>9530.869999999999</v>
      </c>
      <c r="D121" s="324">
        <f>'Summary Medians'!$G199</f>
        <v>9649</v>
      </c>
      <c r="E121" s="324">
        <f>'Summary Medians'!$G200</f>
        <v>8446.65</v>
      </c>
      <c r="F121" s="378">
        <f>+'Summary Medians'!$G$201</f>
        <v>9497.07</v>
      </c>
      <c r="G121" s="351">
        <f>+'Summary Medians'!$G$202</f>
        <v>4230</v>
      </c>
      <c r="H121" s="321">
        <f>+'Summary Medians'!$G$203</f>
        <v>3600</v>
      </c>
      <c r="I121" s="352">
        <f>+'Summary Medians'!$G$204</f>
        <v>0</v>
      </c>
      <c r="J121" s="326">
        <f>+'Summary Medians'!$G$205</f>
        <v>3600</v>
      </c>
      <c r="L121" s="313"/>
      <c r="M121" s="313"/>
      <c r="N121" s="313"/>
      <c r="O121" s="313"/>
      <c r="P121" s="313"/>
      <c r="Q121" s="313"/>
      <c r="R121" s="313"/>
      <c r="S121" s="313"/>
    </row>
    <row r="122" spans="1:19">
      <c r="A122" s="304" t="s">
        <v>913</v>
      </c>
      <c r="B122" s="324">
        <f>'Summary Medians'!$G214</f>
        <v>0</v>
      </c>
      <c r="C122" s="324">
        <f>'Summary Medians'!$G215</f>
        <v>10204.5</v>
      </c>
      <c r="D122" s="324">
        <f>'Summary Medians'!$G216</f>
        <v>8692</v>
      </c>
      <c r="E122" s="324">
        <f>'Summary Medians'!$G217</f>
        <v>11536</v>
      </c>
      <c r="F122" s="378">
        <f>+'Summary Medians'!$G$218</f>
        <v>9743.5</v>
      </c>
      <c r="G122" s="351">
        <f>+'Summary Medians'!$G$219</f>
        <v>0</v>
      </c>
      <c r="H122" s="321">
        <f>+'Summary Medians'!$G$220</f>
        <v>0</v>
      </c>
      <c r="I122" s="352">
        <f>+'Summary Medians'!$G$221</f>
        <v>0</v>
      </c>
      <c r="J122" s="326">
        <f>+'Summary Medians'!$G$222</f>
        <v>0</v>
      </c>
      <c r="L122" s="313"/>
      <c r="M122" s="313"/>
      <c r="N122" s="313"/>
      <c r="O122" s="313"/>
      <c r="P122" s="313"/>
      <c r="Q122" s="313"/>
      <c r="R122" s="313"/>
      <c r="S122" s="313"/>
    </row>
    <row r="123" spans="1:19" ht="15.75" customHeight="1">
      <c r="A123" s="304"/>
      <c r="B123" s="324"/>
      <c r="C123" s="324"/>
      <c r="D123" s="324"/>
      <c r="E123" s="324"/>
      <c r="F123" s="378"/>
      <c r="G123" s="351"/>
      <c r="H123" s="321"/>
      <c r="I123" s="352"/>
      <c r="J123" s="326"/>
      <c r="L123" s="313"/>
      <c r="M123" s="313"/>
      <c r="N123" s="313"/>
      <c r="O123" s="313"/>
      <c r="P123" s="313"/>
      <c r="Q123" s="313"/>
      <c r="R123" s="313"/>
      <c r="S123" s="313"/>
    </row>
    <row r="124" spans="1:19">
      <c r="A124" s="304" t="s">
        <v>914</v>
      </c>
      <c r="B124" s="324">
        <f>'Summary Medians'!$G231</f>
        <v>0</v>
      </c>
      <c r="C124" s="324">
        <f>'Summary Medians'!$G232</f>
        <v>20411</v>
      </c>
      <c r="D124" s="324">
        <f>'Summary Medians'!$G233</f>
        <v>20405</v>
      </c>
      <c r="E124" s="324">
        <f>'Summary Medians'!$G234</f>
        <v>20405</v>
      </c>
      <c r="F124" s="378">
        <f>+'Summary Medians'!$G$235</f>
        <v>20405</v>
      </c>
      <c r="G124" s="351">
        <f>+'Summary Medians'!$G$236</f>
        <v>0</v>
      </c>
      <c r="H124" s="321">
        <f>+'Summary Medians'!$G$237</f>
        <v>0</v>
      </c>
      <c r="I124" s="352">
        <f>+'Summary Medians'!$G$238</f>
        <v>0</v>
      </c>
      <c r="J124" s="326">
        <f>+'Summary Medians'!$G$239</f>
        <v>0</v>
      </c>
      <c r="L124" s="313"/>
      <c r="M124" s="313"/>
      <c r="N124" s="313"/>
      <c r="O124" s="313"/>
      <c r="P124" s="313"/>
      <c r="Q124" s="313"/>
      <c r="R124" s="313"/>
      <c r="S124" s="313"/>
    </row>
    <row r="125" spans="1:19">
      <c r="A125" s="318" t="s">
        <v>924</v>
      </c>
      <c r="B125" s="324">
        <f>'Summary Medians'!$G248</f>
        <v>5145</v>
      </c>
      <c r="C125" s="324">
        <f>'Summary Medians'!$G249</f>
        <v>5524</v>
      </c>
      <c r="D125" s="324">
        <f>'Summary Medians'!$G250</f>
        <v>5370</v>
      </c>
      <c r="E125" s="324">
        <f>'Summary Medians'!$G251</f>
        <v>5205</v>
      </c>
      <c r="F125" s="378">
        <f>+'Summary Medians'!$G$252</f>
        <v>5360</v>
      </c>
      <c r="G125" s="351">
        <f>+'Summary Medians'!$G$253</f>
        <v>0</v>
      </c>
      <c r="H125" s="321">
        <f>+'Summary Medians'!$G$254</f>
        <v>0</v>
      </c>
      <c r="I125" s="352">
        <f>+'Summary Medians'!$G$255</f>
        <v>0</v>
      </c>
      <c r="J125" s="326">
        <f>+'Summary Medians'!$G$256</f>
        <v>0</v>
      </c>
      <c r="L125" s="313"/>
      <c r="M125" s="313"/>
      <c r="N125" s="313"/>
      <c r="O125" s="313"/>
      <c r="P125" s="313"/>
      <c r="Q125" s="313"/>
      <c r="R125" s="313"/>
      <c r="S125" s="313"/>
    </row>
    <row r="126" spans="1:19">
      <c r="A126" s="304" t="s">
        <v>925</v>
      </c>
      <c r="B126" s="324">
        <f>'Summary Medians'!$G265</f>
        <v>0</v>
      </c>
      <c r="C126" s="324">
        <f>'Summary Medians'!$G266</f>
        <v>10285</v>
      </c>
      <c r="D126" s="324">
        <f>'Summary Medians'!$G267</f>
        <v>10285</v>
      </c>
      <c r="E126" s="324">
        <f>'Summary Medians'!$G268</f>
        <v>10285</v>
      </c>
      <c r="F126" s="378">
        <f>+'Summary Medians'!$G$269</f>
        <v>10285</v>
      </c>
      <c r="G126" s="351">
        <f>+'Summary Medians'!$G$270</f>
        <v>0</v>
      </c>
      <c r="H126" s="321">
        <f>+'Summary Medians'!$G$271</f>
        <v>0</v>
      </c>
      <c r="I126" s="352">
        <f>+'Summary Medians'!$G$272</f>
        <v>0</v>
      </c>
      <c r="J126" s="326">
        <f>+'Summary Medians'!$G$273</f>
        <v>0</v>
      </c>
      <c r="L126" s="313"/>
      <c r="M126" s="313"/>
      <c r="N126" s="313"/>
      <c r="O126" s="313"/>
      <c r="P126" s="313"/>
      <c r="Q126" s="313"/>
      <c r="R126" s="313"/>
      <c r="S126" s="313"/>
    </row>
    <row r="127" spans="1:19">
      <c r="A127" s="399" t="s">
        <v>917</v>
      </c>
      <c r="B127" s="401">
        <f>'Summary Medians'!$G282</f>
        <v>10416</v>
      </c>
      <c r="C127" s="401">
        <f>'Summary Medians'!$G283</f>
        <v>0</v>
      </c>
      <c r="D127" s="401">
        <f>'Summary Medians'!$G284</f>
        <v>0</v>
      </c>
      <c r="E127" s="401">
        <f>'Summary Medians'!$G285</f>
        <v>8256</v>
      </c>
      <c r="F127" s="379">
        <f>+'Summary Medians'!$G$286</f>
        <v>9528</v>
      </c>
      <c r="G127" s="331">
        <f>+'Summary Medians'!$G$287</f>
        <v>0</v>
      </c>
      <c r="H127" s="401">
        <f>+'Summary Medians'!$G$288</f>
        <v>0</v>
      </c>
      <c r="I127" s="354">
        <f>+'Summary Medians'!$G$289</f>
        <v>0</v>
      </c>
      <c r="J127" s="401">
        <f>+'Summary Medians'!$G$290</f>
        <v>0</v>
      </c>
      <c r="L127" s="313"/>
      <c r="M127" s="313"/>
      <c r="N127" s="313"/>
      <c r="O127" s="313"/>
      <c r="P127" s="313"/>
      <c r="Q127" s="313"/>
      <c r="R127" s="313"/>
      <c r="S127" s="313"/>
    </row>
    <row r="128" spans="1:19" ht="16.5" customHeight="1">
      <c r="A128" s="355" t="s">
        <v>926</v>
      </c>
      <c r="B128" s="356"/>
      <c r="C128" s="356"/>
      <c r="D128" s="356"/>
      <c r="E128" s="356"/>
      <c r="F128" s="356"/>
      <c r="G128" s="356"/>
      <c r="H128" s="356"/>
      <c r="I128" s="356"/>
      <c r="J128" s="380"/>
      <c r="L128" s="313"/>
      <c r="M128" s="313"/>
      <c r="N128" s="313"/>
      <c r="O128" s="313"/>
      <c r="P128" s="313"/>
      <c r="Q128" s="313"/>
      <c r="R128" s="313"/>
      <c r="S128" s="313"/>
    </row>
    <row r="129" spans="1:19" ht="61.5" customHeight="1">
      <c r="A129" s="457" t="s">
        <v>932</v>
      </c>
      <c r="B129" s="457"/>
      <c r="C129" s="457"/>
      <c r="D129" s="457"/>
      <c r="E129" s="457"/>
      <c r="F129" s="457"/>
      <c r="G129" s="457"/>
      <c r="H129" s="457"/>
      <c r="I129" s="457"/>
      <c r="J129" s="457"/>
      <c r="L129" s="313"/>
      <c r="M129" s="313"/>
      <c r="N129" s="313"/>
      <c r="O129" s="313"/>
      <c r="P129" s="313"/>
      <c r="Q129" s="313"/>
      <c r="R129" s="313"/>
      <c r="S129" s="313"/>
    </row>
    <row r="130" spans="1:19">
      <c r="A130"/>
      <c r="B130"/>
      <c r="C130"/>
      <c r="D130"/>
      <c r="E130"/>
      <c r="F130"/>
      <c r="G130"/>
      <c r="H130"/>
      <c r="I130"/>
      <c r="J130" s="332" t="s">
        <v>952</v>
      </c>
      <c r="L130" s="313"/>
      <c r="M130" s="313"/>
      <c r="N130" s="313"/>
      <c r="O130" s="313"/>
      <c r="P130" s="313"/>
      <c r="Q130" s="313"/>
      <c r="R130" s="313"/>
      <c r="S130" s="313"/>
    </row>
    <row r="131" spans="1:19" ht="18">
      <c r="A131" s="455" t="s">
        <v>933</v>
      </c>
      <c r="B131" s="455"/>
      <c r="C131" s="455"/>
      <c r="D131" s="455"/>
      <c r="E131" s="455"/>
      <c r="F131" s="455"/>
      <c r="G131" s="455"/>
      <c r="H131" s="455"/>
      <c r="L131" s="313"/>
      <c r="M131" s="313"/>
      <c r="N131" s="313"/>
      <c r="O131" s="313"/>
      <c r="P131" s="313"/>
      <c r="Q131" s="313"/>
      <c r="R131" s="313"/>
      <c r="S131" s="313"/>
    </row>
    <row r="132" spans="1:19" ht="18">
      <c r="A132" s="381"/>
      <c r="B132" s="381"/>
      <c r="C132" s="381"/>
      <c r="D132" s="381"/>
      <c r="E132" s="381"/>
      <c r="F132" s="381"/>
      <c r="G132" s="381"/>
      <c r="H132" s="430"/>
      <c r="L132" s="313"/>
      <c r="M132" s="313"/>
      <c r="N132" s="313"/>
      <c r="O132" s="313"/>
      <c r="P132" s="313"/>
      <c r="Q132" s="313"/>
      <c r="R132" s="313"/>
      <c r="S132" s="313"/>
    </row>
    <row r="133" spans="1:19" ht="15.75">
      <c r="A133" s="456" t="s">
        <v>897</v>
      </c>
      <c r="B133" s="456"/>
      <c r="C133" s="456"/>
      <c r="D133" s="456"/>
      <c r="E133" s="456"/>
      <c r="F133" s="456"/>
      <c r="G133" s="456"/>
      <c r="H133" s="456"/>
      <c r="L133" s="313"/>
      <c r="M133" s="313"/>
      <c r="N133" s="313"/>
      <c r="O133" s="313"/>
      <c r="P133" s="313"/>
      <c r="Q133" s="313"/>
      <c r="R133" s="313"/>
      <c r="S133" s="313"/>
    </row>
    <row r="134" spans="1:19" ht="15.75">
      <c r="A134" s="456" t="s">
        <v>934</v>
      </c>
      <c r="B134" s="456"/>
      <c r="C134" s="456"/>
      <c r="D134" s="456"/>
      <c r="E134" s="456"/>
      <c r="F134" s="456"/>
      <c r="G134" s="456"/>
      <c r="H134" s="456"/>
      <c r="L134" s="313"/>
      <c r="M134" s="313"/>
      <c r="N134" s="313"/>
      <c r="O134" s="313"/>
      <c r="P134" s="313"/>
      <c r="Q134" s="313"/>
      <c r="R134" s="313"/>
      <c r="S134" s="313"/>
    </row>
    <row r="135" spans="1:19" ht="15.75">
      <c r="A135" s="456" t="s">
        <v>951</v>
      </c>
      <c r="B135" s="456"/>
      <c r="C135" s="456"/>
      <c r="D135" s="456"/>
      <c r="E135" s="456"/>
      <c r="F135" s="456"/>
      <c r="G135" s="456"/>
      <c r="H135" s="456"/>
      <c r="L135" s="313"/>
      <c r="M135" s="313"/>
      <c r="N135" s="313"/>
      <c r="O135" s="313"/>
      <c r="P135" s="313"/>
      <c r="Q135" s="313"/>
      <c r="R135" s="313"/>
      <c r="S135" s="313"/>
    </row>
    <row r="136" spans="1:19">
      <c r="A136" s="439"/>
      <c r="B136" s="439"/>
      <c r="C136" s="439"/>
      <c r="D136" s="439"/>
      <c r="E136" s="439"/>
      <c r="F136" s="439"/>
      <c r="G136" s="439"/>
      <c r="H136" s="430"/>
      <c r="L136" s="313"/>
      <c r="M136" s="313"/>
      <c r="N136" s="313"/>
      <c r="O136" s="313"/>
      <c r="P136" s="313"/>
      <c r="Q136" s="313"/>
      <c r="R136" s="313"/>
      <c r="S136" s="313"/>
    </row>
    <row r="137" spans="1:19">
      <c r="A137" s="371"/>
      <c r="B137" s="371" t="s">
        <v>899</v>
      </c>
      <c r="C137" s="371"/>
      <c r="D137" s="371"/>
      <c r="E137" s="371"/>
      <c r="F137" s="371"/>
      <c r="G137" s="371"/>
      <c r="H137" s="440"/>
      <c r="L137" s="313"/>
      <c r="M137" s="313"/>
      <c r="N137" s="313"/>
      <c r="O137" s="313"/>
      <c r="P137" s="313"/>
      <c r="Q137" s="313"/>
      <c r="R137" s="313"/>
      <c r="S137" s="313"/>
    </row>
    <row r="138" spans="1:19">
      <c r="A138" s="441"/>
      <c r="B138" s="393">
        <v>1</v>
      </c>
      <c r="C138" s="393">
        <v>2</v>
      </c>
      <c r="D138" s="393">
        <v>3</v>
      </c>
      <c r="E138" s="393">
        <v>4</v>
      </c>
      <c r="F138" s="393">
        <v>5</v>
      </c>
      <c r="G138" s="393">
        <v>6</v>
      </c>
      <c r="H138" s="394" t="s">
        <v>900</v>
      </c>
    </row>
    <row r="139" spans="1:19">
      <c r="A139"/>
      <c r="B139" s="442"/>
      <c r="C139" s="442"/>
      <c r="D139" s="442"/>
      <c r="E139" s="442"/>
      <c r="F139" s="442"/>
      <c r="G139" s="443"/>
      <c r="H139" s="430"/>
    </row>
    <row r="140" spans="1:19">
      <c r="A140" s="318" t="s">
        <v>901</v>
      </c>
      <c r="B140" s="364">
        <f>+'Summary Medians'!$J$3</f>
        <v>11308.369999999999</v>
      </c>
      <c r="C140" s="364">
        <f>+'Summary Medians'!$J$4</f>
        <v>9653.5</v>
      </c>
      <c r="D140" s="364">
        <f>+'Summary Medians'!$J$5</f>
        <v>9204</v>
      </c>
      <c r="E140" s="364">
        <f>+'Summary Medians'!$J$6</f>
        <v>7664</v>
      </c>
      <c r="F140" s="364">
        <f>+'Summary Medians'!$J$7</f>
        <v>7600</v>
      </c>
      <c r="G140" s="364">
        <f>+'Summary Medians'!$J$8</f>
        <v>9277</v>
      </c>
      <c r="H140" s="365">
        <f>+'Summary Medians'!$J$9</f>
        <v>9204</v>
      </c>
    </row>
    <row r="141" spans="1:19">
      <c r="A141" s="318"/>
      <c r="B141" s="417"/>
      <c r="C141" s="417"/>
      <c r="D141" s="417"/>
      <c r="E141" s="417"/>
      <c r="F141" s="417"/>
      <c r="G141" s="418"/>
      <c r="H141" s="444"/>
    </row>
    <row r="142" spans="1:19">
      <c r="A142" s="304" t="s">
        <v>902</v>
      </c>
      <c r="B142" s="324">
        <f>+'Summary Medians'!$J$20</f>
        <v>10583</v>
      </c>
      <c r="C142" s="324">
        <f>+'Summary Medians'!$J$21</f>
        <v>10153</v>
      </c>
      <c r="D142" s="324">
        <f>+'Summary Medians'!$J$22</f>
        <v>9768</v>
      </c>
      <c r="E142" s="324">
        <f>+'Summary Medians'!$J$23</f>
        <v>10126</v>
      </c>
      <c r="F142" s="324">
        <f>+'Summary Medians'!$J$24</f>
        <v>9738</v>
      </c>
      <c r="G142" s="324">
        <f>+'Summary Medians'!$J$25</f>
        <v>0</v>
      </c>
      <c r="H142" s="386">
        <f>+'Summary Medians'!$J$26</f>
        <v>10342</v>
      </c>
    </row>
    <row r="143" spans="1:19">
      <c r="A143" s="304" t="s">
        <v>903</v>
      </c>
      <c r="B143" s="324">
        <f>+'Summary Medians'!$J$37</f>
        <v>11132</v>
      </c>
      <c r="C143" s="324">
        <f>+'Summary Medians'!$J$38</f>
        <v>9400</v>
      </c>
      <c r="D143" s="324">
        <f>+'Summary Medians'!$J$39</f>
        <v>7894</v>
      </c>
      <c r="E143" s="324">
        <f>+'Summary Medians'!$J$40</f>
        <v>7807.5</v>
      </c>
      <c r="F143" s="324">
        <f>+'Summary Medians'!$J$41</f>
        <v>8400</v>
      </c>
      <c r="G143" s="324">
        <f>+'Summary Medians'!$J$42</f>
        <v>8594</v>
      </c>
      <c r="H143" s="386">
        <f>+'Summary Medians'!$J$43</f>
        <v>7921</v>
      </c>
    </row>
    <row r="144" spans="1:19">
      <c r="A144" s="304" t="s">
        <v>904</v>
      </c>
      <c r="B144" s="324">
        <f>+'Summary Medians'!$J$54</f>
        <v>31752</v>
      </c>
      <c r="C144" s="324">
        <f>+'Summary Medians'!$J$55</f>
        <v>0</v>
      </c>
      <c r="D144" s="324">
        <f>+'Summary Medians'!$J$56</f>
        <v>5510</v>
      </c>
      <c r="E144" s="324">
        <f>+'Summary Medians'!$J$57</f>
        <v>0</v>
      </c>
      <c r="F144" s="324">
        <f>+'Summary Medians'!$J$58</f>
        <v>0</v>
      </c>
      <c r="G144" s="324">
        <f>+'Summary Medians'!$J$59</f>
        <v>0</v>
      </c>
      <c r="H144" s="386">
        <f>+'Summary Medians'!$J$60</f>
        <v>18631</v>
      </c>
    </row>
    <row r="145" spans="1:8">
      <c r="A145" s="318" t="s">
        <v>905</v>
      </c>
      <c r="B145" s="324">
        <f>+'Summary Medians'!$J$71</f>
        <v>10874.529999999999</v>
      </c>
      <c r="C145" s="324">
        <f>+'Summary Medians'!$J$72</f>
        <v>0</v>
      </c>
      <c r="D145" s="324">
        <f>+'Summary Medians'!$J$73</f>
        <v>9866.08</v>
      </c>
      <c r="E145" s="324">
        <f>+'Summary Medians'!$J$74</f>
        <v>8961.1200000000008</v>
      </c>
      <c r="F145" s="324">
        <f>+'Summary Medians'!$J$75</f>
        <v>0</v>
      </c>
      <c r="G145" s="324">
        <f>+'Summary Medians'!$J$76</f>
        <v>11383.92</v>
      </c>
      <c r="H145" s="386">
        <f>+'Summary Medians'!$J$77</f>
        <v>10428.32</v>
      </c>
    </row>
    <row r="146" spans="1:8">
      <c r="A146" s="318"/>
      <c r="B146" s="324"/>
      <c r="C146" s="324"/>
      <c r="D146" s="324"/>
      <c r="E146" s="324"/>
      <c r="F146" s="324"/>
      <c r="G146" s="324"/>
      <c r="H146" s="386"/>
    </row>
    <row r="147" spans="1:8">
      <c r="A147" s="318" t="s">
        <v>906</v>
      </c>
      <c r="B147" s="324">
        <f>+'Summary Medians'!$J$88</f>
        <v>11029</v>
      </c>
      <c r="C147" s="324">
        <f>+'Summary Medians'!$J$89</f>
        <v>15652</v>
      </c>
      <c r="D147" s="324">
        <f>+'Summary Medians'!$J$90</f>
        <v>8331</v>
      </c>
      <c r="E147" s="324">
        <f>+'Summary Medians'!$J$91</f>
        <v>6596</v>
      </c>
      <c r="F147" s="324">
        <f>+'Summary Medians'!$J$92</f>
        <v>6130</v>
      </c>
      <c r="G147" s="324">
        <f>+'Summary Medians'!$J$93</f>
        <v>5962</v>
      </c>
      <c r="H147" s="386">
        <f>+'Summary Medians'!$J$94</f>
        <v>7277</v>
      </c>
    </row>
    <row r="148" spans="1:8">
      <c r="A148" s="304" t="s">
        <v>907</v>
      </c>
      <c r="B148" s="324">
        <f>+'Summary Medians'!$J$105</f>
        <v>12339</v>
      </c>
      <c r="C148" s="324">
        <f>+'Summary Medians'!$J$106</f>
        <v>0</v>
      </c>
      <c r="D148" s="324">
        <f>+'Summary Medians'!$J$107</f>
        <v>13616</v>
      </c>
      <c r="E148" s="324">
        <f>+'Summary Medians'!$J$108</f>
        <v>10032</v>
      </c>
      <c r="F148" s="324">
        <f>+'Summary Medians'!$J$109</f>
        <v>0</v>
      </c>
      <c r="G148" s="324">
        <f>+'Summary Medians'!$J$110</f>
        <v>0</v>
      </c>
      <c r="H148" s="386">
        <f>+'Summary Medians'!$J$111</f>
        <v>12671</v>
      </c>
    </row>
    <row r="149" spans="1:8">
      <c r="A149" s="304" t="s">
        <v>908</v>
      </c>
      <c r="B149" s="324">
        <f>+'Summary Medians'!$J$122</f>
        <v>11887</v>
      </c>
      <c r="C149" s="324">
        <f>+'Summary Medians'!$J$123</f>
        <v>9360.3700000000008</v>
      </c>
      <c r="D149" s="324">
        <f>+'Summary Medians'!$J$124</f>
        <v>8983</v>
      </c>
      <c r="E149" s="324">
        <f>+'Summary Medians'!$J$125</f>
        <v>7664</v>
      </c>
      <c r="F149" s="324">
        <f>+'Summary Medians'!$J$126</f>
        <v>8282</v>
      </c>
      <c r="G149" s="324">
        <f>+'Summary Medians'!$J$127</f>
        <v>0</v>
      </c>
      <c r="H149" s="386">
        <f>+'Summary Medians'!$J$128</f>
        <v>8983</v>
      </c>
    </row>
    <row r="150" spans="1:8">
      <c r="A150" s="318" t="s">
        <v>909</v>
      </c>
      <c r="B150" s="324">
        <f>+'Summary Medians'!$J$139</f>
        <v>17426</v>
      </c>
      <c r="C150" s="324">
        <f>+'Summary Medians'!$J$140</f>
        <v>14616</v>
      </c>
      <c r="D150" s="324">
        <f>+'Summary Medians'!$J$141</f>
        <v>15637</v>
      </c>
      <c r="E150" s="324">
        <f>+'Summary Medians'!$J$142</f>
        <v>11652.5</v>
      </c>
      <c r="F150" s="324">
        <f>+'Summary Medians'!$J$143</f>
        <v>9582</v>
      </c>
      <c r="G150" s="324">
        <f>+'Summary Medians'!$J$144</f>
        <v>0</v>
      </c>
      <c r="H150" s="386">
        <f>+'Summary Medians'!$J$145</f>
        <v>12197</v>
      </c>
    </row>
    <row r="151" spans="1:8">
      <c r="A151" s="318"/>
      <c r="B151" s="324"/>
      <c r="C151" s="324"/>
      <c r="D151" s="324"/>
      <c r="E151" s="324"/>
      <c r="F151" s="324"/>
      <c r="G151" s="324"/>
      <c r="H151" s="386"/>
    </row>
    <row r="152" spans="1:8">
      <c r="A152" s="304" t="s">
        <v>910</v>
      </c>
      <c r="B152" s="324">
        <f>+'Summary Medians'!$J$156</f>
        <v>7719.5</v>
      </c>
      <c r="C152" s="324">
        <f>+'Summary Medians'!$J$157</f>
        <v>7507.5</v>
      </c>
      <c r="D152" s="324">
        <f>+'Summary Medians'!$J$158</f>
        <v>0</v>
      </c>
      <c r="E152" s="324">
        <f>+'Summary Medians'!$J$159</f>
        <v>6418</v>
      </c>
      <c r="F152" s="324">
        <f>+'Summary Medians'!$J$160</f>
        <v>6065</v>
      </c>
      <c r="G152" s="324">
        <f>+'Summary Medians'!$J$161</f>
        <v>0</v>
      </c>
      <c r="H152" s="386">
        <f>+'Summary Medians'!$J$162</f>
        <v>6903.5</v>
      </c>
    </row>
    <row r="153" spans="1:8">
      <c r="A153" s="304" t="s">
        <v>911</v>
      </c>
      <c r="B153" s="324">
        <f>+'Summary Medians'!$J$173</f>
        <v>9162.5</v>
      </c>
      <c r="C153" s="324">
        <f>+'Summary Medians'!$J$174</f>
        <v>7288</v>
      </c>
      <c r="D153" s="324">
        <f>+'Summary Medians'!$J$175</f>
        <v>7192</v>
      </c>
      <c r="E153" s="324">
        <f>+'Summary Medians'!$J$176</f>
        <v>5533</v>
      </c>
      <c r="F153" s="324">
        <f>+'Summary Medians'!$J$177</f>
        <v>6094.5</v>
      </c>
      <c r="G153" s="324">
        <f>+'Summary Medians'!$J$178</f>
        <v>6609</v>
      </c>
      <c r="H153" s="386">
        <f>+'Summary Medians'!$J$179</f>
        <v>7278</v>
      </c>
    </row>
    <row r="154" spans="1:8">
      <c r="A154" s="304" t="s">
        <v>912</v>
      </c>
      <c r="B154" s="324">
        <f>+'Summary Medians'!$J$190</f>
        <v>7952.2999999999993</v>
      </c>
      <c r="C154" s="324">
        <f>+'Summary Medians'!$J$191</f>
        <v>0</v>
      </c>
      <c r="D154" s="324">
        <f>+'Summary Medians'!$J$192</f>
        <v>6445.2</v>
      </c>
      <c r="E154" s="324">
        <f>+'Summary Medians'!$J$193</f>
        <v>6360</v>
      </c>
      <c r="F154" s="324">
        <f>+'Summary Medians'!$J$194</f>
        <v>6084</v>
      </c>
      <c r="G154" s="324">
        <f>+'Summary Medians'!$J$195</f>
        <v>0</v>
      </c>
      <c r="H154" s="386">
        <f>+'Summary Medians'!$J$196</f>
        <v>6213.1</v>
      </c>
    </row>
    <row r="155" spans="1:8">
      <c r="A155" s="304" t="s">
        <v>913</v>
      </c>
      <c r="B155" s="324">
        <f>+'Summary Medians'!$J$207</f>
        <v>11036</v>
      </c>
      <c r="C155" s="324">
        <f>+'Summary Medians'!$J$208</f>
        <v>0</v>
      </c>
      <c r="D155" s="324">
        <f>+'Summary Medians'!$J$209</f>
        <v>13791</v>
      </c>
      <c r="E155" s="324">
        <f>+'Summary Medians'!$J$210</f>
        <v>0</v>
      </c>
      <c r="F155" s="324">
        <f>+'Summary Medians'!$J$211</f>
        <v>10420</v>
      </c>
      <c r="G155" s="324">
        <f>+'Summary Medians'!$J$212</f>
        <v>13200</v>
      </c>
      <c r="H155" s="386">
        <f>+'Summary Medians'!$J$213</f>
        <v>12524</v>
      </c>
    </row>
    <row r="156" spans="1:8">
      <c r="A156" s="304"/>
      <c r="B156"/>
      <c r="C156"/>
      <c r="D156"/>
      <c r="E156"/>
      <c r="F156"/>
      <c r="G156"/>
      <c r="H156" s="431"/>
    </row>
    <row r="157" spans="1:8">
      <c r="A157" s="304" t="s">
        <v>914</v>
      </c>
      <c r="B157" s="324">
        <f>+'Summary Medians'!$J$224</f>
        <v>12331.5</v>
      </c>
      <c r="C157" s="324">
        <f>+'Summary Medians'!$J$225</f>
        <v>10185</v>
      </c>
      <c r="D157" s="324">
        <f>+'Summary Medians'!$J$226</f>
        <v>10420</v>
      </c>
      <c r="E157" s="324">
        <f>+'Summary Medians'!$J$227</f>
        <v>0</v>
      </c>
      <c r="F157" s="324">
        <f>+'Summary Medians'!$J$228</f>
        <v>9910</v>
      </c>
      <c r="G157" s="324">
        <f>+'Summary Medians'!$J$229</f>
        <v>0</v>
      </c>
      <c r="H157" s="386">
        <f>+'Summary Medians'!$J$230</f>
        <v>10615</v>
      </c>
    </row>
    <row r="158" spans="1:8">
      <c r="A158" s="318" t="s">
        <v>924</v>
      </c>
      <c r="B158" s="324">
        <f>+'Summary Medians'!$J$241</f>
        <v>10935.6</v>
      </c>
      <c r="C158" s="324">
        <f>+'Summary Medians'!$J$242</f>
        <v>8976</v>
      </c>
      <c r="D158" s="324">
        <f>+'Summary Medians'!$J$243</f>
        <v>8340.5999999999985</v>
      </c>
      <c r="E158" s="324">
        <f>+'Summary Medians'!$J$244</f>
        <v>6979.2</v>
      </c>
      <c r="F158" s="324">
        <f>+'Summary Medians'!$J$245</f>
        <v>7890</v>
      </c>
      <c r="G158" s="324">
        <f>+'Summary Medians'!$J$246</f>
        <v>0</v>
      </c>
      <c r="H158" s="386">
        <f>+'Summary Medians'!$J$247</f>
        <v>8631.5999999999985</v>
      </c>
    </row>
    <row r="159" spans="1:8">
      <c r="A159" s="304" t="s">
        <v>916</v>
      </c>
      <c r="B159" s="324">
        <f>+'Summary Medians'!$J$258</f>
        <v>13724</v>
      </c>
      <c r="C159" s="324">
        <f>+'Summary Medians'!$J$259</f>
        <v>14258</v>
      </c>
      <c r="D159" s="324">
        <f>+'Summary Medians'!$J$260</f>
        <v>10821</v>
      </c>
      <c r="E159" s="324">
        <f>+'Summary Medians'!$J$261</f>
        <v>0</v>
      </c>
      <c r="F159" s="324">
        <f>+'Summary Medians'!$J$262</f>
        <v>0</v>
      </c>
      <c r="G159" s="324">
        <f>+'Summary Medians'!$J$263</f>
        <v>0</v>
      </c>
      <c r="H159" s="386">
        <f>+'Summary Medians'!$J$264</f>
        <v>11363</v>
      </c>
    </row>
    <row r="160" spans="1:8">
      <c r="A160" s="399" t="s">
        <v>917</v>
      </c>
      <c r="B160" s="400">
        <f>+'Summary Medians'!$J$275</f>
        <v>9000</v>
      </c>
      <c r="C160" s="400">
        <f>+'Summary Medians'!$J$276</f>
        <v>0</v>
      </c>
      <c r="D160" s="400">
        <f>+'Summary Medians'!$J$277</f>
        <v>7420</v>
      </c>
      <c r="E160" s="400">
        <f>+'Summary Medians'!$J$278</f>
        <v>0</v>
      </c>
      <c r="F160" s="400">
        <f>+'Summary Medians'!$J$279</f>
        <v>7625</v>
      </c>
      <c r="G160" s="400">
        <f>+'Summary Medians'!$J$280</f>
        <v>7324</v>
      </c>
      <c r="H160" s="370">
        <f>+'Summary Medians'!$J$281</f>
        <v>7600</v>
      </c>
    </row>
    <row r="161" spans="1:8" ht="39.75" customHeight="1">
      <c r="A161" s="454" t="s">
        <v>935</v>
      </c>
      <c r="B161" s="454"/>
      <c r="C161" s="454"/>
      <c r="D161" s="454"/>
      <c r="E161" s="454"/>
      <c r="F161" s="454"/>
      <c r="G161" s="454"/>
      <c r="H161" s="454"/>
    </row>
    <row r="162" spans="1:8">
      <c r="A162" s="430"/>
      <c r="B162" s="430"/>
      <c r="C162" s="430"/>
      <c r="D162" s="430"/>
      <c r="E162" s="430"/>
      <c r="F162" s="430"/>
      <c r="G162" s="430"/>
      <c r="H162" s="332" t="s">
        <v>952</v>
      </c>
    </row>
    <row r="163" spans="1:8" ht="18">
      <c r="A163" s="455" t="s">
        <v>936</v>
      </c>
      <c r="B163" s="455"/>
      <c r="C163" s="455"/>
      <c r="D163" s="455"/>
      <c r="E163" s="455"/>
      <c r="F163" s="455"/>
      <c r="G163" s="455"/>
      <c r="H163" s="455"/>
    </row>
    <row r="164" spans="1:8">
      <c r="A164" s="333"/>
      <c r="B164" s="333"/>
      <c r="C164" s="333"/>
      <c r="D164" s="333"/>
      <c r="E164" s="333"/>
      <c r="F164" s="333"/>
      <c r="G164" s="333"/>
      <c r="H164" s="388"/>
    </row>
    <row r="165" spans="1:8" ht="15.75">
      <c r="A165" s="456" t="s">
        <v>897</v>
      </c>
      <c r="B165" s="456"/>
      <c r="C165" s="456"/>
      <c r="D165" s="456"/>
      <c r="E165" s="456"/>
      <c r="F165" s="456"/>
      <c r="G165" s="456"/>
      <c r="H165" s="456"/>
    </row>
    <row r="166" spans="1:8" ht="15.75">
      <c r="A166" s="456" t="s">
        <v>937</v>
      </c>
      <c r="B166" s="456"/>
      <c r="C166" s="456"/>
      <c r="D166" s="456"/>
      <c r="E166" s="456"/>
      <c r="F166" s="456"/>
      <c r="G166" s="456"/>
      <c r="H166" s="456"/>
    </row>
    <row r="167" spans="1:8" ht="15.75">
      <c r="A167" s="456" t="s">
        <v>951</v>
      </c>
      <c r="B167" s="456"/>
      <c r="C167" s="456"/>
      <c r="D167" s="456"/>
      <c r="E167" s="456"/>
      <c r="F167" s="456"/>
      <c r="G167" s="456"/>
      <c r="H167" s="456"/>
    </row>
    <row r="168" spans="1:8">
      <c r="A168" s="304"/>
      <c r="B168" s="304"/>
      <c r="C168" s="304"/>
      <c r="D168" s="304"/>
      <c r="E168" s="389"/>
      <c r="F168" s="389"/>
      <c r="G168" s="389"/>
      <c r="H168" s="445"/>
    </row>
    <row r="169" spans="1:8">
      <c r="A169" s="371"/>
      <c r="B169" s="371" t="s">
        <v>899</v>
      </c>
      <c r="C169" s="371"/>
      <c r="D169" s="371"/>
      <c r="E169" s="371"/>
      <c r="F169" s="371"/>
      <c r="G169" s="446"/>
      <c r="H169" s="392"/>
    </row>
    <row r="170" spans="1:8">
      <c r="A170" s="441"/>
      <c r="B170" s="393">
        <v>1</v>
      </c>
      <c r="C170" s="393">
        <v>2</v>
      </c>
      <c r="D170" s="393">
        <v>3</v>
      </c>
      <c r="E170" s="393">
        <v>4</v>
      </c>
      <c r="F170" s="393">
        <v>5</v>
      </c>
      <c r="G170" s="393">
        <v>6</v>
      </c>
      <c r="H170" s="394" t="s">
        <v>900</v>
      </c>
    </row>
    <row r="171" spans="1:8">
      <c r="A171"/>
      <c r="B171"/>
      <c r="C171"/>
      <c r="D171"/>
      <c r="E171"/>
      <c r="F171"/>
      <c r="G171" s="429"/>
      <c r="H171" s="430"/>
    </row>
    <row r="172" spans="1:8">
      <c r="A172" s="318" t="s">
        <v>901</v>
      </c>
      <c r="B172" s="364">
        <f>+'Summary Medians'!$M$3</f>
        <v>26388</v>
      </c>
      <c r="C172" s="364">
        <f>+'Summary Medians'!$M$4</f>
        <v>21991.5</v>
      </c>
      <c r="D172" s="364">
        <f>+'Summary Medians'!$M$5</f>
        <v>19852</v>
      </c>
      <c r="E172" s="364">
        <f>+'Summary Medians'!$M$6</f>
        <v>18739</v>
      </c>
      <c r="F172" s="364">
        <f>+'Summary Medians'!$M$7</f>
        <v>16181</v>
      </c>
      <c r="G172" s="364">
        <f>+'Summary Medians'!$M$8</f>
        <v>20513</v>
      </c>
      <c r="H172" s="365">
        <f>+'Summary Medians'!$M$9</f>
        <v>20092</v>
      </c>
    </row>
    <row r="173" spans="1:8">
      <c r="A173" s="318"/>
      <c r="B173" s="417"/>
      <c r="C173" s="417"/>
      <c r="D173" s="417"/>
      <c r="E173" s="417"/>
      <c r="F173" s="417"/>
      <c r="G173" s="418"/>
      <c r="H173" s="444"/>
    </row>
    <row r="174" spans="1:8">
      <c r="A174" s="304" t="s">
        <v>902</v>
      </c>
      <c r="B174" s="324">
        <f>+'Summary Medians'!$M$20</f>
        <v>27895</v>
      </c>
      <c r="C174" s="324">
        <f>+'Summary Medians'!$M$21</f>
        <v>22621</v>
      </c>
      <c r="D174" s="324">
        <f>+'Summary Medians'!$M$22</f>
        <v>19536</v>
      </c>
      <c r="E174" s="324">
        <f>+'Summary Medians'!$M$23</f>
        <v>19846</v>
      </c>
      <c r="F174" s="324">
        <f>+'Summary Medians'!$M$24</f>
        <v>19326</v>
      </c>
      <c r="G174" s="324">
        <f>+'Summary Medians'!$M$25</f>
        <v>0</v>
      </c>
      <c r="H174" s="386">
        <f>+'Summary Medians'!$M$26</f>
        <v>20944</v>
      </c>
    </row>
    <row r="175" spans="1:8">
      <c r="A175" s="304" t="s">
        <v>903</v>
      </c>
      <c r="B175" s="324">
        <f>+'Summary Medians'!$M$37</f>
        <v>26416</v>
      </c>
      <c r="C175" s="324">
        <f>+'Summary Medians'!$M$38</f>
        <v>19120</v>
      </c>
      <c r="D175" s="324">
        <f>+'Summary Medians'!$M$39</f>
        <v>14062</v>
      </c>
      <c r="E175" s="324">
        <f>+'Summary Medians'!$M$40</f>
        <v>12727.5</v>
      </c>
      <c r="F175" s="324">
        <f>+'Summary Medians'!$M$41</f>
        <v>14280</v>
      </c>
      <c r="G175" s="324">
        <f>+'Summary Medians'!$M$42</f>
        <v>14414</v>
      </c>
      <c r="H175" s="386">
        <f>+'Summary Medians'!$M$43</f>
        <v>14298.5</v>
      </c>
    </row>
    <row r="176" spans="1:8">
      <c r="A176" s="304" t="s">
        <v>904</v>
      </c>
      <c r="B176" s="324">
        <f>+'Summary Medians'!$M$54</f>
        <v>31752</v>
      </c>
      <c r="C176" s="324">
        <f>+'Summary Medians'!$M$55</f>
        <v>0</v>
      </c>
      <c r="D176" s="324">
        <f>+'Summary Medians'!$M$56</f>
        <v>11726</v>
      </c>
      <c r="E176" s="324">
        <f>+'Summary Medians'!$M$57</f>
        <v>0</v>
      </c>
      <c r="F176" s="324">
        <f>+'Summary Medians'!$M$58</f>
        <v>0</v>
      </c>
      <c r="G176" s="324">
        <f>+'Summary Medians'!$M$59</f>
        <v>0</v>
      </c>
      <c r="H176" s="386">
        <f>+'Summary Medians'!$M$60</f>
        <v>21739</v>
      </c>
    </row>
    <row r="177" spans="1:8">
      <c r="A177" s="318" t="s">
        <v>905</v>
      </c>
      <c r="B177" s="324">
        <f>+'Summary Medians'!$M$71</f>
        <v>25723.260000000002</v>
      </c>
      <c r="C177" s="324">
        <f>+'Summary Medians'!$M$72</f>
        <v>0</v>
      </c>
      <c r="D177" s="324">
        <f>+'Summary Medians'!$M$73</f>
        <v>24893.759999999998</v>
      </c>
      <c r="E177" s="324">
        <f>+'Summary Medians'!$M$74</f>
        <v>31215.84</v>
      </c>
      <c r="F177" s="324">
        <f>+'Summary Medians'!$M$75</f>
        <v>0</v>
      </c>
      <c r="G177" s="324">
        <f>+'Summary Medians'!$M$76</f>
        <v>28067.279999999999</v>
      </c>
      <c r="H177" s="386">
        <f>+'Summary Medians'!$M$77</f>
        <v>25066.080000000002</v>
      </c>
    </row>
    <row r="178" spans="1:8">
      <c r="A178" s="318"/>
      <c r="B178" s="324"/>
      <c r="C178" s="324"/>
      <c r="D178" s="324"/>
      <c r="E178" s="324"/>
      <c r="F178" s="324"/>
      <c r="G178" s="324"/>
      <c r="H178" s="386"/>
    </row>
    <row r="179" spans="1:8">
      <c r="A179" s="318" t="s">
        <v>906</v>
      </c>
      <c r="B179" s="324">
        <f>+'Summary Medians'!$M$88</f>
        <v>29155</v>
      </c>
      <c r="C179" s="324">
        <f>+'Summary Medians'!$M$89</f>
        <v>30072</v>
      </c>
      <c r="D179" s="324">
        <f>+'Summary Medians'!$M$90</f>
        <v>24794</v>
      </c>
      <c r="E179" s="324">
        <f>+'Summary Medians'!$M$91</f>
        <v>20655</v>
      </c>
      <c r="F179" s="324">
        <f>+'Summary Medians'!$M$92</f>
        <v>19108</v>
      </c>
      <c r="G179" s="324">
        <f>+'Summary Medians'!$M$93</f>
        <v>17602</v>
      </c>
      <c r="H179" s="386">
        <f>+'Summary Medians'!$M$94</f>
        <v>22868</v>
      </c>
    </row>
    <row r="180" spans="1:8">
      <c r="A180" s="304" t="s">
        <v>907</v>
      </c>
      <c r="B180" s="324">
        <f>+'Summary Medians'!$M$105</f>
        <v>27031</v>
      </c>
      <c r="C180" s="324">
        <f>+'Summary Medians'!$M$106</f>
        <v>0</v>
      </c>
      <c r="D180" s="324">
        <f>+'Summary Medians'!$M$107</f>
        <v>20820</v>
      </c>
      <c r="E180" s="324">
        <f>+'Summary Medians'!$M$108</f>
        <v>15486</v>
      </c>
      <c r="F180" s="324">
        <f>+'Summary Medians'!$M$109</f>
        <v>0</v>
      </c>
      <c r="G180" s="324">
        <f>+'Summary Medians'!$M$110</f>
        <v>0</v>
      </c>
      <c r="H180" s="386">
        <f>+'Summary Medians'!$M$111</f>
        <v>20862</v>
      </c>
    </row>
    <row r="181" spans="1:8">
      <c r="A181" s="304" t="s">
        <v>908</v>
      </c>
      <c r="B181" s="324">
        <f>+'Summary Medians'!$M$122</f>
        <v>28822</v>
      </c>
      <c r="C181" s="324">
        <f>+'Summary Medians'!$M$123</f>
        <v>22799.37</v>
      </c>
      <c r="D181" s="324">
        <f>+'Summary Medians'!$M$124</f>
        <v>21017</v>
      </c>
      <c r="E181" s="324">
        <f>+'Summary Medians'!$M$125</f>
        <v>19207</v>
      </c>
      <c r="F181" s="324">
        <f>+'Summary Medians'!$M$126</f>
        <v>15223</v>
      </c>
      <c r="G181" s="324">
        <f>+'Summary Medians'!$M$127</f>
        <v>0</v>
      </c>
      <c r="H181" s="386">
        <f>+'Summary Medians'!$M$128</f>
        <v>20112</v>
      </c>
    </row>
    <row r="182" spans="1:8">
      <c r="A182" s="318" t="s">
        <v>909</v>
      </c>
      <c r="B182" s="324">
        <f>+'Summary Medians'!$M$139</f>
        <v>35498</v>
      </c>
      <c r="C182" s="324">
        <f>+'Summary Medians'!$M$140</f>
        <v>23868</v>
      </c>
      <c r="D182" s="324">
        <f>+'Summary Medians'!$M$141</f>
        <v>24709</v>
      </c>
      <c r="E182" s="324">
        <f>+'Summary Medians'!$M$142</f>
        <v>16464.5</v>
      </c>
      <c r="F182" s="324">
        <f>+'Summary Medians'!$M$143</f>
        <v>15942</v>
      </c>
      <c r="G182" s="324">
        <f>+'Summary Medians'!$M$144</f>
        <v>0</v>
      </c>
      <c r="H182" s="386">
        <f>+'Summary Medians'!$M$145</f>
        <v>19768.5</v>
      </c>
    </row>
    <row r="183" spans="1:8">
      <c r="A183" s="318"/>
      <c r="B183" s="324"/>
      <c r="C183" s="324"/>
      <c r="D183" s="324"/>
      <c r="E183" s="324"/>
      <c r="F183" s="324"/>
      <c r="G183" s="324"/>
      <c r="H183" s="386"/>
    </row>
    <row r="184" spans="1:8">
      <c r="A184" s="304" t="s">
        <v>910</v>
      </c>
      <c r="B184" s="324">
        <f>+'Summary Medians'!$M$156</f>
        <v>18714.5</v>
      </c>
      <c r="C184" s="324">
        <f>+'Summary Medians'!$M$157</f>
        <v>19818</v>
      </c>
      <c r="D184" s="324">
        <f>+'Summary Medians'!$M$158</f>
        <v>0</v>
      </c>
      <c r="E184" s="324">
        <f>+'Summary Medians'!$M$159</f>
        <v>6418</v>
      </c>
      <c r="F184" s="324">
        <f>+'Summary Medians'!$M$160</f>
        <v>16634</v>
      </c>
      <c r="G184" s="324">
        <f>+'Summary Medians'!$M$161</f>
        <v>0</v>
      </c>
      <c r="H184" s="386">
        <f>+'Summary Medians'!$M$162</f>
        <v>16581.5</v>
      </c>
    </row>
    <row r="185" spans="1:8">
      <c r="A185" s="304" t="s">
        <v>911</v>
      </c>
      <c r="B185" s="324">
        <f>+'Summary Medians'!$M$173</f>
        <v>23148</v>
      </c>
      <c r="C185" s="324">
        <f>+'Summary Medians'!$M$174</f>
        <v>20179</v>
      </c>
      <c r="D185" s="324">
        <f>+'Summary Medians'!$M$175</f>
        <v>19824</v>
      </c>
      <c r="E185" s="324">
        <f>+'Summary Medians'!$M$176</f>
        <v>16381</v>
      </c>
      <c r="F185" s="324">
        <f>+'Summary Medians'!$M$177</f>
        <v>16181.5</v>
      </c>
      <c r="G185" s="324">
        <f>+'Summary Medians'!$M$178</f>
        <v>21141</v>
      </c>
      <c r="H185" s="386">
        <f>+'Summary Medians'!$M$179</f>
        <v>19852</v>
      </c>
    </row>
    <row r="186" spans="1:8">
      <c r="A186" s="304" t="s">
        <v>912</v>
      </c>
      <c r="B186" s="324">
        <f>+'Summary Medians'!$M$190</f>
        <v>22387.699999999997</v>
      </c>
      <c r="C186" s="324">
        <f>+'Summary Medians'!$M$191</f>
        <v>0</v>
      </c>
      <c r="D186" s="324">
        <f>+'Summary Medians'!$M$192</f>
        <v>14204.4</v>
      </c>
      <c r="E186" s="324">
        <f>+'Summary Medians'!$M$193</f>
        <v>14640</v>
      </c>
      <c r="F186" s="324">
        <f>+'Summary Medians'!$M$194</f>
        <v>12528</v>
      </c>
      <c r="G186" s="324">
        <f>+'Summary Medians'!$M$195</f>
        <v>0</v>
      </c>
      <c r="H186" s="386">
        <f>+'Summary Medians'!$M$196</f>
        <v>14532</v>
      </c>
    </row>
    <row r="187" spans="1:8">
      <c r="A187" s="304" t="s">
        <v>913</v>
      </c>
      <c r="B187" s="324">
        <f>+'Summary Medians'!$M$207</f>
        <v>22746</v>
      </c>
      <c r="C187" s="324">
        <f>+'Summary Medians'!$M$208</f>
        <v>0</v>
      </c>
      <c r="D187" s="324">
        <f>+'Summary Medians'!$M$209</f>
        <v>27570</v>
      </c>
      <c r="E187" s="324">
        <f>+'Summary Medians'!$M$210</f>
        <v>0</v>
      </c>
      <c r="F187" s="324">
        <f>+'Summary Medians'!$M$211</f>
        <v>20500</v>
      </c>
      <c r="G187" s="324">
        <f>+'Summary Medians'!$M$212</f>
        <v>27810</v>
      </c>
      <c r="H187" s="386">
        <f>+'Summary Medians'!$M$213</f>
        <v>23103</v>
      </c>
    </row>
    <row r="188" spans="1:8">
      <c r="A188" s="304"/>
      <c r="B188"/>
      <c r="C188"/>
      <c r="D188"/>
      <c r="E188"/>
      <c r="F188"/>
      <c r="G188"/>
      <c r="H188" s="431"/>
    </row>
    <row r="189" spans="1:8">
      <c r="A189" s="304" t="s">
        <v>914</v>
      </c>
      <c r="B189" s="324">
        <f>+'Summary Medians'!$M$224</f>
        <v>27396.5</v>
      </c>
      <c r="C189" s="324">
        <f>+'Summary Medians'!$M$225</f>
        <v>24475</v>
      </c>
      <c r="D189" s="324">
        <f>+'Summary Medians'!$M$226</f>
        <v>25914.5</v>
      </c>
      <c r="E189" s="324">
        <f>+'Summary Medians'!$M$227</f>
        <v>0</v>
      </c>
      <c r="F189" s="324">
        <f>+'Summary Medians'!$M$228</f>
        <v>15670</v>
      </c>
      <c r="G189" s="324">
        <f>+'Summary Medians'!$M$229</f>
        <v>0</v>
      </c>
      <c r="H189" s="386">
        <f>+'Summary Medians'!$M$230</f>
        <v>25835</v>
      </c>
    </row>
    <row r="190" spans="1:8">
      <c r="A190" s="318" t="s">
        <v>924</v>
      </c>
      <c r="B190" s="324">
        <f>+'Summary Medians'!$M$241</f>
        <v>22231.200000000001</v>
      </c>
      <c r="C190" s="324">
        <f>+'Summary Medians'!$M$242</f>
        <v>19344</v>
      </c>
      <c r="D190" s="324">
        <f>+'Summary Medians'!$M$243</f>
        <v>18018.599999999999</v>
      </c>
      <c r="E190" s="324">
        <f>+'Summary Medians'!$M$244</f>
        <v>17166</v>
      </c>
      <c r="F190" s="324">
        <f>+'Summary Medians'!$M$245</f>
        <v>17256</v>
      </c>
      <c r="G190" s="324">
        <f>+'Summary Medians'!$M$246</f>
        <v>0</v>
      </c>
      <c r="H190" s="386">
        <f>+'Summary Medians'!$M$247</f>
        <v>18483</v>
      </c>
    </row>
    <row r="191" spans="1:8">
      <c r="A191" s="304" t="s">
        <v>916</v>
      </c>
      <c r="B191" s="324">
        <f>+'Summary Medians'!$M$258</f>
        <v>28578</v>
      </c>
      <c r="C191" s="324">
        <f>+'Summary Medians'!$M$259</f>
        <v>30501</v>
      </c>
      <c r="D191" s="324">
        <f>+'Summary Medians'!$M$260</f>
        <v>21428</v>
      </c>
      <c r="E191" s="324">
        <f>+'Summary Medians'!$M$261</f>
        <v>0</v>
      </c>
      <c r="F191" s="324">
        <f>+'Summary Medians'!$M$262</f>
        <v>0</v>
      </c>
      <c r="G191" s="324">
        <f>+'Summary Medians'!$M$263</f>
        <v>0</v>
      </c>
      <c r="H191" s="386">
        <f>+'Summary Medians'!$M$264</f>
        <v>26518</v>
      </c>
    </row>
    <row r="192" spans="1:8">
      <c r="A192" s="399" t="s">
        <v>917</v>
      </c>
      <c r="B192" s="400">
        <f>+'Summary Medians'!$M$275</f>
        <v>23238</v>
      </c>
      <c r="C192" s="400">
        <f>+'Summary Medians'!$M$276</f>
        <v>0</v>
      </c>
      <c r="D192" s="400">
        <f>+'Summary Medians'!$M$277</f>
        <v>17910</v>
      </c>
      <c r="E192" s="400">
        <f>+'Summary Medians'!$M$278</f>
        <v>0</v>
      </c>
      <c r="F192" s="400">
        <f>+'Summary Medians'!$M$279</f>
        <v>12224</v>
      </c>
      <c r="G192" s="400">
        <f>+'Summary Medians'!$M$280</f>
        <v>17128</v>
      </c>
      <c r="H192" s="370">
        <f>+'Summary Medians'!$M$281</f>
        <v>16060</v>
      </c>
    </row>
    <row r="193" spans="1:8" ht="39.75" customHeight="1">
      <c r="A193" s="454" t="s">
        <v>935</v>
      </c>
      <c r="B193" s="454"/>
      <c r="C193" s="454"/>
      <c r="D193" s="454"/>
      <c r="E193" s="454"/>
      <c r="F193" s="454"/>
      <c r="G193" s="454"/>
      <c r="H193" s="454"/>
    </row>
    <row r="194" spans="1:8">
      <c r="A194"/>
      <c r="B194"/>
      <c r="C194"/>
      <c r="D194"/>
      <c r="E194"/>
      <c r="F194"/>
      <c r="G194"/>
      <c r="H194" s="332" t="s">
        <v>952</v>
      </c>
    </row>
    <row r="195" spans="1:8" ht="18">
      <c r="A195" s="455" t="s">
        <v>938</v>
      </c>
      <c r="B195" s="455"/>
      <c r="C195" s="455"/>
      <c r="D195" s="455"/>
      <c r="E195" s="455"/>
      <c r="F195" s="455"/>
      <c r="G195" s="455"/>
      <c r="H195" s="455"/>
    </row>
    <row r="196" spans="1:8">
      <c r="A196" s="333"/>
      <c r="B196" s="333"/>
      <c r="C196" s="333"/>
      <c r="D196" s="333"/>
      <c r="E196" s="333"/>
      <c r="F196" s="333"/>
      <c r="G196" s="333"/>
      <c r="H196" s="388"/>
    </row>
    <row r="197" spans="1:8" ht="15.75">
      <c r="A197" s="456" t="s">
        <v>897</v>
      </c>
      <c r="B197" s="456"/>
      <c r="C197" s="456"/>
      <c r="D197" s="456"/>
      <c r="E197" s="456"/>
      <c r="F197" s="456"/>
      <c r="G197" s="456"/>
      <c r="H197" s="456"/>
    </row>
    <row r="198" spans="1:8" ht="15.75">
      <c r="A198" s="456" t="s">
        <v>939</v>
      </c>
      <c r="B198" s="456"/>
      <c r="C198" s="456"/>
      <c r="D198" s="456"/>
      <c r="E198" s="456"/>
      <c r="F198" s="456"/>
      <c r="G198" s="456"/>
      <c r="H198" s="456"/>
    </row>
    <row r="199" spans="1:8" ht="15.75">
      <c r="A199" s="456" t="s">
        <v>951</v>
      </c>
      <c r="B199" s="456"/>
      <c r="C199" s="456"/>
      <c r="D199" s="456"/>
      <c r="E199" s="456"/>
      <c r="F199" s="456"/>
      <c r="G199" s="456"/>
      <c r="H199" s="456"/>
    </row>
    <row r="200" spans="1:8">
      <c r="A200" s="304"/>
      <c r="B200" s="304"/>
      <c r="C200" s="304"/>
      <c r="D200" s="304"/>
      <c r="E200" s="389"/>
      <c r="F200" s="389"/>
      <c r="G200" s="389"/>
      <c r="H200" s="445"/>
    </row>
    <row r="201" spans="1:8">
      <c r="A201" s="371"/>
      <c r="B201" s="371"/>
      <c r="C201" s="371"/>
      <c r="D201" s="371"/>
      <c r="E201" s="371"/>
      <c r="F201" s="371"/>
      <c r="G201" s="308" t="s">
        <v>940</v>
      </c>
      <c r="H201" s="308" t="s">
        <v>941</v>
      </c>
    </row>
    <row r="202" spans="1:8">
      <c r="A202" s="441"/>
      <c r="B202" s="396" t="s">
        <v>4</v>
      </c>
      <c r="C202" s="396" t="s">
        <v>5</v>
      </c>
      <c r="D202" s="396" t="s">
        <v>6</v>
      </c>
      <c r="E202" s="396" t="s">
        <v>7</v>
      </c>
      <c r="F202" s="396" t="s">
        <v>8</v>
      </c>
      <c r="G202" s="396" t="s">
        <v>5</v>
      </c>
      <c r="H202" s="396" t="s">
        <v>5</v>
      </c>
    </row>
    <row r="203" spans="1:8">
      <c r="A203"/>
      <c r="B203"/>
      <c r="C203"/>
      <c r="D203"/>
      <c r="E203"/>
      <c r="F203"/>
      <c r="G203" s="447"/>
      <c r="H203" s="448"/>
    </row>
    <row r="204" spans="1:8">
      <c r="A204" s="318" t="s">
        <v>901</v>
      </c>
      <c r="B204" s="364">
        <f>+'Summary Medians'!$P$19</f>
        <v>19308</v>
      </c>
      <c r="C204" s="364">
        <f>+'Summary Medians'!$V$19</f>
        <v>29358.5</v>
      </c>
      <c r="D204" s="364">
        <f>+'Summary Medians'!$AB$19</f>
        <v>33345</v>
      </c>
      <c r="E204" s="364">
        <f>+'Summary Medians'!$AH$19</f>
        <v>21262</v>
      </c>
      <c r="F204" s="364">
        <f>+'Summary Medians'!$AN$19</f>
        <v>17727.2</v>
      </c>
      <c r="G204" s="364">
        <f>+'Summary Medians'!$AT$19</f>
        <v>22936</v>
      </c>
      <c r="H204" s="346">
        <f>+'Summary Medians'!$AZ$19</f>
        <v>23413</v>
      </c>
    </row>
    <row r="205" spans="1:8">
      <c r="A205" s="318"/>
      <c r="B205" s="417"/>
      <c r="C205" s="417"/>
      <c r="D205" s="417"/>
      <c r="E205" s="417"/>
      <c r="F205" s="417"/>
      <c r="G205" s="417"/>
      <c r="H205" s="419"/>
    </row>
    <row r="206" spans="1:8">
      <c r="A206" s="304" t="s">
        <v>902</v>
      </c>
      <c r="B206" s="324">
        <f>+'Summary Medians'!$P$36</f>
        <v>22760</v>
      </c>
      <c r="C206" s="324">
        <f>+'Summary Medians'!$V$36</f>
        <v>26778</v>
      </c>
      <c r="D206" s="324">
        <f>+'Summary Medians'!$AB$36</f>
        <v>26430</v>
      </c>
      <c r="E206" s="324">
        <f>+'Summary Medians'!$AH$36</f>
        <v>21262</v>
      </c>
      <c r="F206" s="324">
        <f>+'Summary Medians'!$AN$36</f>
        <v>25728</v>
      </c>
      <c r="G206" s="324">
        <f>+'Summary Medians'!$AT$36</f>
        <v>0</v>
      </c>
      <c r="H206" s="323">
        <f>+'Summary Medians'!$AZ$36</f>
        <v>18696</v>
      </c>
    </row>
    <row r="207" spans="1:8">
      <c r="A207" s="304" t="s">
        <v>903</v>
      </c>
      <c r="B207" s="324">
        <f>+'Summary Medians'!$P$53</f>
        <v>12475</v>
      </c>
      <c r="C207" s="324">
        <f>+'Summary Medians'!$V$53</f>
        <v>30781</v>
      </c>
      <c r="D207" s="324">
        <f>+'Summary Medians'!$AB$53</f>
        <v>0</v>
      </c>
      <c r="E207" s="324">
        <f>+'Summary Medians'!$AH$53</f>
        <v>19073</v>
      </c>
      <c r="F207" s="324">
        <f>+'Summary Medians'!$AN$53</f>
        <v>0</v>
      </c>
      <c r="G207" s="324">
        <f>+'Summary Medians'!$AT$53</f>
        <v>0</v>
      </c>
      <c r="H207" s="323">
        <f>+'Summary Medians'!$AZ$53</f>
        <v>0</v>
      </c>
    </row>
    <row r="208" spans="1:8">
      <c r="A208" s="304" t="s">
        <v>904</v>
      </c>
      <c r="B208" s="324">
        <f>+'Summary Medians'!$P$70</f>
        <v>0</v>
      </c>
      <c r="C208" s="324">
        <f>+'Summary Medians'!$V$70</f>
        <v>0</v>
      </c>
      <c r="D208" s="324">
        <f>+'Summary Medians'!$AB$70</f>
        <v>0</v>
      </c>
      <c r="E208" s="324">
        <f>+'Summary Medians'!$AH$70</f>
        <v>0</v>
      </c>
      <c r="F208" s="324">
        <f>+'Summary Medians'!$AN$70</f>
        <v>0</v>
      </c>
      <c r="G208" s="324">
        <f>+'Summary Medians'!$AT$70</f>
        <v>0</v>
      </c>
      <c r="H208" s="323">
        <f>+'Summary Medians'!$AZ$70</f>
        <v>0</v>
      </c>
    </row>
    <row r="209" spans="1:8">
      <c r="A209" s="318" t="s">
        <v>905</v>
      </c>
      <c r="B209" s="324">
        <f>+'Summary Medians'!$P$87</f>
        <v>16756.489999999998</v>
      </c>
      <c r="C209" s="324">
        <f>+'Summary Medians'!$V$87</f>
        <v>32732.690000000002</v>
      </c>
      <c r="D209" s="324">
        <f>+'Summary Medians'!$AB$87</f>
        <v>41717.980000000003</v>
      </c>
      <c r="E209" s="324">
        <f>+'Summary Medians'!$AH$87</f>
        <v>19904.68</v>
      </c>
      <c r="F209" s="324">
        <f>+'Summary Medians'!$AN$87</f>
        <v>0</v>
      </c>
      <c r="G209" s="324">
        <f>+'Summary Medians'!$AT$87</f>
        <v>0</v>
      </c>
      <c r="H209" s="323">
        <f>+'Summary Medians'!$AZ$87</f>
        <v>28786.86</v>
      </c>
    </row>
    <row r="210" spans="1:8">
      <c r="A210" s="318"/>
      <c r="B210" s="324"/>
      <c r="C210" s="324"/>
      <c r="D210" s="324"/>
      <c r="E210" s="324"/>
      <c r="F210" s="324"/>
      <c r="G210" s="324"/>
      <c r="H210" s="323"/>
    </row>
    <row r="211" spans="1:8">
      <c r="A211" s="318" t="s">
        <v>906</v>
      </c>
      <c r="B211" s="324">
        <f>+'Summary Medians'!$P$104</f>
        <v>18116</v>
      </c>
      <c r="C211" s="324">
        <f>+'Summary Medians'!$V$104</f>
        <v>30378</v>
      </c>
      <c r="D211" s="324">
        <f>+'Summary Medians'!$AB$104</f>
        <v>20620</v>
      </c>
      <c r="E211" s="324">
        <f>+'Summary Medians'!$AH$104</f>
        <v>18220</v>
      </c>
      <c r="F211" s="324">
        <f>+'Summary Medians'!$AN$104</f>
        <v>0</v>
      </c>
      <c r="G211" s="324">
        <f>+'Summary Medians'!$AT$104</f>
        <v>0</v>
      </c>
      <c r="H211" s="323">
        <f>+'Summary Medians'!$AZ$104</f>
        <v>19022</v>
      </c>
    </row>
    <row r="212" spans="1:8">
      <c r="A212" s="304" t="s">
        <v>907</v>
      </c>
      <c r="B212" s="324">
        <f>+'Summary Medians'!$P$121</f>
        <v>21292</v>
      </c>
      <c r="C212" s="324">
        <f>+'Summary Medians'!$V$121</f>
        <v>38099</v>
      </c>
      <c r="D212" s="324">
        <f>+'Summary Medians'!$AB$121</f>
        <v>32319</v>
      </c>
      <c r="E212" s="324">
        <f>+'Summary Medians'!$AH$121</f>
        <v>27250</v>
      </c>
      <c r="F212" s="324">
        <f>+'Summary Medians'!$AN$121</f>
        <v>0</v>
      </c>
      <c r="G212" s="324">
        <f>+'Summary Medians'!$AT$121</f>
        <v>0</v>
      </c>
      <c r="H212" s="323">
        <f>+'Summary Medians'!$AZ$121</f>
        <v>0</v>
      </c>
    </row>
    <row r="213" spans="1:8">
      <c r="A213" s="304" t="s">
        <v>908</v>
      </c>
      <c r="B213" s="324">
        <f>+'Summary Medians'!$P$138</f>
        <v>18738.5</v>
      </c>
      <c r="C213" s="324">
        <f>+'Summary Medians'!$V$138</f>
        <v>31140</v>
      </c>
      <c r="D213" s="324">
        <f>+'Summary Medians'!$AB$138</f>
        <v>29916</v>
      </c>
      <c r="E213" s="324">
        <f>+'Summary Medians'!$AH$138</f>
        <v>23257</v>
      </c>
      <c r="F213" s="324">
        <f>+'Summary Medians'!$AN$138</f>
        <v>0</v>
      </c>
      <c r="G213" s="324">
        <f>+'Summary Medians'!$AT$138</f>
        <v>0</v>
      </c>
      <c r="H213" s="323">
        <f>+'Summary Medians'!$AZ$138</f>
        <v>26797</v>
      </c>
    </row>
    <row r="214" spans="1:8">
      <c r="A214" s="318" t="s">
        <v>909</v>
      </c>
      <c r="B214" s="324">
        <f>+'Summary Medians'!$P$155</f>
        <v>30762</v>
      </c>
      <c r="C214" s="324">
        <f>+'Summary Medians'!$V$155</f>
        <v>35547</v>
      </c>
      <c r="D214" s="324">
        <f>+'Summary Medians'!$AB$155</f>
        <v>37269</v>
      </c>
      <c r="E214" s="324">
        <f>+'Summary Medians'!$AH$155</f>
        <v>26929</v>
      </c>
      <c r="F214" s="324">
        <f>+'Summary Medians'!$AN$155</f>
        <v>0</v>
      </c>
      <c r="G214" s="324">
        <f>+'Summary Medians'!$AT$155</f>
        <v>0</v>
      </c>
      <c r="H214" s="323">
        <f>+'Summary Medians'!$AZ$155</f>
        <v>0</v>
      </c>
    </row>
    <row r="215" spans="1:8">
      <c r="A215" s="318"/>
      <c r="B215" s="324"/>
      <c r="C215" s="324"/>
      <c r="D215" s="324"/>
      <c r="E215" s="324"/>
      <c r="F215" s="324"/>
      <c r="G215" s="324"/>
      <c r="H215" s="323"/>
    </row>
    <row r="216" spans="1:8">
      <c r="A216" s="304" t="s">
        <v>910</v>
      </c>
      <c r="B216" s="324">
        <f>+'Summary Medians'!$P$172</f>
        <v>15446</v>
      </c>
      <c r="C216" s="324">
        <f>+'Summary Medians'!$V$172</f>
        <v>26949</v>
      </c>
      <c r="D216" s="324">
        <f>+'Summary Medians'!$AB$172</f>
        <v>26800</v>
      </c>
      <c r="E216" s="324">
        <f>+'Summary Medians'!$AH$172</f>
        <v>22969</v>
      </c>
      <c r="F216" s="324">
        <f>+'Summary Medians'!$AN$172</f>
        <v>0</v>
      </c>
      <c r="G216" s="324">
        <f>+'Summary Medians'!$AT$172</f>
        <v>0</v>
      </c>
      <c r="H216" s="323">
        <f>+'Summary Medians'!$AZ$172</f>
        <v>23209</v>
      </c>
    </row>
    <row r="217" spans="1:8">
      <c r="A217" s="304" t="s">
        <v>911</v>
      </c>
      <c r="B217" s="324">
        <f>+'Summary Medians'!$P$189</f>
        <v>19689.5</v>
      </c>
      <c r="C217" s="324">
        <f>+'Summary Medians'!$V$189</f>
        <v>23858</v>
      </c>
      <c r="D217" s="324">
        <f>+'Summary Medians'!$AB$189</f>
        <v>35051</v>
      </c>
      <c r="E217" s="324">
        <f>+'Summary Medians'!$AH$189</f>
        <v>22167</v>
      </c>
      <c r="F217" s="324">
        <f>+'Summary Medians'!$AN$189</f>
        <v>0</v>
      </c>
      <c r="G217" s="324">
        <f>+'Summary Medians'!$AT$189</f>
        <v>0</v>
      </c>
      <c r="H217" s="323">
        <f>+'Summary Medians'!$AZ$189</f>
        <v>18516</v>
      </c>
    </row>
    <row r="218" spans="1:8">
      <c r="A218" s="304" t="s">
        <v>912</v>
      </c>
      <c r="B218" s="324">
        <f>+'Summary Medians'!$P$206</f>
        <v>18398</v>
      </c>
      <c r="C218" s="324">
        <f>+'Summary Medians'!$V$206</f>
        <v>27104.5</v>
      </c>
      <c r="D218" s="324">
        <f>+'Summary Medians'!$AB$206</f>
        <v>26898.5</v>
      </c>
      <c r="E218" s="324">
        <f>+'Summary Medians'!$AH$206</f>
        <v>18666.45</v>
      </c>
      <c r="F218" s="324">
        <f>+'Summary Medians'!$AN$206</f>
        <v>17727.2</v>
      </c>
      <c r="G218" s="324">
        <f>+'Summary Medians'!$AT$206</f>
        <v>24926.2</v>
      </c>
      <c r="H218" s="323">
        <f>+'Summary Medians'!$AZ$206</f>
        <v>20347.599999999999</v>
      </c>
    </row>
    <row r="219" spans="1:8">
      <c r="A219" s="304" t="s">
        <v>913</v>
      </c>
      <c r="B219" s="324">
        <f>+'Summary Medians'!$P$223</f>
        <v>24994</v>
      </c>
      <c r="C219" s="324">
        <f>+'Summary Medians'!$V$223</f>
        <v>36830</v>
      </c>
      <c r="D219" s="324">
        <f>+'Summary Medians'!$AB$223</f>
        <v>34300</v>
      </c>
      <c r="E219" s="324">
        <f>+'Summary Medians'!$AH$223</f>
        <v>22053</v>
      </c>
      <c r="F219" s="324">
        <f>+'Summary Medians'!$AN$223</f>
        <v>0</v>
      </c>
      <c r="G219" s="324">
        <f>+'Summary Medians'!$AT$223</f>
        <v>0</v>
      </c>
      <c r="H219" s="323">
        <f>+'Summary Medians'!$AZ$223</f>
        <v>0</v>
      </c>
    </row>
    <row r="220" spans="1:8">
      <c r="A220" s="304"/>
      <c r="B220"/>
      <c r="C220"/>
      <c r="D220"/>
      <c r="E220"/>
      <c r="F220"/>
      <c r="G220"/>
      <c r="H220" s="448"/>
    </row>
    <row r="221" spans="1:8">
      <c r="A221" s="304" t="s">
        <v>914</v>
      </c>
      <c r="B221" s="324">
        <f>+'Summary Medians'!$P$240</f>
        <v>18819.5</v>
      </c>
      <c r="C221" s="324">
        <f>+'Summary Medians'!$V$240</f>
        <v>33607.5</v>
      </c>
      <c r="D221" s="324">
        <f>+'Summary Medians'!$AB$240</f>
        <v>33366</v>
      </c>
      <c r="E221" s="324">
        <f>+'Summary Medians'!$AH$240</f>
        <v>29849.5</v>
      </c>
      <c r="F221" s="324">
        <f>+'Summary Medians'!$AN$240</f>
        <v>0</v>
      </c>
      <c r="G221" s="324">
        <f>+'Summary Medians'!$AT$240</f>
        <v>0</v>
      </c>
      <c r="H221" s="323">
        <f>+'Summary Medians'!$AZ$240</f>
        <v>28428</v>
      </c>
    </row>
    <row r="222" spans="1:8">
      <c r="A222" s="318" t="s">
        <v>924</v>
      </c>
      <c r="B222" s="324">
        <f>+'Summary Medians'!$P$257</f>
        <v>21900.75</v>
      </c>
      <c r="C222" s="324">
        <f>+'Summary Medians'!$V$257</f>
        <v>21540.6</v>
      </c>
      <c r="D222" s="324">
        <f>+'Summary Medians'!$AB$257</f>
        <v>36889.199999999997</v>
      </c>
      <c r="E222" s="324">
        <f>+'Summary Medians'!$AH$257</f>
        <v>13721.5</v>
      </c>
      <c r="F222" s="324">
        <f>+'Summary Medians'!$AN$257</f>
        <v>6807</v>
      </c>
      <c r="G222" s="324">
        <f>+'Summary Medians'!$AT$257</f>
        <v>22936</v>
      </c>
      <c r="H222" s="323">
        <f>+'Summary Medians'!$AZ$257</f>
        <v>26964</v>
      </c>
    </row>
    <row r="223" spans="1:8">
      <c r="A223" s="304" t="s">
        <v>916</v>
      </c>
      <c r="B223" s="324">
        <f>+'Summary Medians'!$P$274</f>
        <v>25351</v>
      </c>
      <c r="C223" s="324">
        <f>+'Summary Medians'!$V$274</f>
        <v>39467.5</v>
      </c>
      <c r="D223" s="324">
        <f>+'Summary Medians'!$AB$274</f>
        <v>49129</v>
      </c>
      <c r="E223" s="324">
        <f>+'Summary Medians'!$AH$274</f>
        <v>28679</v>
      </c>
      <c r="F223" s="324">
        <f>+'Summary Medians'!$AN$274</f>
        <v>0</v>
      </c>
      <c r="G223" s="324">
        <f>+'Summary Medians'!$AT$274</f>
        <v>0</v>
      </c>
      <c r="H223" s="323">
        <f>+'Summary Medians'!$AZ$274</f>
        <v>23617</v>
      </c>
    </row>
    <row r="224" spans="1:8">
      <c r="A224" s="399" t="s">
        <v>917</v>
      </c>
      <c r="B224" s="400">
        <f>+'Summary Medians'!$P$291</f>
        <v>20916</v>
      </c>
      <c r="C224" s="400">
        <f>+'Summary Medians'!$V$291</f>
        <v>25474</v>
      </c>
      <c r="D224" s="400">
        <f>+'Summary Medians'!$AB$291</f>
        <v>21330</v>
      </c>
      <c r="E224" s="400">
        <f>+'Summary Medians'!$AH$291</f>
        <v>19492</v>
      </c>
      <c r="F224" s="400">
        <f>+'Summary Medians'!$AN$291</f>
        <v>0</v>
      </c>
      <c r="G224" s="400">
        <f>+'Summary Medians'!$AT$291</f>
        <v>21705.5</v>
      </c>
      <c r="H224" s="401">
        <f>+'Summary Medians'!$AZ$291</f>
        <v>0</v>
      </c>
    </row>
    <row r="225" spans="1:8" ht="33" customHeight="1">
      <c r="A225" s="454" t="s">
        <v>942</v>
      </c>
      <c r="B225" s="454"/>
      <c r="C225" s="454"/>
      <c r="D225" s="454"/>
      <c r="E225" s="454"/>
      <c r="F225" s="454"/>
      <c r="G225" s="454"/>
      <c r="H225" s="454"/>
    </row>
    <row r="226" spans="1:8">
      <c r="A226"/>
      <c r="B226"/>
      <c r="C226"/>
      <c r="D226"/>
      <c r="E226"/>
      <c r="F226"/>
      <c r="G226"/>
      <c r="H226" s="332" t="s">
        <v>952</v>
      </c>
    </row>
    <row r="227" spans="1:8" ht="18">
      <c r="A227" s="295" t="s">
        <v>943</v>
      </c>
      <c r="B227" s="295"/>
      <c r="C227" s="295"/>
      <c r="D227" s="295"/>
      <c r="E227" s="295"/>
      <c r="F227" s="295"/>
      <c r="G227" s="295"/>
      <c r="H227" s="296"/>
    </row>
    <row r="228" spans="1:8">
      <c r="A228" s="298"/>
      <c r="B228" s="298"/>
      <c r="C228" s="298"/>
      <c r="D228" s="298"/>
      <c r="E228" s="298"/>
      <c r="F228" s="298"/>
      <c r="G228" s="298"/>
      <c r="H228" s="299"/>
    </row>
    <row r="229" spans="1:8" ht="15.75">
      <c r="A229" s="301" t="s">
        <v>897</v>
      </c>
      <c r="B229" s="301"/>
      <c r="C229" s="301"/>
      <c r="D229" s="301"/>
      <c r="E229" s="301"/>
      <c r="F229" s="301"/>
      <c r="G229" s="301"/>
      <c r="H229" s="302"/>
    </row>
    <row r="230" spans="1:8" ht="15.75">
      <c r="A230" s="301" t="s">
        <v>944</v>
      </c>
      <c r="B230" s="301"/>
      <c r="C230" s="301"/>
      <c r="D230" s="301"/>
      <c r="E230" s="301"/>
      <c r="F230" s="301"/>
      <c r="G230" s="301"/>
      <c r="H230" s="302"/>
    </row>
    <row r="231" spans="1:8" ht="15.75">
      <c r="A231" s="301" t="s">
        <v>951</v>
      </c>
      <c r="B231" s="301"/>
      <c r="C231" s="301"/>
      <c r="D231" s="301"/>
      <c r="E231" s="301"/>
      <c r="F231" s="301"/>
      <c r="G231" s="301"/>
      <c r="H231" s="302"/>
    </row>
    <row r="232" spans="1:8">
      <c r="A232" s="402"/>
      <c r="B232" s="402"/>
      <c r="C232" s="402"/>
      <c r="D232" s="402"/>
      <c r="E232" s="402"/>
      <c r="F232" s="402"/>
      <c r="G232" s="402"/>
      <c r="H232" s="403"/>
    </row>
    <row r="233" spans="1:8">
      <c r="A233" s="449"/>
      <c r="B233" s="405"/>
      <c r="C233" s="405"/>
      <c r="D233" s="405"/>
      <c r="E233" s="405"/>
      <c r="F233" s="405"/>
      <c r="G233" s="405" t="s">
        <v>940</v>
      </c>
      <c r="H233" s="406" t="s">
        <v>941</v>
      </c>
    </row>
    <row r="234" spans="1:8">
      <c r="A234" s="450"/>
      <c r="B234" s="408" t="s">
        <v>4</v>
      </c>
      <c r="C234" s="408" t="s">
        <v>5</v>
      </c>
      <c r="D234" s="408" t="s">
        <v>6</v>
      </c>
      <c r="E234" s="408" t="s">
        <v>7</v>
      </c>
      <c r="F234" s="408" t="s">
        <v>8</v>
      </c>
      <c r="G234" s="408" t="s">
        <v>5</v>
      </c>
      <c r="H234" s="409" t="s">
        <v>5</v>
      </c>
    </row>
    <row r="235" spans="1:8">
      <c r="A235" s="410"/>
      <c r="B235" s="451"/>
      <c r="C235" s="451"/>
      <c r="D235" s="451"/>
      <c r="E235" s="451"/>
      <c r="F235" s="451"/>
      <c r="G235" s="451"/>
      <c r="H235" s="452"/>
    </row>
    <row r="236" spans="1:8">
      <c r="A236" s="318" t="s">
        <v>901</v>
      </c>
      <c r="B236" s="364">
        <f>+'Summary Medians'!$S$19</f>
        <v>37536</v>
      </c>
      <c r="C236" s="364">
        <f>+'Summary Medians'!$Y$19</f>
        <v>58597</v>
      </c>
      <c r="D236" s="364">
        <f>+'Summary Medians'!$AE$19</f>
        <v>60207</v>
      </c>
      <c r="E236" s="364">
        <f>+'Summary Medians'!$AK$19</f>
        <v>38518</v>
      </c>
      <c r="F236" s="364">
        <f>+'Summary Medians'!$AQ$19</f>
        <v>34407.199999999997</v>
      </c>
      <c r="G236" s="364">
        <f>+'Summary Medians'!$AW$19</f>
        <v>48717.06</v>
      </c>
      <c r="H236" s="319">
        <f>+'Summary Medians'!$BC$19</f>
        <v>46900.5</v>
      </c>
    </row>
    <row r="237" spans="1:8">
      <c r="A237" s="453"/>
      <c r="B237" s="417"/>
      <c r="C237" s="417"/>
      <c r="D237" s="417"/>
      <c r="E237" s="417"/>
      <c r="F237" s="417"/>
      <c r="G237" s="417"/>
      <c r="H237" s="419"/>
    </row>
    <row r="238" spans="1:8">
      <c r="A238" s="304" t="s">
        <v>902</v>
      </c>
      <c r="B238" s="324">
        <f>+'Summary Medians'!$S$36</f>
        <v>38820</v>
      </c>
      <c r="C238" s="324">
        <f>+'Summary Medians'!$Y$36</f>
        <v>61848</v>
      </c>
      <c r="D238" s="324">
        <f>+'Summary Medians'!$AE$36</f>
        <v>60414</v>
      </c>
      <c r="E238" s="324">
        <f>+'Summary Medians'!$AK$36</f>
        <v>39406</v>
      </c>
      <c r="F238" s="324">
        <f>+'Summary Medians'!$AQ$36</f>
        <v>54012</v>
      </c>
      <c r="G238" s="324">
        <f>+'Summary Medians'!$AW$36</f>
        <v>0</v>
      </c>
      <c r="H238" s="326">
        <f>+'Summary Medians'!$BC$36</f>
        <v>44840</v>
      </c>
    </row>
    <row r="239" spans="1:8">
      <c r="A239" s="304" t="s">
        <v>903</v>
      </c>
      <c r="B239" s="324">
        <f>+'Summary Medians'!$S$53</f>
        <v>25748</v>
      </c>
      <c r="C239" s="324">
        <f>+'Summary Medians'!$Y$53</f>
        <v>59985</v>
      </c>
      <c r="D239" s="324">
        <f>+'Summary Medians'!$AE$53</f>
        <v>0</v>
      </c>
      <c r="E239" s="324">
        <f>+'Summary Medians'!$AK$53</f>
        <v>36569</v>
      </c>
      <c r="F239" s="324">
        <f>+'Summary Medians'!$AQ$53</f>
        <v>0</v>
      </c>
      <c r="G239" s="324">
        <f>+'Summary Medians'!$AW$53</f>
        <v>0</v>
      </c>
      <c r="H239" s="326">
        <f>+'Summary Medians'!$BC$53</f>
        <v>0</v>
      </c>
    </row>
    <row r="240" spans="1:8">
      <c r="A240" s="304" t="s">
        <v>904</v>
      </c>
      <c r="B240" s="324">
        <f>+'Summary Medians'!$S$70</f>
        <v>0</v>
      </c>
      <c r="C240" s="324">
        <f>+'Summary Medians'!$Y$70</f>
        <v>0</v>
      </c>
      <c r="D240" s="324">
        <f>+'Summary Medians'!$AE$70</f>
        <v>0</v>
      </c>
      <c r="E240" s="324">
        <f>+'Summary Medians'!$AK$70</f>
        <v>0</v>
      </c>
      <c r="F240" s="324">
        <f>+'Summary Medians'!$AQ$70</f>
        <v>0</v>
      </c>
      <c r="G240" s="324">
        <f>+'Summary Medians'!$AW$70</f>
        <v>0</v>
      </c>
      <c r="H240" s="326">
        <f>+'Summary Medians'!$BC$70</f>
        <v>0</v>
      </c>
    </row>
    <row r="241" spans="1:8">
      <c r="A241" s="304" t="s">
        <v>905</v>
      </c>
      <c r="B241" s="324">
        <f>+'Summary Medians'!$S$87</f>
        <v>29554.65</v>
      </c>
      <c r="C241" s="324">
        <f>+'Summary Medians'!$Y$87</f>
        <v>63029.61</v>
      </c>
      <c r="D241" s="324">
        <f>+'Summary Medians'!$AE$87</f>
        <v>68198.740000000005</v>
      </c>
      <c r="E241" s="324">
        <f>+'Summary Medians'!$AK$87</f>
        <v>38536.93</v>
      </c>
      <c r="F241" s="324">
        <f>+'Summary Medians'!$AQ$87</f>
        <v>0</v>
      </c>
      <c r="G241" s="324">
        <f>+'Summary Medians'!$AW$87</f>
        <v>0</v>
      </c>
      <c r="H241" s="326">
        <f>+'Summary Medians'!$BC$87</f>
        <v>49762.06</v>
      </c>
    </row>
    <row r="242" spans="1:8">
      <c r="A242" s="304"/>
      <c r="B242" s="324"/>
      <c r="C242" s="324"/>
      <c r="D242" s="324"/>
      <c r="E242" s="324"/>
      <c r="F242" s="324"/>
      <c r="G242" s="324"/>
      <c r="H242" s="326"/>
    </row>
    <row r="243" spans="1:8">
      <c r="A243" s="304" t="s">
        <v>906</v>
      </c>
      <c r="B243" s="324">
        <f>+'Summary Medians'!$S$104</f>
        <v>36939</v>
      </c>
      <c r="C243" s="324">
        <f>+'Summary Medians'!$Y$104</f>
        <v>58736</v>
      </c>
      <c r="D243" s="324">
        <f>+'Summary Medians'!$AE$104</f>
        <v>47760</v>
      </c>
      <c r="E243" s="324">
        <f>+'Summary Medians'!$AK$104</f>
        <v>38518</v>
      </c>
      <c r="F243" s="324">
        <f>+'Summary Medians'!$AQ$104</f>
        <v>0</v>
      </c>
      <c r="G243" s="324">
        <f>+'Summary Medians'!$AW$104</f>
        <v>0</v>
      </c>
      <c r="H243" s="326">
        <f>+'Summary Medians'!$BC$104</f>
        <v>47392</v>
      </c>
    </row>
    <row r="244" spans="1:8">
      <c r="A244" s="304" t="s">
        <v>907</v>
      </c>
      <c r="B244" s="324">
        <f>+'Summary Medians'!$S$121</f>
        <v>39498</v>
      </c>
      <c r="C244" s="324">
        <f>+'Summary Medians'!$Y$121</f>
        <v>62126.5</v>
      </c>
      <c r="D244" s="324">
        <f>+'Summary Medians'!$AE$121</f>
        <v>66573</v>
      </c>
      <c r="E244" s="324">
        <f>+'Summary Medians'!$AK$121</f>
        <v>49480</v>
      </c>
      <c r="F244" s="324">
        <f>+'Summary Medians'!$AQ$121</f>
        <v>0</v>
      </c>
      <c r="G244" s="324">
        <f>+'Summary Medians'!$AW$121</f>
        <v>0</v>
      </c>
      <c r="H244" s="326">
        <f>+'Summary Medians'!$BC$121</f>
        <v>0</v>
      </c>
    </row>
    <row r="245" spans="1:8">
      <c r="A245" s="304" t="s">
        <v>908</v>
      </c>
      <c r="B245" s="324">
        <f>+'Summary Medians'!$S$138</f>
        <v>34213.5</v>
      </c>
      <c r="C245" s="324">
        <f>+'Summary Medians'!$Y$138</f>
        <v>61139.5</v>
      </c>
      <c r="D245" s="324">
        <f>+'Summary Medians'!$AE$138</f>
        <v>63869</v>
      </c>
      <c r="E245" s="324">
        <f>+'Summary Medians'!$AK$138</f>
        <v>43513</v>
      </c>
      <c r="F245" s="324">
        <f>+'Summary Medians'!$AQ$138</f>
        <v>0</v>
      </c>
      <c r="G245" s="324">
        <f>+'Summary Medians'!$AW$138</f>
        <v>0</v>
      </c>
      <c r="H245" s="326">
        <f>+'Summary Medians'!$BC$138</f>
        <v>55897</v>
      </c>
    </row>
    <row r="246" spans="1:8">
      <c r="A246" s="304" t="s">
        <v>909</v>
      </c>
      <c r="B246" s="324">
        <f>+'Summary Medians'!$S$155</f>
        <v>44685.5</v>
      </c>
      <c r="C246" s="324">
        <f>+'Summary Medians'!$Y$155</f>
        <v>61413</v>
      </c>
      <c r="D246" s="324">
        <f>+'Summary Medians'!$AE$155</f>
        <v>67635</v>
      </c>
      <c r="E246" s="324">
        <f>+'Summary Medians'!$AK$155</f>
        <v>48681.5</v>
      </c>
      <c r="F246" s="324">
        <f>+'Summary Medians'!$AQ$155</f>
        <v>0</v>
      </c>
      <c r="G246" s="324">
        <f>+'Summary Medians'!$AW$155</f>
        <v>0</v>
      </c>
      <c r="H246" s="326">
        <f>+'Summary Medians'!$BC$155</f>
        <v>0</v>
      </c>
    </row>
    <row r="247" spans="1:8">
      <c r="A247" s="304"/>
      <c r="B247" s="324"/>
      <c r="C247" s="324"/>
      <c r="D247" s="324"/>
      <c r="E247" s="324"/>
      <c r="F247" s="324"/>
      <c r="G247" s="324"/>
      <c r="H247" s="326"/>
    </row>
    <row r="248" spans="1:8">
      <c r="A248" s="304" t="s">
        <v>910</v>
      </c>
      <c r="B248" s="324">
        <f>+'Summary Medians'!$S$172</f>
        <v>33822</v>
      </c>
      <c r="C248" s="324">
        <f>+'Summary Medians'!$Y$172</f>
        <v>62881</v>
      </c>
      <c r="D248" s="324">
        <f>+'Summary Medians'!$AE$172</f>
        <v>62450</v>
      </c>
      <c r="E248" s="324">
        <f>+'Summary Medians'!$AK$172</f>
        <v>48159</v>
      </c>
      <c r="F248" s="324">
        <f>+'Summary Medians'!$AQ$172</f>
        <v>0</v>
      </c>
      <c r="G248" s="324">
        <f>+'Summary Medians'!$AW$172</f>
        <v>0</v>
      </c>
      <c r="H248" s="326">
        <f>+'Summary Medians'!$BC$172</f>
        <v>46409</v>
      </c>
    </row>
    <row r="249" spans="1:8">
      <c r="A249" s="304" t="s">
        <v>911</v>
      </c>
      <c r="B249" s="324">
        <f>+'Summary Medians'!$S$189</f>
        <v>39214</v>
      </c>
      <c r="C249" s="324">
        <f>+'Summary Medians'!$Y$189</f>
        <v>37297.5</v>
      </c>
      <c r="D249" s="324">
        <f>+'Summary Medians'!$AE$189</f>
        <v>45798.5</v>
      </c>
      <c r="E249" s="324">
        <f>+'Summary Medians'!$AK$189</f>
        <v>44631</v>
      </c>
      <c r="F249" s="324">
        <f>+'Summary Medians'!$AQ$189</f>
        <v>0</v>
      </c>
      <c r="G249" s="324">
        <f>+'Summary Medians'!$AW$189</f>
        <v>0</v>
      </c>
      <c r="H249" s="326">
        <f>+'Summary Medians'!$BC$189</f>
        <v>43753</v>
      </c>
    </row>
    <row r="250" spans="1:8">
      <c r="A250" s="304" t="s">
        <v>912</v>
      </c>
      <c r="B250" s="324">
        <f>+'Summary Medians'!$S$206</f>
        <v>28823</v>
      </c>
      <c r="C250" s="324">
        <f>+'Summary Medians'!$Y$206</f>
        <v>57918.5</v>
      </c>
      <c r="D250" s="324">
        <f>+'Summary Medians'!$AE$206</f>
        <v>59948.5</v>
      </c>
      <c r="E250" s="324">
        <f>+'Summary Medians'!$AK$206</f>
        <v>35378.449999999997</v>
      </c>
      <c r="F250" s="324">
        <f>+'Summary Medians'!$AQ$206</f>
        <v>34407.199999999997</v>
      </c>
      <c r="G250" s="324">
        <f>+'Summary Medians'!$AW$206</f>
        <v>48717.06</v>
      </c>
      <c r="H250" s="326">
        <f>+'Summary Medians'!$BC$206</f>
        <v>45453.599999999999</v>
      </c>
    </row>
    <row r="251" spans="1:8">
      <c r="A251" s="304" t="s">
        <v>913</v>
      </c>
      <c r="B251" s="324">
        <f>+'Summary Medians'!$S$223</f>
        <v>50050</v>
      </c>
      <c r="C251" s="324">
        <f>+'Summary Medians'!$Y$223</f>
        <v>73801</v>
      </c>
      <c r="D251" s="324">
        <f>+'Summary Medians'!$AE$223</f>
        <v>60000</v>
      </c>
      <c r="E251" s="324">
        <f>+'Summary Medians'!$AK$223</f>
        <v>32948</v>
      </c>
      <c r="F251" s="324">
        <f>+'Summary Medians'!$AQ$223</f>
        <v>0</v>
      </c>
      <c r="G251" s="324">
        <f>+'Summary Medians'!$AW$223</f>
        <v>0</v>
      </c>
      <c r="H251" s="326">
        <f>+'Summary Medians'!$BC$223</f>
        <v>0</v>
      </c>
    </row>
    <row r="252" spans="1:8">
      <c r="A252" s="304"/>
      <c r="B252"/>
      <c r="C252"/>
      <c r="D252"/>
      <c r="E252"/>
      <c r="F252"/>
      <c r="G252"/>
      <c r="H252" s="430"/>
    </row>
    <row r="253" spans="1:8">
      <c r="A253" s="304" t="s">
        <v>914</v>
      </c>
      <c r="B253" s="324">
        <f>+'Summary Medians'!$S$240</f>
        <v>32086.5</v>
      </c>
      <c r="C253" s="324">
        <f>+'Summary Medians'!$Y$240</f>
        <v>65883.5</v>
      </c>
      <c r="D253" s="324">
        <f>+'Summary Medians'!$AE$240</f>
        <v>73032</v>
      </c>
      <c r="E253" s="324">
        <f>+'Summary Medians'!$AK$240</f>
        <v>40025.5</v>
      </c>
      <c r="F253" s="324">
        <f>+'Summary Medians'!$AQ$240</f>
        <v>0</v>
      </c>
      <c r="G253" s="324">
        <f>+'Summary Medians'!$AW$240</f>
        <v>0</v>
      </c>
      <c r="H253" s="326">
        <f>+'Summary Medians'!$BC$240</f>
        <v>56500</v>
      </c>
    </row>
    <row r="254" spans="1:8">
      <c r="A254" s="318" t="s">
        <v>924</v>
      </c>
      <c r="B254" s="324">
        <f>+'Summary Medians'!$S$257</f>
        <v>31236.400000000001</v>
      </c>
      <c r="C254" s="324">
        <f>+'Summary Medians'!$Y$257</f>
        <v>37483.199999999997</v>
      </c>
      <c r="D254" s="324">
        <f>+'Summary Medians'!$AE$257</f>
        <v>49849.2</v>
      </c>
      <c r="E254" s="324">
        <f>+'Summary Medians'!$AK$257</f>
        <v>25053</v>
      </c>
      <c r="F254" s="324">
        <f>+'Summary Medians'!$AQ$257</f>
        <v>19167</v>
      </c>
      <c r="G254" s="324">
        <f>+'Summary Medians'!$AW$257</f>
        <v>41761</v>
      </c>
      <c r="H254" s="326">
        <f>+'Summary Medians'!$BC$257</f>
        <v>40642</v>
      </c>
    </row>
    <row r="255" spans="1:8">
      <c r="A255" s="304" t="s">
        <v>916</v>
      </c>
      <c r="B255" s="324">
        <f>+'Summary Medians'!$S$274</f>
        <v>41000</v>
      </c>
      <c r="C255" s="324">
        <f>+'Summary Medians'!$Y$274</f>
        <v>66840.5</v>
      </c>
      <c r="D255" s="324">
        <f>+'Summary Medians'!$AE$274</f>
        <v>76393</v>
      </c>
      <c r="E255" s="324">
        <f>+'Summary Medians'!$AK$274</f>
        <v>40698</v>
      </c>
      <c r="F255" s="324">
        <f>+'Summary Medians'!$AQ$274</f>
        <v>0</v>
      </c>
      <c r="G255" s="324">
        <f>+'Summary Medians'!$AW$274</f>
        <v>0</v>
      </c>
      <c r="H255" s="326">
        <f>+'Summary Medians'!$BC$274</f>
        <v>50753</v>
      </c>
    </row>
    <row r="256" spans="1:8">
      <c r="A256" s="399" t="s">
        <v>917</v>
      </c>
      <c r="B256" s="400">
        <f>+'Summary Medians'!$S$291</f>
        <v>37674</v>
      </c>
      <c r="C256" s="400">
        <f>+'Summary Medians'!$Y$291</f>
        <v>54089</v>
      </c>
      <c r="D256" s="400">
        <f>+'Summary Medians'!$AE$291</f>
        <v>48816</v>
      </c>
      <c r="E256" s="400">
        <f>+'Summary Medians'!$AK$291</f>
        <v>36671</v>
      </c>
      <c r="F256" s="400">
        <f>+'Summary Medians'!$AQ$291</f>
        <v>0</v>
      </c>
      <c r="G256" s="400">
        <f>+'Summary Medians'!$AW$291</f>
        <v>51827.5</v>
      </c>
      <c r="H256" s="401">
        <f>+'Summary Medians'!$BC$291</f>
        <v>0</v>
      </c>
    </row>
    <row r="257" spans="1:8" ht="32.25" customHeight="1">
      <c r="A257" s="454" t="s">
        <v>945</v>
      </c>
      <c r="B257" s="454"/>
      <c r="C257" s="454"/>
      <c r="D257" s="454"/>
      <c r="E257" s="454"/>
      <c r="F257" s="454"/>
      <c r="G257" s="454"/>
      <c r="H257" s="454"/>
    </row>
    <row r="258" spans="1:8">
      <c r="A258"/>
      <c r="B258"/>
      <c r="C258"/>
      <c r="D258"/>
      <c r="E258"/>
      <c r="F258"/>
      <c r="G258"/>
      <c r="H258" s="332" t="s">
        <v>952</v>
      </c>
    </row>
  </sheetData>
  <mergeCells count="28">
    <mergeCell ref="A198:H198"/>
    <mergeCell ref="A199:H199"/>
    <mergeCell ref="A225:H225"/>
    <mergeCell ref="A257:H257"/>
    <mergeCell ref="A165:H165"/>
    <mergeCell ref="A166:H166"/>
    <mergeCell ref="A167:H167"/>
    <mergeCell ref="A193:H193"/>
    <mergeCell ref="A195:H195"/>
    <mergeCell ref="A197:H197"/>
    <mergeCell ref="A163:H163"/>
    <mergeCell ref="A96:H96"/>
    <mergeCell ref="A98:J98"/>
    <mergeCell ref="A100:J100"/>
    <mergeCell ref="A101:J101"/>
    <mergeCell ref="A102:J102"/>
    <mergeCell ref="A129:J129"/>
    <mergeCell ref="A131:H131"/>
    <mergeCell ref="A133:H133"/>
    <mergeCell ref="A134:H134"/>
    <mergeCell ref="A135:H135"/>
    <mergeCell ref="A161:H161"/>
    <mergeCell ref="A64:J64"/>
    <mergeCell ref="A31:H31"/>
    <mergeCell ref="A33:J33"/>
    <mergeCell ref="A35:J35"/>
    <mergeCell ref="A36:J36"/>
    <mergeCell ref="A37:J37"/>
  </mergeCells>
  <pageMargins left="0.75" right="0.75" top="1" bottom="1" header="0.75" footer="0.5"/>
  <pageSetup scale="88" firstPageNumber="145" orientation="landscape" useFirstPageNumber="1" r:id="rId1"/>
  <headerFooter alignWithMargins="0">
    <oddHeader>&amp;R&amp;"Arial,Regular"&amp;8SREB-State Data Exchange</oddHeader>
    <oddFooter>&amp;C&amp;"Arial,Regular"&amp;10&amp;P</oddFooter>
  </headerFooter>
  <rowBreaks count="7" manualBreakCount="7">
    <brk id="32" max="9" man="1"/>
    <brk id="65" max="9" man="1"/>
    <brk id="97" max="9" man="1"/>
    <brk id="130" max="9" man="1"/>
    <brk id="162" max="9" man="1"/>
    <brk id="194" max="9" man="1"/>
    <brk id="2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258"/>
  <sheetViews>
    <sheetView showZeros="0" view="pageBreakPreview" zoomScaleNormal="100" zoomScaleSheetLayoutView="100" workbookViewId="0">
      <selection activeCell="H15" sqref="H15"/>
    </sheetView>
  </sheetViews>
  <sheetFormatPr defaultColWidth="9" defaultRowHeight="15"/>
  <cols>
    <col min="1" max="1" width="12" style="297" customWidth="1"/>
    <col min="2" max="6" width="8.6640625" style="297" customWidth="1"/>
    <col min="7" max="7" width="9.6640625" style="297" customWidth="1"/>
    <col min="8" max="8" width="8.6640625" style="328" customWidth="1"/>
    <col min="9" max="9" width="5.77734375" style="297" customWidth="1"/>
    <col min="10" max="16384" width="9" style="297"/>
  </cols>
  <sheetData>
    <row r="1" spans="1:20" ht="18">
      <c r="A1" s="295" t="s">
        <v>896</v>
      </c>
      <c r="B1" s="295"/>
      <c r="C1" s="295"/>
      <c r="D1" s="295"/>
      <c r="E1" s="295"/>
      <c r="F1" s="295"/>
      <c r="G1" s="295"/>
      <c r="H1" s="296"/>
    </row>
    <row r="2" spans="1:20" s="300" customFormat="1" ht="12.75">
      <c r="A2" s="298"/>
      <c r="B2" s="298"/>
      <c r="C2" s="298"/>
      <c r="D2" s="298"/>
      <c r="E2" s="298"/>
      <c r="F2" s="298"/>
      <c r="G2" s="298"/>
      <c r="H2" s="299"/>
    </row>
    <row r="3" spans="1:20" ht="15.75">
      <c r="A3" s="301" t="s">
        <v>897</v>
      </c>
      <c r="B3" s="301"/>
      <c r="C3" s="301"/>
      <c r="D3" s="301"/>
      <c r="E3" s="301"/>
      <c r="F3" s="301"/>
      <c r="G3" s="301"/>
      <c r="H3" s="302"/>
    </row>
    <row r="4" spans="1:20" ht="15.75">
      <c r="A4" s="301" t="s">
        <v>898</v>
      </c>
      <c r="B4" s="301"/>
      <c r="C4" s="301"/>
      <c r="D4" s="301"/>
      <c r="E4" s="301"/>
      <c r="F4" s="301"/>
      <c r="G4" s="301"/>
      <c r="H4" s="302"/>
      <c r="O4" s="303"/>
      <c r="P4" s="303"/>
      <c r="Q4" s="303"/>
      <c r="R4" s="303"/>
      <c r="S4" s="303"/>
      <c r="T4" s="303"/>
    </row>
    <row r="5" spans="1:20" ht="15.75">
      <c r="A5" s="301" t="s">
        <v>946</v>
      </c>
      <c r="B5" s="301"/>
      <c r="C5" s="301"/>
      <c r="D5" s="301"/>
      <c r="E5" s="301"/>
      <c r="F5" s="301"/>
      <c r="G5" s="301"/>
      <c r="H5" s="302"/>
      <c r="O5" s="303"/>
      <c r="P5" s="303"/>
      <c r="Q5" s="303"/>
      <c r="R5" s="303"/>
      <c r="S5" s="303"/>
      <c r="T5" s="303"/>
    </row>
    <row r="6" spans="1:20" s="300" customFormat="1" ht="12.75">
      <c r="A6" s="304"/>
      <c r="B6" s="304"/>
      <c r="C6" s="304"/>
      <c r="D6" s="304"/>
      <c r="E6" s="304"/>
      <c r="F6" s="304"/>
      <c r="G6" s="304"/>
      <c r="H6" s="305"/>
      <c r="O6" s="306"/>
      <c r="P6" s="306"/>
      <c r="Q6" s="306"/>
      <c r="R6" s="306"/>
      <c r="S6" s="306"/>
      <c r="T6" s="306"/>
    </row>
    <row r="7" spans="1:20">
      <c r="A7" s="307"/>
      <c r="B7" s="308" t="s">
        <v>899</v>
      </c>
      <c r="C7" s="308"/>
      <c r="D7" s="308"/>
      <c r="E7" s="308"/>
      <c r="F7" s="308"/>
      <c r="G7" s="308"/>
      <c r="H7" s="309"/>
      <c r="O7" s="303"/>
      <c r="P7" s="303"/>
      <c r="Q7" s="303"/>
      <c r="R7" s="303"/>
      <c r="S7" s="303"/>
      <c r="T7" s="303"/>
    </row>
    <row r="8" spans="1:20" s="313" customFormat="1">
      <c r="A8" s="310"/>
      <c r="B8" s="311">
        <v>1</v>
      </c>
      <c r="C8" s="311">
        <v>2</v>
      </c>
      <c r="D8" s="311">
        <v>3</v>
      </c>
      <c r="E8" s="311">
        <v>4</v>
      </c>
      <c r="F8" s="311">
        <v>5</v>
      </c>
      <c r="G8" s="311">
        <v>6</v>
      </c>
      <c r="H8" s="312" t="s">
        <v>900</v>
      </c>
      <c r="S8" s="314"/>
      <c r="T8" s="314"/>
    </row>
    <row r="9" spans="1:20" ht="12.75" customHeight="1">
      <c r="A9" s="315"/>
      <c r="B9" s="316"/>
      <c r="C9" s="316"/>
      <c r="D9" s="316"/>
      <c r="E9" s="316"/>
      <c r="F9" s="316"/>
      <c r="G9" s="317"/>
      <c r="H9" s="316"/>
      <c r="L9" s="313"/>
      <c r="M9" s="313"/>
      <c r="N9" s="313"/>
      <c r="O9" s="313"/>
      <c r="P9" s="313"/>
      <c r="Q9" s="313"/>
      <c r="R9" s="313"/>
      <c r="S9" s="303"/>
      <c r="T9" s="303"/>
    </row>
    <row r="10" spans="1:20" ht="12.75" customHeight="1">
      <c r="A10" s="318" t="s">
        <v>901</v>
      </c>
      <c r="B10" s="319">
        <f>+'Summary Medians'!$C$3</f>
        <v>9787</v>
      </c>
      <c r="C10" s="319">
        <f>+'Summary Medians'!$C$4</f>
        <v>8508.5</v>
      </c>
      <c r="D10" s="319">
        <f>+'Summary Medians'!$C$5</f>
        <v>7864</v>
      </c>
      <c r="E10" s="319">
        <f>+'Summary Medians'!$C$6</f>
        <v>7146</v>
      </c>
      <c r="F10" s="319">
        <f>+'Summary Medians'!$C$7</f>
        <v>6661</v>
      </c>
      <c r="G10" s="319">
        <f>+'Summary Medians'!$C$8</f>
        <v>6322</v>
      </c>
      <c r="H10" s="320">
        <f>+'Summary Medians'!$C$9</f>
        <v>7645</v>
      </c>
      <c r="L10" s="313"/>
      <c r="M10" s="313"/>
      <c r="N10" s="313"/>
      <c r="O10" s="313"/>
      <c r="P10" s="313"/>
      <c r="Q10" s="313"/>
      <c r="R10" s="313"/>
      <c r="S10" s="303"/>
      <c r="T10" s="303"/>
    </row>
    <row r="11" spans="1:20" ht="12.75" customHeight="1">
      <c r="A11" s="318"/>
      <c r="B11" s="321"/>
      <c r="C11" s="321"/>
      <c r="D11" s="321"/>
      <c r="E11" s="321"/>
      <c r="F11" s="321"/>
      <c r="G11" s="322"/>
      <c r="H11" s="323"/>
      <c r="L11" s="313"/>
      <c r="M11" s="313"/>
      <c r="N11" s="313"/>
      <c r="O11" s="313"/>
      <c r="P11" s="313"/>
      <c r="Q11" s="313"/>
      <c r="R11" s="313"/>
      <c r="S11" s="303"/>
      <c r="T11" s="303"/>
    </row>
    <row r="12" spans="1:20" ht="12.75" customHeight="1">
      <c r="A12" s="304" t="s">
        <v>902</v>
      </c>
      <c r="B12" s="324">
        <f>+'Summary Medians'!$C$20</f>
        <v>10297</v>
      </c>
      <c r="C12" s="324">
        <f>+'Summary Medians'!$C$21</f>
        <v>9362</v>
      </c>
      <c r="D12" s="324">
        <f>+'Summary Medians'!$C$22</f>
        <v>9366</v>
      </c>
      <c r="E12" s="324">
        <f>+'Summary Medians'!$C$23</f>
        <v>9035</v>
      </c>
      <c r="F12" s="324">
        <f>+'Summary Medians'!$C$24</f>
        <v>10072</v>
      </c>
      <c r="G12" s="324">
        <f>+'Summary Medians'!$C$25</f>
        <v>6270</v>
      </c>
      <c r="H12" s="325">
        <f>+'Summary Medians'!$C$26</f>
        <v>9358</v>
      </c>
      <c r="L12" s="313"/>
      <c r="M12" s="313"/>
      <c r="N12" s="313"/>
      <c r="O12" s="313"/>
      <c r="P12" s="313"/>
      <c r="Q12" s="313"/>
      <c r="R12" s="313"/>
      <c r="S12" s="303"/>
      <c r="T12" s="303"/>
    </row>
    <row r="13" spans="1:20" ht="12.75" customHeight="1">
      <c r="A13" s="304" t="s">
        <v>903</v>
      </c>
      <c r="B13" s="324">
        <f>+'Summary Medians'!$C$37</f>
        <v>8521</v>
      </c>
      <c r="C13" s="324">
        <f>+'Summary Medians'!$C$38</f>
        <v>8165</v>
      </c>
      <c r="D13" s="324">
        <f>+'Summary Medians'!$C$39</f>
        <v>7889</v>
      </c>
      <c r="E13" s="324">
        <f>+'Summary Medians'!$C$40</f>
        <v>7852.5</v>
      </c>
      <c r="F13" s="324">
        <f>+'Summary Medians'!$C$41</f>
        <v>6447</v>
      </c>
      <c r="G13" s="324">
        <f>+'Summary Medians'!$C$42</f>
        <v>6296.5</v>
      </c>
      <c r="H13" s="325">
        <f>+'Summary Medians'!$C$43</f>
        <v>7849</v>
      </c>
      <c r="L13" s="313"/>
      <c r="M13" s="313"/>
      <c r="N13" s="313"/>
      <c r="O13" s="313"/>
      <c r="P13" s="313"/>
      <c r="Q13" s="313"/>
      <c r="R13" s="313"/>
      <c r="S13" s="303"/>
      <c r="T13" s="303"/>
    </row>
    <row r="14" spans="1:20" ht="12.75" customHeight="1">
      <c r="A14" s="304" t="s">
        <v>904</v>
      </c>
      <c r="B14" s="324">
        <f>+'Summary Medians'!$C$54</f>
        <v>12520</v>
      </c>
      <c r="C14" s="324">
        <f>+'Summary Medians'!$C$55</f>
        <v>0</v>
      </c>
      <c r="D14" s="324">
        <f>+'Summary Medians'!$C$56</f>
        <v>7531</v>
      </c>
      <c r="E14" s="324">
        <f>+'Summary Medians'!$C$57</f>
        <v>0</v>
      </c>
      <c r="F14" s="324">
        <f>+'Summary Medians'!$C$58</f>
        <v>0</v>
      </c>
      <c r="G14" s="324">
        <f>+'Summary Medians'!$C$59</f>
        <v>0</v>
      </c>
      <c r="H14" s="325">
        <f>+'Summary Medians'!$C$60</f>
        <v>10025.5</v>
      </c>
      <c r="L14" s="313"/>
      <c r="M14" s="313"/>
      <c r="N14" s="313"/>
      <c r="O14" s="313"/>
      <c r="P14" s="313"/>
      <c r="Q14" s="313"/>
      <c r="R14" s="313"/>
      <c r="S14" s="303"/>
      <c r="T14" s="303"/>
    </row>
    <row r="15" spans="1:20" s="327" customFormat="1" ht="12.75" customHeight="1">
      <c r="A15" s="318" t="s">
        <v>905</v>
      </c>
      <c r="B15" s="326">
        <f>+'Summary Medians'!$C$71</f>
        <v>6395.5</v>
      </c>
      <c r="C15" s="326">
        <f>+'Summary Medians'!$C$72</f>
        <v>0</v>
      </c>
      <c r="D15" s="326">
        <f>+'Summary Medians'!$C$73</f>
        <v>6359.4</v>
      </c>
      <c r="E15" s="326">
        <f>+'Summary Medians'!$C$74</f>
        <v>6170.7</v>
      </c>
      <c r="F15" s="326">
        <f>+'Summary Medians'!$C$75</f>
        <v>0</v>
      </c>
      <c r="G15" s="326">
        <f>+'Summary Medians'!$C$76</f>
        <v>5763</v>
      </c>
      <c r="H15" s="325">
        <f>+'Summary Medians'!$C$77</f>
        <v>6368.4</v>
      </c>
      <c r="L15" s="313"/>
      <c r="M15" s="313"/>
      <c r="N15" s="313"/>
      <c r="O15" s="313"/>
      <c r="P15" s="313"/>
      <c r="Q15" s="313"/>
      <c r="R15" s="313"/>
      <c r="S15" s="303"/>
      <c r="T15" s="328"/>
    </row>
    <row r="16" spans="1:20" s="327" customFormat="1" ht="12.75" customHeight="1">
      <c r="A16" s="318"/>
      <c r="B16" s="326"/>
      <c r="C16" s="326"/>
      <c r="D16" s="326"/>
      <c r="E16" s="326"/>
      <c r="F16" s="326"/>
      <c r="G16" s="326"/>
      <c r="H16" s="325"/>
      <c r="L16" s="313"/>
      <c r="M16" s="313"/>
      <c r="N16" s="313"/>
      <c r="O16" s="313"/>
      <c r="P16" s="313"/>
      <c r="Q16" s="313"/>
      <c r="R16" s="313"/>
      <c r="S16" s="303"/>
      <c r="T16" s="328"/>
    </row>
    <row r="17" spans="1:20" ht="12.75" customHeight="1">
      <c r="A17" s="318" t="s">
        <v>906</v>
      </c>
      <c r="B17" s="326">
        <f>+'Summary Medians'!$C$88</f>
        <v>11154</v>
      </c>
      <c r="C17" s="326">
        <f>+'Summary Medians'!$C$89</f>
        <v>12204</v>
      </c>
      <c r="D17" s="326">
        <f>+'Summary Medians'!$C$90</f>
        <v>7322</v>
      </c>
      <c r="E17" s="326">
        <f>+'Summary Medians'!$C$91</f>
        <v>6811</v>
      </c>
      <c r="F17" s="326">
        <f>+'Summary Medians'!$C$92</f>
        <v>6425</v>
      </c>
      <c r="G17" s="326">
        <f>+'Summary Medians'!$C$93</f>
        <v>4488</v>
      </c>
      <c r="H17" s="325">
        <f>+'Summary Medians'!$C$94</f>
        <v>7056</v>
      </c>
      <c r="L17" s="313"/>
      <c r="M17" s="313"/>
      <c r="N17" s="313"/>
      <c r="O17" s="313"/>
      <c r="P17" s="313"/>
      <c r="Q17" s="313"/>
      <c r="R17" s="313"/>
      <c r="S17" s="303"/>
      <c r="T17" s="303"/>
    </row>
    <row r="18" spans="1:20" ht="12.75" customHeight="1">
      <c r="A18" s="304" t="s">
        <v>907</v>
      </c>
      <c r="B18" s="326">
        <f>+'Summary Medians'!$C$105</f>
        <v>10759</v>
      </c>
      <c r="C18" s="324">
        <f>+'Summary Medians'!$C$106</f>
        <v>0</v>
      </c>
      <c r="D18" s="324">
        <f>+'Summary Medians'!$C$107</f>
        <v>8450</v>
      </c>
      <c r="E18" s="324">
        <f>+'Summary Medians'!$C$108</f>
        <v>7364</v>
      </c>
      <c r="F18" s="324">
        <f>+'Summary Medians'!$C$109</f>
        <v>0</v>
      </c>
      <c r="G18" s="324">
        <f>+'Summary Medians'!$C$110</f>
        <v>0</v>
      </c>
      <c r="H18" s="325">
        <f>+'Summary Medians'!$C$111</f>
        <v>8785</v>
      </c>
      <c r="L18" s="313"/>
      <c r="M18" s="313"/>
      <c r="N18" s="313"/>
      <c r="O18" s="313"/>
      <c r="P18" s="313"/>
      <c r="Q18" s="313"/>
      <c r="R18" s="313"/>
      <c r="S18" s="303"/>
      <c r="T18" s="303"/>
    </row>
    <row r="19" spans="1:20" ht="12.75" customHeight="1">
      <c r="A19" s="304" t="s">
        <v>908</v>
      </c>
      <c r="B19" s="326">
        <f>+'Summary Medians'!$C$122</f>
        <v>9714</v>
      </c>
      <c r="C19" s="326">
        <f>+'Summary Medians'!$C$123</f>
        <v>8540</v>
      </c>
      <c r="D19" s="326">
        <f>+'Summary Medians'!$C$124</f>
        <v>7346</v>
      </c>
      <c r="E19" s="326">
        <f>+'Summary Medians'!$C$125</f>
        <v>7289</v>
      </c>
      <c r="F19" s="326">
        <f>+'Summary Medians'!$C$126</f>
        <v>5931</v>
      </c>
      <c r="G19" s="326">
        <f>+'Summary Medians'!$C$127</f>
        <v>6158</v>
      </c>
      <c r="H19" s="325">
        <f>+'Summary Medians'!$C$128</f>
        <v>7362</v>
      </c>
      <c r="L19" s="313"/>
      <c r="M19" s="313"/>
      <c r="N19" s="313"/>
      <c r="O19" s="313"/>
      <c r="P19" s="313"/>
      <c r="Q19" s="313"/>
      <c r="R19" s="313"/>
      <c r="S19" s="303"/>
      <c r="T19" s="303"/>
    </row>
    <row r="20" spans="1:20" ht="12.75" customHeight="1">
      <c r="A20" s="318" t="s">
        <v>909</v>
      </c>
      <c r="B20" s="326">
        <f>+'Summary Medians'!$C$139</f>
        <v>9966</v>
      </c>
      <c r="C20" s="326">
        <f>+'Summary Medians'!$C$140</f>
        <v>9257</v>
      </c>
      <c r="D20" s="326">
        <f>+'Summary Medians'!$C$141</f>
        <v>8754</v>
      </c>
      <c r="E20" s="326">
        <f>+'Summary Medians'!$C$142</f>
        <v>8073</v>
      </c>
      <c r="F20" s="326">
        <f>+'Summary Medians'!$C$143</f>
        <v>6362</v>
      </c>
      <c r="G20" s="326">
        <f>+'Summary Medians'!$C$144</f>
        <v>13895</v>
      </c>
      <c r="H20" s="325">
        <f>+'Summary Medians'!$C$145</f>
        <v>8488</v>
      </c>
      <c r="L20" s="313"/>
      <c r="M20" s="313"/>
      <c r="N20" s="313"/>
      <c r="O20" s="313"/>
      <c r="P20" s="313"/>
      <c r="Q20" s="313"/>
      <c r="R20" s="313"/>
      <c r="S20" s="303"/>
      <c r="T20" s="303"/>
    </row>
    <row r="21" spans="1:20" ht="12.75" customHeight="1">
      <c r="A21" s="318"/>
      <c r="B21" s="326"/>
      <c r="C21" s="326"/>
      <c r="D21" s="326"/>
      <c r="E21" s="326"/>
      <c r="F21" s="326"/>
      <c r="G21" s="326"/>
      <c r="H21" s="325"/>
      <c r="L21" s="313"/>
      <c r="M21" s="313"/>
      <c r="N21" s="313"/>
      <c r="O21" s="313"/>
      <c r="P21" s="313"/>
      <c r="Q21" s="313"/>
      <c r="R21" s="313"/>
      <c r="S21" s="303"/>
      <c r="T21" s="303"/>
    </row>
    <row r="22" spans="1:20" ht="12.75" customHeight="1">
      <c r="A22" s="304" t="s">
        <v>910</v>
      </c>
      <c r="B22" s="324">
        <f>+'Summary Medians'!$C$156</f>
        <v>7418</v>
      </c>
      <c r="C22" s="324">
        <f>+'Summary Medians'!$C$157</f>
        <v>7220</v>
      </c>
      <c r="D22" s="324">
        <f>+'Summary Medians'!$C$158</f>
        <v>0</v>
      </c>
      <c r="E22" s="324">
        <f>+'Summary Medians'!$C$159</f>
        <v>6112</v>
      </c>
      <c r="F22" s="324">
        <f>+'Summary Medians'!$C$160</f>
        <v>5781</v>
      </c>
      <c r="G22" s="324">
        <f>+'Summary Medians'!$C$161</f>
        <v>0</v>
      </c>
      <c r="H22" s="325">
        <f>+'Summary Medians'!$C$162</f>
        <v>6686</v>
      </c>
      <c r="L22" s="313"/>
      <c r="M22" s="313"/>
      <c r="N22" s="313"/>
      <c r="O22" s="313"/>
      <c r="P22" s="313"/>
      <c r="Q22" s="313"/>
      <c r="R22" s="313"/>
      <c r="S22" s="303"/>
      <c r="T22" s="303"/>
    </row>
    <row r="23" spans="1:20" ht="12.75" customHeight="1">
      <c r="A23" s="304" t="s">
        <v>911</v>
      </c>
      <c r="B23" s="324">
        <f>+'Summary Medians'!$C$173</f>
        <v>7663</v>
      </c>
      <c r="C23" s="324">
        <f>+'Summary Medians'!$C$174</f>
        <v>6580</v>
      </c>
      <c r="D23" s="324">
        <f>+'Summary Medians'!$C$175</f>
        <v>6623</v>
      </c>
      <c r="E23" s="324">
        <f>+'Summary Medians'!$C$176</f>
        <v>4885</v>
      </c>
      <c r="F23" s="324">
        <f>+'Summary Medians'!$C$177</f>
        <v>5635.5</v>
      </c>
      <c r="G23" s="324">
        <f>+'Summary Medians'!$C$178</f>
        <v>5631</v>
      </c>
      <c r="H23" s="325">
        <f>+'Summary Medians'!$C$179</f>
        <v>6580</v>
      </c>
      <c r="L23" s="313"/>
      <c r="M23" s="313"/>
      <c r="N23" s="313"/>
      <c r="O23" s="313"/>
      <c r="P23" s="313"/>
      <c r="Q23" s="313"/>
      <c r="R23" s="313"/>
      <c r="S23" s="303"/>
      <c r="T23" s="303"/>
    </row>
    <row r="24" spans="1:20" ht="12.75" customHeight="1">
      <c r="A24" s="304" t="s">
        <v>912</v>
      </c>
      <c r="B24" s="324">
        <f>+'Summary Medians'!$C$190</f>
        <v>7921.25</v>
      </c>
      <c r="C24" s="324">
        <f>+'Summary Medians'!$C$191</f>
        <v>0</v>
      </c>
      <c r="D24" s="324">
        <f>+'Summary Medians'!$C$192</f>
        <v>5821.5</v>
      </c>
      <c r="E24" s="324">
        <f>+'Summary Medians'!$C$193</f>
        <v>5974.5</v>
      </c>
      <c r="F24" s="324">
        <f>+'Summary Medians'!$C$194</f>
        <v>5820</v>
      </c>
      <c r="G24" s="324">
        <f>+'Summary Medians'!$C$195</f>
        <v>6570</v>
      </c>
      <c r="H24" s="325">
        <f>+'Summary Medians'!$C$196</f>
        <v>5974.5</v>
      </c>
      <c r="L24" s="313"/>
      <c r="M24" s="313"/>
      <c r="N24" s="313"/>
      <c r="O24" s="313"/>
      <c r="P24" s="313"/>
      <c r="Q24" s="313"/>
      <c r="R24" s="313"/>
      <c r="S24" s="303"/>
      <c r="T24" s="303"/>
    </row>
    <row r="25" spans="1:20" ht="12.75" customHeight="1">
      <c r="A25" s="304" t="s">
        <v>913</v>
      </c>
      <c r="B25" s="324">
        <f>+'Summary Medians'!$C$207</f>
        <v>12682</v>
      </c>
      <c r="C25" s="324">
        <f>+'Summary Medians'!$C$208</f>
        <v>0</v>
      </c>
      <c r="D25" s="324">
        <f>+'Summary Medians'!$C$209</f>
        <v>11364</v>
      </c>
      <c r="E25" s="324">
        <f>+'Summary Medians'!$C$210</f>
        <v>0</v>
      </c>
      <c r="F25" s="324">
        <f>+'Summary Medians'!$C$211</f>
        <v>10100</v>
      </c>
      <c r="G25" s="324">
        <f>+'Summary Medians'!$C$212</f>
        <v>10298</v>
      </c>
      <c r="H25" s="325">
        <f>+'Summary Medians'!$C$213</f>
        <v>10735</v>
      </c>
      <c r="L25" s="313"/>
      <c r="M25" s="313"/>
      <c r="N25" s="313"/>
      <c r="O25" s="313"/>
      <c r="P25" s="313"/>
      <c r="Q25" s="313"/>
      <c r="R25" s="313"/>
      <c r="S25" s="303"/>
      <c r="T25" s="303"/>
    </row>
    <row r="26" spans="1:20" ht="12.75" customHeight="1">
      <c r="A26" s="304"/>
      <c r="B26" s="324"/>
      <c r="C26" s="324"/>
      <c r="D26" s="324"/>
      <c r="E26" s="324"/>
      <c r="F26" s="324"/>
      <c r="G26" s="324"/>
      <c r="H26" s="325"/>
      <c r="L26" s="313"/>
      <c r="M26" s="313"/>
      <c r="N26" s="313"/>
      <c r="O26" s="313"/>
      <c r="P26" s="313"/>
      <c r="Q26" s="313"/>
      <c r="R26" s="313"/>
      <c r="S26" s="303"/>
      <c r="T26" s="303"/>
    </row>
    <row r="27" spans="1:20" ht="12.75" customHeight="1">
      <c r="A27" s="304" t="s">
        <v>914</v>
      </c>
      <c r="B27" s="324">
        <f>+'Summary Medians'!$C$224</f>
        <v>10852.5</v>
      </c>
      <c r="C27" s="324">
        <f>+'Summary Medians'!$C$225</f>
        <v>7947</v>
      </c>
      <c r="D27" s="324">
        <f>+'Summary Medians'!$C$226</f>
        <v>8354.5</v>
      </c>
      <c r="E27" s="324">
        <f>+'Summary Medians'!$C$227</f>
        <v>0</v>
      </c>
      <c r="F27" s="324">
        <f>+'Summary Medians'!$C$228</f>
        <v>8326</v>
      </c>
      <c r="G27" s="324">
        <f>+'Summary Medians'!$C$229</f>
        <v>0</v>
      </c>
      <c r="H27" s="325">
        <f>+'Summary Medians'!$C$230</f>
        <v>8356</v>
      </c>
      <c r="L27" s="313"/>
      <c r="M27" s="313"/>
      <c r="N27" s="313"/>
      <c r="O27" s="313"/>
      <c r="P27" s="313"/>
      <c r="Q27" s="313"/>
      <c r="R27" s="313"/>
      <c r="S27" s="303"/>
      <c r="T27" s="303"/>
    </row>
    <row r="28" spans="1:20" s="327" customFormat="1" ht="12.75" customHeight="1">
      <c r="A28" s="318" t="s">
        <v>915</v>
      </c>
      <c r="B28" s="326">
        <f>+'Summary Medians'!$C$241</f>
        <v>10167</v>
      </c>
      <c r="C28" s="326">
        <f>+'Summary Medians'!$C$242</f>
        <v>8628</v>
      </c>
      <c r="D28" s="326">
        <f>+'Summary Medians'!$C$243</f>
        <v>7626</v>
      </c>
      <c r="E28" s="326">
        <f>+'Summary Medians'!$C$244</f>
        <v>7086</v>
      </c>
      <c r="F28" s="326">
        <f>+'Summary Medians'!$C$245</f>
        <v>7511</v>
      </c>
      <c r="G28" s="326">
        <f>+'Summary Medians'!$C$246</f>
        <v>0</v>
      </c>
      <c r="H28" s="325">
        <f>+'Summary Medians'!$C$247</f>
        <v>8054</v>
      </c>
      <c r="L28" s="313"/>
      <c r="M28" s="313"/>
      <c r="N28" s="313"/>
      <c r="O28" s="313"/>
      <c r="P28" s="313"/>
      <c r="Q28" s="313"/>
      <c r="R28" s="313"/>
      <c r="S28" s="328"/>
      <c r="T28" s="328"/>
    </row>
    <row r="29" spans="1:20" ht="12.75" customHeight="1">
      <c r="A29" s="304" t="s">
        <v>916</v>
      </c>
      <c r="B29" s="324">
        <f>+'Summary Medians'!$C$258</f>
        <v>12485</v>
      </c>
      <c r="C29" s="324">
        <f>+'Summary Medians'!$C$259</f>
        <v>19372</v>
      </c>
      <c r="D29" s="324">
        <f>+'Summary Medians'!$C$260</f>
        <v>9937.5</v>
      </c>
      <c r="E29" s="324">
        <f>+'Summary Medians'!$C$261</f>
        <v>0</v>
      </c>
      <c r="F29" s="324">
        <f>+'Summary Medians'!$C$262</f>
        <v>12526</v>
      </c>
      <c r="G29" s="324">
        <f>+'Summary Medians'!$C$263</f>
        <v>9220</v>
      </c>
      <c r="H29" s="325">
        <f>+'Summary Medians'!$C$264</f>
        <v>11011</v>
      </c>
      <c r="L29" s="313"/>
      <c r="M29" s="313"/>
      <c r="N29" s="313"/>
      <c r="O29" s="313"/>
      <c r="P29" s="313"/>
      <c r="Q29" s="313"/>
      <c r="R29" s="313"/>
      <c r="S29" s="303"/>
      <c r="T29" s="303"/>
    </row>
    <row r="30" spans="1:20" ht="12.75" customHeight="1">
      <c r="A30" s="329" t="s">
        <v>917</v>
      </c>
      <c r="B30" s="330">
        <f>+'Summary Medians'!$C$275</f>
        <v>7632</v>
      </c>
      <c r="C30" s="330">
        <f>+'Summary Medians'!$C$276</f>
        <v>0</v>
      </c>
      <c r="D30" s="330">
        <f>+'Summary Medians'!$C$277</f>
        <v>6814</v>
      </c>
      <c r="E30" s="330">
        <f>+'Summary Medians'!$C$278</f>
        <v>0</v>
      </c>
      <c r="F30" s="330">
        <f>+'Summary Medians'!$C$279</f>
        <v>6723</v>
      </c>
      <c r="G30" s="330">
        <f>+'Summary Medians'!$C$280</f>
        <v>6336</v>
      </c>
      <c r="H30" s="331">
        <f>+'Summary Medians'!$C$281</f>
        <v>6702</v>
      </c>
      <c r="L30" s="313"/>
      <c r="M30" s="313"/>
      <c r="N30" s="313"/>
      <c r="O30" s="313"/>
      <c r="P30" s="313"/>
      <c r="Q30" s="313"/>
      <c r="R30" s="313"/>
      <c r="S30" s="303"/>
      <c r="T30" s="303"/>
    </row>
    <row r="31" spans="1:20" ht="37.5" customHeight="1">
      <c r="A31" s="454" t="s">
        <v>918</v>
      </c>
      <c r="B31" s="454"/>
      <c r="C31" s="454"/>
      <c r="D31" s="454"/>
      <c r="E31" s="454"/>
      <c r="F31" s="454"/>
      <c r="G31" s="454"/>
      <c r="H31" s="454"/>
      <c r="L31" s="313"/>
      <c r="M31" s="313"/>
      <c r="N31" s="313"/>
      <c r="O31" s="313"/>
      <c r="P31" s="313"/>
      <c r="Q31" s="313"/>
      <c r="R31" s="313"/>
      <c r="S31" s="303"/>
      <c r="T31" s="303"/>
    </row>
    <row r="32" spans="1:20">
      <c r="H32" s="332" t="s">
        <v>952</v>
      </c>
    </row>
    <row r="33" spans="1:19" ht="18">
      <c r="A33" s="455" t="s">
        <v>919</v>
      </c>
      <c r="B33" s="455"/>
      <c r="C33" s="455"/>
      <c r="D33" s="455"/>
      <c r="E33" s="455"/>
      <c r="F33" s="455"/>
      <c r="G33" s="455"/>
      <c r="H33" s="455"/>
      <c r="I33" s="455"/>
      <c r="J33" s="455"/>
    </row>
    <row r="34" spans="1:19">
      <c r="A34" s="333"/>
      <c r="B34" s="333"/>
      <c r="C34" s="333"/>
      <c r="D34" s="333"/>
      <c r="E34" s="333"/>
      <c r="F34" s="333"/>
      <c r="G34" s="333"/>
      <c r="H34" s="333"/>
      <c r="I34" s="333"/>
      <c r="J34" s="334"/>
      <c r="K34" s="300"/>
      <c r="L34" s="300"/>
      <c r="M34" s="300"/>
      <c r="N34" s="300"/>
      <c r="O34" s="300"/>
      <c r="P34" s="300"/>
      <c r="Q34" s="300"/>
      <c r="R34" s="300"/>
      <c r="S34" s="300"/>
    </row>
    <row r="35" spans="1:19" ht="15.75">
      <c r="A35" s="456" t="s">
        <v>897</v>
      </c>
      <c r="B35" s="456"/>
      <c r="C35" s="456"/>
      <c r="D35" s="456"/>
      <c r="E35" s="456"/>
      <c r="F35" s="456"/>
      <c r="G35" s="456"/>
      <c r="H35" s="456"/>
      <c r="I35" s="456"/>
      <c r="J35" s="456"/>
    </row>
    <row r="36" spans="1:19" ht="15.75">
      <c r="A36" s="456" t="s">
        <v>898</v>
      </c>
      <c r="B36" s="456"/>
      <c r="C36" s="456"/>
      <c r="D36" s="456"/>
      <c r="E36" s="456"/>
      <c r="F36" s="456"/>
      <c r="G36" s="456"/>
      <c r="H36" s="456"/>
      <c r="I36" s="456"/>
      <c r="J36" s="456"/>
    </row>
    <row r="37" spans="1:19" ht="15.75">
      <c r="A37" s="456" t="s">
        <v>947</v>
      </c>
      <c r="B37" s="456"/>
      <c r="C37" s="456"/>
      <c r="D37" s="456"/>
      <c r="E37" s="456"/>
      <c r="F37" s="456"/>
      <c r="G37" s="456"/>
      <c r="H37" s="456"/>
      <c r="I37" s="456"/>
      <c r="J37" s="456"/>
    </row>
    <row r="38" spans="1:19">
      <c r="A38" s="304"/>
      <c r="B38" s="304"/>
      <c r="C38" s="304"/>
      <c r="D38" s="304"/>
      <c r="E38" s="304"/>
      <c r="F38" s="304"/>
      <c r="G38" s="304"/>
      <c r="H38" s="304"/>
      <c r="I38" s="304"/>
      <c r="J38" s="318"/>
      <c r="K38" s="300"/>
      <c r="L38" s="300"/>
      <c r="M38" s="300"/>
      <c r="N38" s="300"/>
      <c r="O38" s="300"/>
      <c r="P38" s="300"/>
      <c r="Q38" s="300"/>
      <c r="R38" s="300"/>
      <c r="S38" s="300"/>
    </row>
    <row r="39" spans="1:19">
      <c r="A39" s="307"/>
      <c r="B39" s="308" t="s">
        <v>920</v>
      </c>
      <c r="C39" s="308"/>
      <c r="D39" s="308"/>
      <c r="E39" s="308"/>
      <c r="F39" s="335"/>
      <c r="G39" s="336" t="s">
        <v>921</v>
      </c>
      <c r="H39" s="308"/>
      <c r="I39" s="308"/>
      <c r="J39" s="337"/>
    </row>
    <row r="40" spans="1:19" ht="24">
      <c r="A40" s="310"/>
      <c r="B40" s="338" t="s">
        <v>922</v>
      </c>
      <c r="C40" s="311">
        <v>1</v>
      </c>
      <c r="D40" s="311">
        <v>2</v>
      </c>
      <c r="E40" s="311">
        <v>3</v>
      </c>
      <c r="F40" s="339" t="s">
        <v>900</v>
      </c>
      <c r="G40" s="311">
        <v>1</v>
      </c>
      <c r="H40" s="311">
        <v>2</v>
      </c>
      <c r="I40" s="340" t="s">
        <v>923</v>
      </c>
      <c r="J40" s="312" t="s">
        <v>900</v>
      </c>
      <c r="K40" s="313"/>
      <c r="L40" s="300"/>
      <c r="M40" s="300"/>
      <c r="N40" s="300"/>
      <c r="O40" s="300"/>
      <c r="P40" s="300"/>
      <c r="Q40" s="300"/>
      <c r="R40" s="300"/>
      <c r="S40" s="300"/>
    </row>
    <row r="41" spans="1:19">
      <c r="A41" s="315"/>
      <c r="B41" s="316"/>
      <c r="C41" s="316"/>
      <c r="D41" s="316"/>
      <c r="E41" s="317"/>
      <c r="F41" s="341"/>
      <c r="G41" s="342"/>
      <c r="H41" s="343"/>
      <c r="I41" s="344"/>
      <c r="J41" s="343"/>
    </row>
    <row r="42" spans="1:19">
      <c r="A42" s="318" t="s">
        <v>901</v>
      </c>
      <c r="B42" s="319">
        <f>'Summary Medians'!C10</f>
        <v>3196.5</v>
      </c>
      <c r="C42" s="319">
        <f>'Summary Medians'!C11</f>
        <v>3181.7</v>
      </c>
      <c r="D42" s="319">
        <f>'Summary Medians'!C12</f>
        <v>3510</v>
      </c>
      <c r="E42" s="319">
        <f>'Summary Medians'!C13</f>
        <v>3432.5</v>
      </c>
      <c r="F42" s="345">
        <f>+'Summary Medians'!$C$14</f>
        <v>3340.8</v>
      </c>
      <c r="G42" s="320">
        <f>+'Summary Medians'!$C$15</f>
        <v>3258</v>
      </c>
      <c r="H42" s="346">
        <f>+'Summary Medians'!$C$16</f>
        <v>2350</v>
      </c>
      <c r="I42" s="347">
        <f>+'Summary Medians'!$C$17</f>
        <v>3795</v>
      </c>
      <c r="J42" s="320">
        <f>+'Summary Medians'!$C$18</f>
        <v>3308</v>
      </c>
      <c r="L42" s="300"/>
      <c r="M42" s="300"/>
      <c r="N42" s="300"/>
      <c r="O42" s="300"/>
      <c r="P42" s="300"/>
      <c r="Q42" s="300"/>
      <c r="R42" s="300"/>
      <c r="S42" s="300"/>
    </row>
    <row r="43" spans="1:19">
      <c r="A43" s="318"/>
      <c r="B43" s="321"/>
      <c r="C43" s="321"/>
      <c r="D43" s="321"/>
      <c r="E43" s="321"/>
      <c r="F43" s="348"/>
      <c r="G43" s="325"/>
      <c r="H43" s="323"/>
      <c r="I43" s="349"/>
      <c r="J43" s="325"/>
    </row>
    <row r="44" spans="1:19">
      <c r="A44" s="304" t="s">
        <v>902</v>
      </c>
      <c r="B44" s="324">
        <f>'Summary Medians'!C27</f>
        <v>0</v>
      </c>
      <c r="C44" s="324">
        <f>'Summary Medians'!C28</f>
        <v>4350</v>
      </c>
      <c r="D44" s="324">
        <f>'Summary Medians'!C29</f>
        <v>4320</v>
      </c>
      <c r="E44" s="324">
        <f>'Summary Medians'!C30</f>
        <v>4320</v>
      </c>
      <c r="F44" s="350">
        <f>+'Summary Medians'!$C$31</f>
        <v>4320</v>
      </c>
      <c r="G44" s="351">
        <f>+'Summary Medians'!$C$32</f>
        <v>4230</v>
      </c>
      <c r="H44" s="321">
        <f>+'Summary Medians'!$C$33</f>
        <v>4290</v>
      </c>
      <c r="I44" s="352">
        <f>+'Summary Medians'!$C$34</f>
        <v>0</v>
      </c>
      <c r="J44" s="325">
        <f>'Summary Medians'!$C$35</f>
        <v>4260</v>
      </c>
      <c r="L44" s="300"/>
      <c r="M44" s="300"/>
      <c r="N44" s="300"/>
      <c r="O44" s="300"/>
      <c r="P44" s="300"/>
      <c r="Q44" s="300"/>
      <c r="R44" s="300"/>
      <c r="S44" s="300"/>
    </row>
    <row r="45" spans="1:19">
      <c r="A45" s="304" t="s">
        <v>903</v>
      </c>
      <c r="B45" s="324">
        <f>'Summary Medians'!C44</f>
        <v>0</v>
      </c>
      <c r="C45" s="324">
        <f>'Summary Medians'!C45</f>
        <v>3929</v>
      </c>
      <c r="D45" s="324">
        <f>'Summary Medians'!C46</f>
        <v>3290</v>
      </c>
      <c r="E45" s="324">
        <f>'Summary Medians'!C47</f>
        <v>3065</v>
      </c>
      <c r="F45" s="350">
        <f>+'Summary Medians'!$C$48</f>
        <v>3175</v>
      </c>
      <c r="G45" s="351">
        <f>+'Summary Medians'!$C$49</f>
        <v>0</v>
      </c>
      <c r="H45" s="321">
        <f>+'Summary Medians'!$C$50</f>
        <v>0</v>
      </c>
      <c r="I45" s="352">
        <f>+'Summary Medians'!$C$51</f>
        <v>0</v>
      </c>
      <c r="J45" s="325">
        <f>+'Summary Medians'!$C$52</f>
        <v>0</v>
      </c>
    </row>
    <row r="46" spans="1:19">
      <c r="A46" s="304" t="s">
        <v>904</v>
      </c>
      <c r="B46" s="324">
        <f>'Summary Medians'!C61</f>
        <v>0</v>
      </c>
      <c r="C46" s="324">
        <f>'Summary Medians'!C62</f>
        <v>0</v>
      </c>
      <c r="D46" s="324">
        <f>'Summary Medians'!C63</f>
        <v>3632</v>
      </c>
      <c r="E46" s="324">
        <f>'Summary Medians'!C64</f>
        <v>0</v>
      </c>
      <c r="F46" s="350">
        <f>+'Summary Medians'!$C$65</f>
        <v>3632</v>
      </c>
      <c r="G46" s="351">
        <f>+'Summary Medians'!$C$66</f>
        <v>0</v>
      </c>
      <c r="H46" s="321">
        <f>+'Summary Medians'!$C$67</f>
        <v>0</v>
      </c>
      <c r="I46" s="352">
        <f>+'Summary Medians'!$C$68</f>
        <v>0</v>
      </c>
      <c r="J46" s="325">
        <f>+'Summary Medians'!$C$69</f>
        <v>0</v>
      </c>
      <c r="L46" s="300"/>
      <c r="M46" s="300"/>
      <c r="N46" s="300"/>
      <c r="O46" s="300"/>
      <c r="P46" s="300"/>
      <c r="Q46" s="300"/>
      <c r="R46" s="300"/>
      <c r="S46" s="300"/>
    </row>
    <row r="47" spans="1:19">
      <c r="A47" s="318" t="s">
        <v>905</v>
      </c>
      <c r="B47" s="326">
        <f>'Summary Medians'!C78</f>
        <v>3127.3500000000004</v>
      </c>
      <c r="C47" s="326">
        <f>'Summary Medians'!C79</f>
        <v>3117.75</v>
      </c>
      <c r="D47" s="326">
        <f>'Summary Medians'!C80</f>
        <v>3153.75</v>
      </c>
      <c r="E47" s="326">
        <f>'Summary Medians'!C81</f>
        <v>3135.3</v>
      </c>
      <c r="F47" s="348">
        <f>+'Summary Medians'!$C$82</f>
        <v>3127.3500000000004</v>
      </c>
      <c r="G47" s="325">
        <f>+'Summary Medians'!$C$83</f>
        <v>0</v>
      </c>
      <c r="H47" s="323">
        <f>+'Summary Medians'!$C$84</f>
        <v>0</v>
      </c>
      <c r="I47" s="349">
        <f>+'Summary Medians'!$C$85</f>
        <v>0</v>
      </c>
      <c r="J47" s="325">
        <f>+'Summary Medians'!$C$86</f>
        <v>0</v>
      </c>
    </row>
    <row r="48" spans="1:19">
      <c r="A48" s="318"/>
      <c r="B48" s="326"/>
      <c r="C48" s="326"/>
      <c r="D48" s="326"/>
      <c r="E48" s="326"/>
      <c r="F48" s="348"/>
      <c r="G48" s="325"/>
      <c r="H48" s="323"/>
      <c r="I48" s="349"/>
      <c r="J48" s="325"/>
    </row>
    <row r="49" spans="1:19">
      <c r="A49" s="318" t="s">
        <v>906</v>
      </c>
      <c r="B49" s="326">
        <f>'Summary Medians'!C95</f>
        <v>3885</v>
      </c>
      <c r="C49" s="326">
        <f>'Summary Medians'!C96</f>
        <v>3758</v>
      </c>
      <c r="D49" s="326">
        <f>'Summary Medians'!C97</f>
        <v>3660</v>
      </c>
      <c r="E49" s="326">
        <f>'Summary Medians'!C98</f>
        <v>3772</v>
      </c>
      <c r="F49" s="348">
        <f>+'Summary Medians'!$C$99</f>
        <v>3772</v>
      </c>
      <c r="G49" s="325">
        <f>+'Summary Medians'!$C$100</f>
        <v>3243</v>
      </c>
      <c r="H49" s="323">
        <f>+'Summary Medians'!$C$101</f>
        <v>0</v>
      </c>
      <c r="I49" s="349">
        <f>+'Summary Medians'!$C$102</f>
        <v>0</v>
      </c>
      <c r="J49" s="325">
        <f>+'Summary Medians'!$C$103</f>
        <v>3243</v>
      </c>
    </row>
    <row r="50" spans="1:19">
      <c r="A50" s="304" t="s">
        <v>907</v>
      </c>
      <c r="B50" s="324">
        <f>'Summary Medians'!C112</f>
        <v>0</v>
      </c>
      <c r="C50" s="324">
        <f>'Summary Medians'!C113</f>
        <v>4650</v>
      </c>
      <c r="D50" s="324">
        <f>'Summary Medians'!C114</f>
        <v>4650</v>
      </c>
      <c r="E50" s="324">
        <f>'Summary Medians'!C115</f>
        <v>4650</v>
      </c>
      <c r="F50" s="350">
        <f>+'Summary Medians'!$C$116</f>
        <v>4650</v>
      </c>
      <c r="G50" s="351">
        <f>+'Summary Medians'!$C$117</f>
        <v>4650</v>
      </c>
      <c r="H50" s="321">
        <f>+'Summary Medians'!$C$118</f>
        <v>0</v>
      </c>
      <c r="I50" s="352">
        <f>+'Summary Medians'!$C$119</f>
        <v>0</v>
      </c>
      <c r="J50" s="325">
        <f>+'Summary Medians'!$C$120</f>
        <v>4650</v>
      </c>
      <c r="L50" s="300"/>
      <c r="M50" s="300"/>
      <c r="N50" s="300"/>
      <c r="O50" s="300"/>
      <c r="P50" s="300"/>
      <c r="Q50" s="300"/>
      <c r="R50" s="300"/>
      <c r="S50" s="300"/>
    </row>
    <row r="51" spans="1:19">
      <c r="A51" s="304" t="s">
        <v>908</v>
      </c>
      <c r="B51" s="326">
        <f>'Summary Medians'!C129</f>
        <v>0</v>
      </c>
      <c r="C51" s="326">
        <f>'Summary Medians'!C130</f>
        <v>3980.96</v>
      </c>
      <c r="D51" s="326">
        <f>'Summary Medians'!C131</f>
        <v>3996</v>
      </c>
      <c r="E51" s="326">
        <f>'Summary Medians'!C132</f>
        <v>3911.08</v>
      </c>
      <c r="F51" s="348">
        <f>+'Summary Medians'!$C$133</f>
        <v>3980.96</v>
      </c>
      <c r="G51" s="325">
        <f>+'Summary Medians'!$C$134</f>
        <v>3930.96</v>
      </c>
      <c r="H51" s="323">
        <f>+'Summary Medians'!$C$135</f>
        <v>0</v>
      </c>
      <c r="I51" s="349">
        <f>+'Summary Medians'!$C$136</f>
        <v>0</v>
      </c>
      <c r="J51" s="325">
        <f>+'Summary Medians'!$C$137</f>
        <v>3930.96</v>
      </c>
    </row>
    <row r="52" spans="1:19">
      <c r="A52" s="318" t="s">
        <v>909</v>
      </c>
      <c r="B52" s="326">
        <f>'Summary Medians'!C146</f>
        <v>0</v>
      </c>
      <c r="C52" s="326">
        <f>'Summary Medians'!C147</f>
        <v>4489</v>
      </c>
      <c r="D52" s="326">
        <f>'Summary Medians'!C148</f>
        <v>4047.5</v>
      </c>
      <c r="E52" s="326">
        <f>'Summary Medians'!C149</f>
        <v>3745</v>
      </c>
      <c r="F52" s="348">
        <f>+'Summary Medians'!$C$150</f>
        <v>4170.5</v>
      </c>
      <c r="G52" s="325">
        <f>+'Summary Medians'!$C$151</f>
        <v>0</v>
      </c>
      <c r="H52" s="323">
        <f>+'Summary Medians'!$C$152</f>
        <v>0</v>
      </c>
      <c r="I52" s="349">
        <f>+'Summary Medians'!$C$153</f>
        <v>0</v>
      </c>
      <c r="J52" s="325">
        <f>+'Summary Medians'!$C$154</f>
        <v>0</v>
      </c>
      <c r="L52" s="300"/>
      <c r="M52" s="300"/>
      <c r="N52" s="300"/>
      <c r="O52" s="300"/>
      <c r="P52" s="300"/>
      <c r="Q52" s="300"/>
      <c r="R52" s="300"/>
      <c r="S52" s="300"/>
    </row>
    <row r="53" spans="1:19">
      <c r="A53" s="318"/>
      <c r="B53" s="326"/>
      <c r="C53" s="326"/>
      <c r="D53" s="326"/>
      <c r="E53" s="326"/>
      <c r="F53" s="348"/>
      <c r="G53" s="325"/>
      <c r="H53" s="323"/>
      <c r="I53" s="349"/>
      <c r="J53" s="325"/>
      <c r="L53" s="300"/>
      <c r="M53" s="300"/>
      <c r="N53" s="300"/>
      <c r="O53" s="300"/>
      <c r="P53" s="300"/>
      <c r="Q53" s="300"/>
      <c r="R53" s="300"/>
      <c r="S53" s="300"/>
    </row>
    <row r="54" spans="1:19">
      <c r="A54" s="304" t="s">
        <v>910</v>
      </c>
      <c r="B54" s="324">
        <f>'Summary Medians'!C163</f>
        <v>0</v>
      </c>
      <c r="C54" s="324">
        <f>'Summary Medians'!C164</f>
        <v>2575</v>
      </c>
      <c r="D54" s="324">
        <f>'Summary Medians'!C165</f>
        <v>2520</v>
      </c>
      <c r="E54" s="324">
        <f>'Summary Medians'!C166</f>
        <v>2610</v>
      </c>
      <c r="F54" s="350">
        <f>+'Summary Medians'!$C$167</f>
        <v>2550</v>
      </c>
      <c r="G54" s="351">
        <f>+'Summary Medians'!$C$168</f>
        <v>0</v>
      </c>
      <c r="H54" s="321">
        <f>+'Summary Medians'!$C$169</f>
        <v>0</v>
      </c>
      <c r="I54" s="352">
        <f>+'Summary Medians'!$C$170</f>
        <v>0</v>
      </c>
      <c r="J54" s="325">
        <f>+'Summary Medians'!$C$171</f>
        <v>0</v>
      </c>
      <c r="L54" s="300"/>
      <c r="M54" s="300"/>
      <c r="N54" s="300"/>
      <c r="O54" s="300"/>
      <c r="P54" s="300"/>
      <c r="Q54" s="300"/>
      <c r="R54" s="300"/>
      <c r="S54" s="300"/>
    </row>
    <row r="55" spans="1:19">
      <c r="A55" s="304" t="s">
        <v>911</v>
      </c>
      <c r="B55" s="324">
        <f>'Summary Medians'!C180</f>
        <v>0</v>
      </c>
      <c r="C55" s="324">
        <f>'Summary Medians'!C181</f>
        <v>2419</v>
      </c>
      <c r="D55" s="324">
        <f>'Summary Medians'!C182</f>
        <v>2401</v>
      </c>
      <c r="E55" s="324">
        <f>'Summary Medians'!C183</f>
        <v>2385</v>
      </c>
      <c r="F55" s="350">
        <f>+'Summary Medians'!$C$184</f>
        <v>2399.5</v>
      </c>
      <c r="G55" s="351">
        <f>+'Summary Medians'!$C$185</f>
        <v>0</v>
      </c>
      <c r="H55" s="321">
        <f>+'Summary Medians'!$C$186</f>
        <v>0</v>
      </c>
      <c r="I55" s="352">
        <f>+'Summary Medians'!$C$187</f>
        <v>0</v>
      </c>
      <c r="J55" s="326">
        <f>+'Summary Medians'!$C$188</f>
        <v>0</v>
      </c>
    </row>
    <row r="56" spans="1:19">
      <c r="A56" s="304" t="s">
        <v>912</v>
      </c>
      <c r="B56" s="324">
        <f>'Summary Medians'!C197</f>
        <v>4446.5</v>
      </c>
      <c r="C56" s="324">
        <f>'Summary Medians'!C198</f>
        <v>3506.3</v>
      </c>
      <c r="D56" s="324">
        <f>'Summary Medians'!C199</f>
        <v>3319</v>
      </c>
      <c r="E56" s="324">
        <f>'Summary Medians'!C200</f>
        <v>3820.5</v>
      </c>
      <c r="F56" s="350">
        <f>+'Summary Medians'!$C$201</f>
        <v>3802.8</v>
      </c>
      <c r="G56" s="351">
        <f>+'Summary Medians'!$C$202</f>
        <v>2025</v>
      </c>
      <c r="H56" s="321">
        <f>+'Summary Medians'!$C$203</f>
        <v>1575</v>
      </c>
      <c r="I56" s="352">
        <f>+'Summary Medians'!$C$204</f>
        <v>0</v>
      </c>
      <c r="J56" s="326">
        <f>+'Summary Medians'!$C$205</f>
        <v>1600</v>
      </c>
      <c r="L56" s="300"/>
      <c r="M56" s="300"/>
      <c r="N56" s="300"/>
      <c r="O56" s="300"/>
      <c r="P56" s="300"/>
      <c r="Q56" s="300"/>
      <c r="R56" s="300"/>
      <c r="S56" s="300"/>
    </row>
    <row r="57" spans="1:19">
      <c r="A57" s="304" t="s">
        <v>913</v>
      </c>
      <c r="B57" s="324">
        <f>'Summary Medians'!C214</f>
        <v>0</v>
      </c>
      <c r="C57" s="324">
        <f>'Summary Medians'!C215</f>
        <v>4029</v>
      </c>
      <c r="D57" s="324">
        <f>'Summary Medians'!C216</f>
        <v>4010</v>
      </c>
      <c r="E57" s="324">
        <f>'Summary Medians'!C217</f>
        <v>4262</v>
      </c>
      <c r="F57" s="350">
        <f>+'Summary Medians'!$C$218</f>
        <v>4074</v>
      </c>
      <c r="G57" s="351">
        <f>+'Summary Medians'!$C$219</f>
        <v>0</v>
      </c>
      <c r="H57" s="321">
        <f>+'Summary Medians'!$C$220</f>
        <v>0</v>
      </c>
      <c r="I57" s="352">
        <f>+'Summary Medians'!$C$221</f>
        <v>0</v>
      </c>
      <c r="J57" s="326">
        <f>+'Summary Medians'!$C$222</f>
        <v>0</v>
      </c>
    </row>
    <row r="58" spans="1:19">
      <c r="A58" s="304"/>
      <c r="B58" s="324"/>
      <c r="C58" s="324"/>
      <c r="D58" s="324"/>
      <c r="E58" s="324"/>
      <c r="F58" s="350"/>
      <c r="G58" s="351"/>
      <c r="H58" s="321"/>
      <c r="I58" s="352"/>
      <c r="J58" s="326"/>
    </row>
    <row r="59" spans="1:19">
      <c r="A59" s="304" t="s">
        <v>914</v>
      </c>
      <c r="B59" s="324">
        <f>'Summary Medians'!C231</f>
        <v>0</v>
      </c>
      <c r="C59" s="324">
        <f>'Summary Medians'!C232</f>
        <v>4143</v>
      </c>
      <c r="D59" s="324">
        <f>'Summary Medians'!C233</f>
        <v>4116</v>
      </c>
      <c r="E59" s="324">
        <f>'Summary Medians'!C234</f>
        <v>4127</v>
      </c>
      <c r="F59" s="350">
        <f>+'Summary Medians'!$C$235</f>
        <v>4127</v>
      </c>
      <c r="G59" s="351">
        <f>+'Summary Medians'!$C$236</f>
        <v>3554</v>
      </c>
      <c r="H59" s="321">
        <f>+'Summary Medians'!$C$237</f>
        <v>3554</v>
      </c>
      <c r="I59" s="352">
        <f>+'Summary Medians'!$C$238</f>
        <v>0</v>
      </c>
      <c r="J59" s="326">
        <f>+'Summary Medians'!$C$239</f>
        <v>3554</v>
      </c>
    </row>
    <row r="60" spans="1:19">
      <c r="A60" s="318" t="s">
        <v>924</v>
      </c>
      <c r="B60" s="324">
        <f>'Summary Medians'!C248</f>
        <v>2604</v>
      </c>
      <c r="C60" s="324">
        <f>'Summary Medians'!C249</f>
        <v>2280</v>
      </c>
      <c r="D60" s="324">
        <f>'Summary Medians'!C250</f>
        <v>2653</v>
      </c>
      <c r="E60" s="324">
        <f>'Summary Medians'!C251</f>
        <v>3159</v>
      </c>
      <c r="F60" s="350">
        <f>+'Summary Medians'!$C$252</f>
        <v>2594</v>
      </c>
      <c r="G60" s="351">
        <f>+'Summary Medians'!$C$253</f>
        <v>0</v>
      </c>
      <c r="H60" s="321">
        <f>+'Summary Medians'!$C$254</f>
        <v>0</v>
      </c>
      <c r="I60" s="352">
        <f>+'Summary Medians'!$C$255</f>
        <v>0</v>
      </c>
      <c r="J60" s="326">
        <f>+'Summary Medians'!$C$256</f>
        <v>0</v>
      </c>
      <c r="L60" s="300"/>
      <c r="M60" s="300"/>
      <c r="N60" s="300"/>
      <c r="O60" s="300"/>
      <c r="P60" s="300"/>
      <c r="Q60" s="300"/>
      <c r="R60" s="300"/>
      <c r="S60" s="300"/>
    </row>
    <row r="61" spans="1:19">
      <c r="A61" s="304" t="s">
        <v>925</v>
      </c>
      <c r="B61" s="324">
        <f>'Summary Medians'!C265</f>
        <v>0</v>
      </c>
      <c r="C61" s="324">
        <f>'Summary Medians'!C266</f>
        <v>4275</v>
      </c>
      <c r="D61" s="324">
        <f>'Summary Medians'!C267</f>
        <v>4275</v>
      </c>
      <c r="E61" s="324">
        <f>'Summary Medians'!C268</f>
        <v>4275</v>
      </c>
      <c r="F61" s="350">
        <f>+'Summary Medians'!$C$269</f>
        <v>4275</v>
      </c>
      <c r="G61" s="351">
        <f>+'Summary Medians'!$C$270</f>
        <v>0</v>
      </c>
      <c r="H61" s="321">
        <f>+'Summary Medians'!$C$271</f>
        <v>0</v>
      </c>
      <c r="I61" s="352">
        <f>+'Summary Medians'!$C$272</f>
        <v>0</v>
      </c>
      <c r="J61" s="326">
        <f>+'Summary Medians'!$C$273</f>
        <v>0</v>
      </c>
    </row>
    <row r="62" spans="1:19">
      <c r="A62" s="329" t="s">
        <v>917</v>
      </c>
      <c r="B62" s="330">
        <f>'Summary Medians'!C282</f>
        <v>3864</v>
      </c>
      <c r="C62" s="330">
        <f>'Summary Medians'!C283</f>
        <v>0</v>
      </c>
      <c r="D62" s="330">
        <f>'Summary Medians'!C284</f>
        <v>0</v>
      </c>
      <c r="E62" s="330">
        <f>'Summary Medians'!C285</f>
        <v>3696</v>
      </c>
      <c r="F62" s="353">
        <f>+'Summary Medians'!$C$286</f>
        <v>3696</v>
      </c>
      <c r="G62" s="331">
        <f>+'Summary Medians'!$C$287</f>
        <v>0</v>
      </c>
      <c r="H62" s="330">
        <f>+'Summary Medians'!$C$288</f>
        <v>0</v>
      </c>
      <c r="I62" s="354">
        <f>+'Summary Medians'!$C$289</f>
        <v>3795</v>
      </c>
      <c r="J62" s="330">
        <f>+'Summary Medians'!$C$290</f>
        <v>3795</v>
      </c>
      <c r="L62" s="300"/>
      <c r="M62" s="300"/>
      <c r="N62" s="300"/>
      <c r="O62" s="300"/>
      <c r="P62" s="300"/>
      <c r="Q62" s="300"/>
      <c r="R62" s="300"/>
      <c r="S62" s="300"/>
    </row>
    <row r="63" spans="1:19" ht="18.75" customHeight="1">
      <c r="A63" s="355" t="s">
        <v>926</v>
      </c>
      <c r="B63" s="356"/>
      <c r="C63" s="356"/>
      <c r="D63" s="356"/>
      <c r="E63" s="356"/>
      <c r="F63" s="356"/>
      <c r="G63" s="356"/>
      <c r="H63" s="356"/>
      <c r="I63" s="356"/>
      <c r="J63" s="357"/>
    </row>
    <row r="64" spans="1:19" ht="61.5" customHeight="1">
      <c r="A64" s="454" t="s">
        <v>927</v>
      </c>
      <c r="B64" s="454"/>
      <c r="C64" s="454"/>
      <c r="D64" s="454"/>
      <c r="E64" s="454"/>
      <c r="F64" s="454"/>
      <c r="G64" s="454"/>
      <c r="H64" s="454"/>
      <c r="I64" s="454"/>
      <c r="J64" s="454"/>
      <c r="L64" s="300"/>
      <c r="M64" s="300"/>
      <c r="N64" s="300"/>
      <c r="O64" s="300"/>
      <c r="P64" s="300"/>
      <c r="Q64" s="300"/>
      <c r="R64" s="300"/>
      <c r="S64" s="300"/>
    </row>
    <row r="65" spans="1:19">
      <c r="H65" s="297"/>
      <c r="J65" s="332" t="s">
        <v>952</v>
      </c>
    </row>
    <row r="66" spans="1:19" ht="18">
      <c r="A66" s="295" t="s">
        <v>928</v>
      </c>
      <c r="B66" s="295"/>
      <c r="C66" s="295"/>
      <c r="D66" s="295"/>
      <c r="E66" s="295"/>
      <c r="F66" s="295"/>
      <c r="G66" s="295"/>
      <c r="H66" s="296"/>
      <c r="L66" s="300"/>
      <c r="M66" s="300"/>
      <c r="N66" s="300"/>
      <c r="O66" s="300"/>
      <c r="P66" s="300"/>
      <c r="Q66" s="300"/>
      <c r="R66" s="300"/>
      <c r="S66" s="300"/>
    </row>
    <row r="67" spans="1:19">
      <c r="A67" s="298"/>
      <c r="B67" s="298"/>
      <c r="C67" s="298"/>
      <c r="D67" s="298"/>
      <c r="E67" s="298"/>
      <c r="F67" s="298"/>
      <c r="G67" s="298"/>
      <c r="H67" s="299"/>
    </row>
    <row r="68" spans="1:19" ht="15.75">
      <c r="A68" s="301" t="s">
        <v>897</v>
      </c>
      <c r="B68" s="301"/>
      <c r="C68" s="301"/>
      <c r="D68" s="301"/>
      <c r="E68" s="301"/>
      <c r="F68" s="301"/>
      <c r="G68" s="301"/>
      <c r="H68" s="302"/>
      <c r="L68" s="300"/>
      <c r="M68" s="300"/>
      <c r="N68" s="300"/>
      <c r="O68" s="300"/>
      <c r="P68" s="300"/>
      <c r="Q68" s="300"/>
      <c r="R68" s="300"/>
      <c r="S68" s="300"/>
    </row>
    <row r="69" spans="1:19" ht="15.75">
      <c r="A69" s="301" t="s">
        <v>929</v>
      </c>
      <c r="B69" s="301"/>
      <c r="C69" s="301"/>
      <c r="D69" s="301"/>
      <c r="E69" s="301"/>
      <c r="F69" s="301"/>
      <c r="G69" s="301"/>
      <c r="H69" s="302"/>
    </row>
    <row r="70" spans="1:19" ht="15.75">
      <c r="A70" s="301" t="s">
        <v>946</v>
      </c>
      <c r="B70" s="301"/>
      <c r="C70" s="301"/>
      <c r="D70" s="301"/>
      <c r="E70" s="301"/>
      <c r="F70" s="301"/>
      <c r="G70" s="301"/>
      <c r="H70" s="302"/>
      <c r="L70" s="300"/>
      <c r="M70" s="300"/>
      <c r="N70" s="300"/>
      <c r="O70" s="300"/>
      <c r="P70" s="300"/>
      <c r="Q70" s="300"/>
      <c r="R70" s="300"/>
      <c r="S70" s="300"/>
    </row>
    <row r="71" spans="1:19">
      <c r="A71" s="358"/>
      <c r="B71" s="358"/>
      <c r="C71" s="358"/>
      <c r="D71" s="358"/>
      <c r="E71" s="358"/>
      <c r="F71" s="358"/>
      <c r="G71" s="358"/>
      <c r="H71" s="359"/>
    </row>
    <row r="72" spans="1:19">
      <c r="A72" s="307"/>
      <c r="B72" s="308" t="s">
        <v>899</v>
      </c>
      <c r="C72" s="308"/>
      <c r="D72" s="308"/>
      <c r="E72" s="308"/>
      <c r="F72" s="308"/>
      <c r="G72" s="308"/>
      <c r="H72" s="309"/>
      <c r="L72" s="300"/>
      <c r="M72" s="300"/>
      <c r="N72" s="300"/>
      <c r="O72" s="300"/>
      <c r="P72" s="300"/>
      <c r="Q72" s="300"/>
      <c r="R72" s="300"/>
      <c r="S72" s="300"/>
    </row>
    <row r="73" spans="1:19">
      <c r="A73" s="310"/>
      <c r="B73" s="311">
        <v>1</v>
      </c>
      <c r="C73" s="311">
        <v>2</v>
      </c>
      <c r="D73" s="311">
        <v>3</v>
      </c>
      <c r="E73" s="311">
        <v>4</v>
      </c>
      <c r="F73" s="311">
        <v>5</v>
      </c>
      <c r="G73" s="311">
        <v>6</v>
      </c>
      <c r="H73" s="360" t="s">
        <v>900</v>
      </c>
    </row>
    <row r="74" spans="1:19" ht="15.75">
      <c r="A74" s="361"/>
      <c r="B74" s="361"/>
      <c r="C74" s="361"/>
      <c r="D74" s="361"/>
      <c r="E74" s="361"/>
      <c r="F74" s="361"/>
      <c r="G74" s="362"/>
      <c r="H74" s="363"/>
      <c r="L74" s="300"/>
      <c r="M74" s="300"/>
      <c r="N74" s="300"/>
      <c r="O74" s="300"/>
      <c r="P74" s="300"/>
      <c r="Q74" s="300"/>
      <c r="R74" s="300"/>
      <c r="S74" s="300"/>
    </row>
    <row r="75" spans="1:19">
      <c r="A75" s="318" t="s">
        <v>901</v>
      </c>
      <c r="B75" s="364">
        <f>+'Summary Medians'!$F$3</f>
        <v>24988</v>
      </c>
      <c r="C75" s="364">
        <f>+'Summary Medians'!$F$4</f>
        <v>21798</v>
      </c>
      <c r="D75" s="364">
        <f>+'Summary Medians'!$F$5</f>
        <v>19818</v>
      </c>
      <c r="E75" s="364">
        <f>+'Summary Medians'!$F$6</f>
        <v>18309</v>
      </c>
      <c r="F75" s="364">
        <f>+'Summary Medians'!$F$7</f>
        <v>15945</v>
      </c>
      <c r="G75" s="364">
        <f>+'Summary Medians'!$F$8</f>
        <v>15888</v>
      </c>
      <c r="H75" s="365">
        <f>+'Summary Medians'!$F$9</f>
        <v>19837</v>
      </c>
    </row>
    <row r="76" spans="1:19">
      <c r="A76" s="304"/>
      <c r="B76" s="321"/>
      <c r="C76" s="321"/>
      <c r="D76" s="321"/>
      <c r="E76" s="321"/>
      <c r="F76" s="321"/>
      <c r="G76" s="366"/>
      <c r="H76" s="323"/>
      <c r="L76" s="300"/>
      <c r="M76" s="300"/>
      <c r="N76" s="300"/>
      <c r="O76" s="300"/>
      <c r="P76" s="300"/>
      <c r="Q76" s="300"/>
      <c r="R76" s="300"/>
      <c r="S76" s="300"/>
    </row>
    <row r="77" spans="1:19">
      <c r="A77" s="304" t="s">
        <v>902</v>
      </c>
      <c r="B77" s="324">
        <f>+'Summary Medians'!$F$20</f>
        <v>26995</v>
      </c>
      <c r="C77" s="324">
        <f>+'Summary Medians'!$F$21</f>
        <v>21289</v>
      </c>
      <c r="D77" s="324">
        <f>+'Summary Medians'!$F$22</f>
        <v>18149</v>
      </c>
      <c r="E77" s="324">
        <f>+'Summary Medians'!$F$23</f>
        <v>17933</v>
      </c>
      <c r="F77" s="324">
        <f>+'Summary Medians'!$F$24</f>
        <v>19329</v>
      </c>
      <c r="G77" s="324">
        <f>+'Summary Medians'!$F$25</f>
        <v>11790</v>
      </c>
      <c r="H77" s="367">
        <f>+'Summary Medians'!$F$26</f>
        <v>18395</v>
      </c>
    </row>
    <row r="78" spans="1:19">
      <c r="A78" s="304" t="s">
        <v>903</v>
      </c>
      <c r="B78" s="324">
        <f>+'Summary Medians'!$F$37</f>
        <v>21825</v>
      </c>
      <c r="C78" s="324">
        <f>+'Summary Medians'!$F$38</f>
        <v>19235</v>
      </c>
      <c r="D78" s="324">
        <f>+'Summary Medians'!$F$39</f>
        <v>14050</v>
      </c>
      <c r="E78" s="324">
        <f>+'Summary Medians'!$F$40</f>
        <v>12937.5</v>
      </c>
      <c r="F78" s="324">
        <f>+'Summary Medians'!$F$41</f>
        <v>12297</v>
      </c>
      <c r="G78" s="324">
        <f>+'Summary Medians'!$F$42</f>
        <v>13087.5</v>
      </c>
      <c r="H78" s="367">
        <f>+'Summary Medians'!$F$43</f>
        <v>14086</v>
      </c>
    </row>
    <row r="79" spans="1:19">
      <c r="A79" s="304" t="s">
        <v>904</v>
      </c>
      <c r="B79" s="324">
        <f>+'Summary Medians'!$F$54</f>
        <v>31420</v>
      </c>
      <c r="C79" s="324">
        <f>+'Summary Medians'!$F$55</f>
        <v>0</v>
      </c>
      <c r="D79" s="324">
        <f>+'Summary Medians'!$F$56</f>
        <v>16138</v>
      </c>
      <c r="E79" s="324">
        <f>+'Summary Medians'!$F$57</f>
        <v>0</v>
      </c>
      <c r="F79" s="324">
        <f>+'Summary Medians'!$F$58</f>
        <v>0</v>
      </c>
      <c r="G79" s="324">
        <f>+'Summary Medians'!$F$59</f>
        <v>0</v>
      </c>
      <c r="H79" s="367">
        <f>+'Summary Medians'!$F$60</f>
        <v>23779</v>
      </c>
    </row>
    <row r="80" spans="1:19">
      <c r="A80" s="318" t="s">
        <v>905</v>
      </c>
      <c r="B80" s="324">
        <f>+'Summary Medians'!$F$71</f>
        <v>21632.25</v>
      </c>
      <c r="C80" s="324">
        <f>+'Summary Medians'!$F$72</f>
        <v>0</v>
      </c>
      <c r="D80" s="324">
        <f>+'Summary Medians'!$F$73</f>
        <v>19241.099999999999</v>
      </c>
      <c r="E80" s="324">
        <f>+'Summary Medians'!$F$74</f>
        <v>25214.400000000001</v>
      </c>
      <c r="F80" s="324">
        <f>+'Summary Medians'!$F$75</f>
        <v>0</v>
      </c>
      <c r="G80" s="324">
        <f>+'Summary Medians'!$F$76</f>
        <v>24953.7</v>
      </c>
      <c r="H80" s="367">
        <f>+'Summary Medians'!$F$77</f>
        <v>21515.5</v>
      </c>
    </row>
    <row r="81" spans="1:8">
      <c r="A81" s="304"/>
      <c r="B81" s="324"/>
      <c r="C81" s="324"/>
      <c r="D81" s="324"/>
      <c r="E81" s="324"/>
      <c r="F81" s="324"/>
      <c r="G81" s="324"/>
      <c r="H81" s="367"/>
    </row>
    <row r="82" spans="1:8">
      <c r="A82" s="318" t="s">
        <v>906</v>
      </c>
      <c r="B82" s="324">
        <f>+'Summary Medians'!$F$88</f>
        <v>29364</v>
      </c>
      <c r="C82" s="324">
        <f>+'Summary Medians'!$F$89</f>
        <v>32396</v>
      </c>
      <c r="D82" s="324">
        <f>+'Summary Medians'!$F$90</f>
        <v>20548</v>
      </c>
      <c r="E82" s="324">
        <f>+'Summary Medians'!$F$91</f>
        <v>19830</v>
      </c>
      <c r="F82" s="324">
        <f>+'Summary Medians'!$F$92</f>
        <v>19245</v>
      </c>
      <c r="G82" s="324">
        <f>+'Summary Medians'!$F$93</f>
        <v>13010</v>
      </c>
      <c r="H82" s="367">
        <f>+'Summary Medians'!$F$94</f>
        <v>20274</v>
      </c>
    </row>
    <row r="83" spans="1:8">
      <c r="A83" s="304" t="s">
        <v>907</v>
      </c>
      <c r="B83" s="326">
        <f>+'Summary Medians'!$F$105</f>
        <v>24574</v>
      </c>
      <c r="C83" s="324">
        <f>+'Summary Medians'!$F$106</f>
        <v>0</v>
      </c>
      <c r="D83" s="324">
        <f>+'Summary Medians'!$F$107</f>
        <v>20246</v>
      </c>
      <c r="E83" s="324">
        <f>+'Summary Medians'!$F$108</f>
        <v>17666</v>
      </c>
      <c r="F83" s="324">
        <f>+'Summary Medians'!$F$109</f>
        <v>0</v>
      </c>
      <c r="G83" s="324">
        <f>+'Summary Medians'!$F$110</f>
        <v>0</v>
      </c>
      <c r="H83" s="367">
        <f>+'Summary Medians'!$F$111</f>
        <v>20479</v>
      </c>
    </row>
    <row r="84" spans="1:8">
      <c r="A84" s="304" t="s">
        <v>908</v>
      </c>
      <c r="B84" s="324">
        <f>+'Summary Medians'!$F$122</f>
        <v>26877</v>
      </c>
      <c r="C84" s="324">
        <f>+'Summary Medians'!$F$123</f>
        <v>22268</v>
      </c>
      <c r="D84" s="324">
        <f>+'Summary Medians'!$F$124</f>
        <v>19758</v>
      </c>
      <c r="E84" s="324">
        <f>+'Summary Medians'!$F$125</f>
        <v>18309</v>
      </c>
      <c r="F84" s="324">
        <f>+'Summary Medians'!$F$126</f>
        <v>14832</v>
      </c>
      <c r="G84" s="324">
        <f>+'Summary Medians'!$F$127</f>
        <v>13150</v>
      </c>
      <c r="H84" s="367">
        <f>+'Summary Medians'!$F$128</f>
        <v>19061</v>
      </c>
    </row>
    <row r="85" spans="1:8">
      <c r="A85" s="318" t="s">
        <v>909</v>
      </c>
      <c r="B85" s="324">
        <f>+'Summary Medians'!$F$139</f>
        <v>31144</v>
      </c>
      <c r="C85" s="324">
        <f>+'Summary Medians'!$F$140</f>
        <v>20476</v>
      </c>
      <c r="D85" s="324">
        <f>+'Summary Medians'!$F$141</f>
        <v>20266</v>
      </c>
      <c r="E85" s="324">
        <f>+'Summary Medians'!$F$142</f>
        <v>17786.5</v>
      </c>
      <c r="F85" s="324">
        <f>+'Summary Medians'!$F$143</f>
        <v>11886</v>
      </c>
      <c r="G85" s="324">
        <f>+'Summary Medians'!$F$144</f>
        <v>28745</v>
      </c>
      <c r="H85" s="367">
        <f>+'Summary Medians'!$F$145</f>
        <v>19744</v>
      </c>
    </row>
    <row r="86" spans="1:8">
      <c r="A86" s="318"/>
      <c r="B86" s="324"/>
      <c r="C86" s="324"/>
      <c r="D86" s="324"/>
      <c r="E86" s="324"/>
      <c r="F86" s="324"/>
      <c r="G86" s="324"/>
      <c r="H86" s="367"/>
    </row>
    <row r="87" spans="1:8">
      <c r="A87" s="304" t="s">
        <v>910</v>
      </c>
      <c r="B87" s="324">
        <f>+'Summary Medians'!$F$156</f>
        <v>18173</v>
      </c>
      <c r="C87" s="324">
        <f>+'Summary Medians'!$F$157</f>
        <v>18812.5</v>
      </c>
      <c r="D87" s="324">
        <f>+'Summary Medians'!$F$158</f>
        <v>0</v>
      </c>
      <c r="E87" s="324">
        <f>+'Summary Medians'!$F$159</f>
        <v>6112</v>
      </c>
      <c r="F87" s="324">
        <f>+'Summary Medians'!$F$160</f>
        <v>15847</v>
      </c>
      <c r="G87" s="324">
        <f>+'Summary Medians'!$F$161</f>
        <v>0</v>
      </c>
      <c r="H87" s="367">
        <f>+'Summary Medians'!$F$162</f>
        <v>16025.5</v>
      </c>
    </row>
    <row r="88" spans="1:8">
      <c r="A88" s="304" t="s">
        <v>911</v>
      </c>
      <c r="B88" s="324">
        <f>+'Summary Medians'!$F$173</f>
        <v>23269.5</v>
      </c>
      <c r="C88" s="324">
        <f>+'Summary Medians'!$F$174</f>
        <v>22154</v>
      </c>
      <c r="D88" s="324">
        <f>+'Summary Medians'!$F$175</f>
        <v>18732</v>
      </c>
      <c r="E88" s="324">
        <f>+'Summary Medians'!$F$176</f>
        <v>16493</v>
      </c>
      <c r="F88" s="324">
        <f>+'Summary Medians'!$F$177</f>
        <v>15767.5</v>
      </c>
      <c r="G88" s="324">
        <f>+'Summary Medians'!$F$178</f>
        <v>19614.5</v>
      </c>
      <c r="H88" s="367">
        <f>+'Summary Medians'!$F$179</f>
        <v>19703</v>
      </c>
    </row>
    <row r="89" spans="1:8">
      <c r="A89" s="304" t="s">
        <v>912</v>
      </c>
      <c r="B89" s="324">
        <f>+'Summary Medians'!$F$190</f>
        <v>21214.25</v>
      </c>
      <c r="C89" s="324">
        <f>+'Summary Medians'!$F$191</f>
        <v>0</v>
      </c>
      <c r="D89" s="324">
        <f>+'Summary Medians'!$F$192</f>
        <v>13934.25</v>
      </c>
      <c r="E89" s="324">
        <f>+'Summary Medians'!$F$193</f>
        <v>14613</v>
      </c>
      <c r="F89" s="324">
        <f>+'Summary Medians'!$F$194</f>
        <v>12371</v>
      </c>
      <c r="G89" s="324">
        <f>+'Summary Medians'!$F$195</f>
        <v>13299</v>
      </c>
      <c r="H89" s="367">
        <f>+'Summary Medians'!$F$196</f>
        <v>14131.7</v>
      </c>
    </row>
    <row r="90" spans="1:8">
      <c r="A90" s="304" t="s">
        <v>913</v>
      </c>
      <c r="B90" s="324">
        <f>+'Summary Medians'!$F$207</f>
        <v>31549</v>
      </c>
      <c r="C90" s="324">
        <f>+'Summary Medians'!$F$208</f>
        <v>0</v>
      </c>
      <c r="D90" s="324">
        <f>+'Summary Medians'!$F$209</f>
        <v>28444</v>
      </c>
      <c r="E90" s="324">
        <f>+'Summary Medians'!$F$210</f>
        <v>0</v>
      </c>
      <c r="F90" s="324">
        <f>+'Summary Medians'!$F$211</f>
        <v>19856</v>
      </c>
      <c r="G90" s="324">
        <f>+'Summary Medians'!$F$212</f>
        <v>20176</v>
      </c>
      <c r="H90" s="367">
        <f>+'Summary Medians'!$F$213</f>
        <v>22844</v>
      </c>
    </row>
    <row r="91" spans="1:8" ht="15.75">
      <c r="A91" s="304"/>
      <c r="B91" s="361"/>
      <c r="C91" s="361"/>
      <c r="D91" s="361"/>
      <c r="E91" s="361"/>
      <c r="F91" s="361"/>
      <c r="G91" s="361"/>
      <c r="H91" s="368"/>
    </row>
    <row r="92" spans="1:8">
      <c r="A92" s="304" t="s">
        <v>914</v>
      </c>
      <c r="B92" s="324">
        <f>+'Summary Medians'!$F$224</f>
        <v>25918.5</v>
      </c>
      <c r="C92" s="324">
        <f>+'Summary Medians'!$F$225</f>
        <v>23460</v>
      </c>
      <c r="D92" s="324">
        <f>+'Summary Medians'!$F$226</f>
        <v>24516.5</v>
      </c>
      <c r="E92" s="324">
        <f>+'Summary Medians'!$F$227</f>
        <v>0</v>
      </c>
      <c r="F92" s="324">
        <f>+'Summary Medians'!$F$228</f>
        <v>22270</v>
      </c>
      <c r="G92" s="324">
        <f>+'Summary Medians'!$F$229</f>
        <v>0</v>
      </c>
      <c r="H92" s="367">
        <f>+'Summary Medians'!$F$230</f>
        <v>24474</v>
      </c>
    </row>
    <row r="93" spans="1:8">
      <c r="A93" s="318" t="s">
        <v>924</v>
      </c>
      <c r="B93" s="324">
        <f>+'Summary Medians'!$F$241</f>
        <v>23279</v>
      </c>
      <c r="C93" s="324">
        <f>+'Summary Medians'!$F$242</f>
        <v>20222</v>
      </c>
      <c r="D93" s="324">
        <f>+'Summary Medians'!$F$243</f>
        <v>19565</v>
      </c>
      <c r="E93" s="324">
        <f>+'Summary Medians'!$F$244</f>
        <v>18786</v>
      </c>
      <c r="F93" s="324">
        <f>+'Summary Medians'!$F$245</f>
        <v>18810</v>
      </c>
      <c r="G93" s="324">
        <f>+'Summary Medians'!$F$246</f>
        <v>0</v>
      </c>
      <c r="H93" s="367">
        <f>+'Summary Medians'!$F$247</f>
        <v>19903.5</v>
      </c>
    </row>
    <row r="94" spans="1:8">
      <c r="A94" s="304" t="s">
        <v>916</v>
      </c>
      <c r="B94" s="324">
        <f>+'Summary Medians'!$F$258</f>
        <v>31463</v>
      </c>
      <c r="C94" s="324">
        <f>+'Summary Medians'!$F$259</f>
        <v>41072</v>
      </c>
      <c r="D94" s="324">
        <f>+'Summary Medians'!$F$260</f>
        <v>23646.5</v>
      </c>
      <c r="E94" s="324">
        <f>+'Summary Medians'!$F$261</f>
        <v>0</v>
      </c>
      <c r="F94" s="324">
        <f>+'Summary Medians'!$F$262</f>
        <v>23824</v>
      </c>
      <c r="G94" s="324">
        <f>+'Summary Medians'!$F$263</f>
        <v>25454</v>
      </c>
      <c r="H94" s="367">
        <f>+'Summary Medians'!$F$264</f>
        <v>25762</v>
      </c>
    </row>
    <row r="95" spans="1:8">
      <c r="A95" s="329" t="s">
        <v>917</v>
      </c>
      <c r="B95" s="369">
        <f>+'Summary Medians'!$F$275</f>
        <v>21432</v>
      </c>
      <c r="C95" s="369">
        <f>+'Summary Medians'!$F$276</f>
        <v>0</v>
      </c>
      <c r="D95" s="369">
        <f>+'Summary Medians'!$F$277</f>
        <v>15602</v>
      </c>
      <c r="E95" s="369">
        <f>+'Summary Medians'!$F$278</f>
        <v>0</v>
      </c>
      <c r="F95" s="369">
        <f>+'Summary Medians'!$F$279</f>
        <v>14468</v>
      </c>
      <c r="G95" s="369">
        <f>+'Summary Medians'!$F$280</f>
        <v>15572</v>
      </c>
      <c r="H95" s="370">
        <f>+'Summary Medians'!$F$281</f>
        <v>15572</v>
      </c>
    </row>
    <row r="96" spans="1:8" ht="40.5" customHeight="1">
      <c r="A96" s="454" t="s">
        <v>918</v>
      </c>
      <c r="B96" s="454"/>
      <c r="C96" s="454"/>
      <c r="D96" s="454"/>
      <c r="E96" s="454"/>
      <c r="F96" s="454"/>
      <c r="G96" s="454"/>
      <c r="H96" s="454"/>
    </row>
    <row r="97" spans="1:10" ht="15.75">
      <c r="A97" s="361"/>
      <c r="B97" s="361"/>
      <c r="C97" s="361"/>
      <c r="D97" s="361"/>
      <c r="E97" s="361"/>
      <c r="F97" s="361"/>
      <c r="G97" s="361"/>
      <c r="H97" s="332" t="s">
        <v>952</v>
      </c>
    </row>
    <row r="98" spans="1:10" ht="18">
      <c r="A98" s="455" t="s">
        <v>930</v>
      </c>
      <c r="B98" s="455"/>
      <c r="C98" s="455"/>
      <c r="D98" s="455"/>
      <c r="E98" s="455"/>
      <c r="F98" s="455"/>
      <c r="G98" s="455"/>
      <c r="H98" s="455"/>
      <c r="I98" s="455"/>
      <c r="J98" s="455"/>
    </row>
    <row r="99" spans="1:10">
      <c r="A99" s="333"/>
      <c r="B99" s="333"/>
      <c r="C99" s="333"/>
      <c r="D99" s="333"/>
      <c r="E99" s="333"/>
      <c r="F99" s="333"/>
      <c r="G99" s="333"/>
      <c r="H99" s="333"/>
      <c r="I99" s="333"/>
      <c r="J99" s="334"/>
    </row>
    <row r="100" spans="1:10" ht="15.75">
      <c r="A100" s="456" t="s">
        <v>897</v>
      </c>
      <c r="B100" s="456"/>
      <c r="C100" s="456"/>
      <c r="D100" s="456"/>
      <c r="E100" s="456"/>
      <c r="F100" s="456"/>
      <c r="G100" s="456"/>
      <c r="H100" s="456"/>
      <c r="I100" s="456"/>
      <c r="J100" s="456"/>
    </row>
    <row r="101" spans="1:10" ht="15.75">
      <c r="A101" s="456" t="s">
        <v>929</v>
      </c>
      <c r="B101" s="456"/>
      <c r="C101" s="456"/>
      <c r="D101" s="456"/>
      <c r="E101" s="456"/>
      <c r="F101" s="456"/>
      <c r="G101" s="456"/>
      <c r="H101" s="456"/>
      <c r="I101" s="456"/>
      <c r="J101" s="456"/>
    </row>
    <row r="102" spans="1:10" ht="15.75">
      <c r="A102" s="456" t="s">
        <v>947</v>
      </c>
      <c r="B102" s="456"/>
      <c r="C102" s="456"/>
      <c r="D102" s="456"/>
      <c r="E102" s="456"/>
      <c r="F102" s="456"/>
      <c r="G102" s="456"/>
      <c r="H102" s="456"/>
      <c r="I102" s="456"/>
      <c r="J102" s="456"/>
    </row>
    <row r="103" spans="1:10">
      <c r="A103" s="304"/>
      <c r="B103" s="304"/>
      <c r="C103" s="304"/>
      <c r="D103" s="304"/>
      <c r="E103" s="304"/>
      <c r="F103" s="304"/>
      <c r="G103" s="304"/>
      <c r="H103" s="304"/>
      <c r="I103" s="304"/>
      <c r="J103" s="305"/>
    </row>
    <row r="104" spans="1:10">
      <c r="A104" s="307"/>
      <c r="B104" s="371" t="s">
        <v>920</v>
      </c>
      <c r="C104" s="371"/>
      <c r="D104" s="371"/>
      <c r="E104" s="371"/>
      <c r="F104" s="372"/>
      <c r="G104" s="373" t="s">
        <v>921</v>
      </c>
      <c r="H104" s="371"/>
      <c r="I104" s="371"/>
      <c r="J104" s="374"/>
    </row>
    <row r="105" spans="1:10" ht="24">
      <c r="A105" s="310"/>
      <c r="B105" s="338" t="s">
        <v>931</v>
      </c>
      <c r="C105" s="311">
        <v>1</v>
      </c>
      <c r="D105" s="311">
        <v>2</v>
      </c>
      <c r="E105" s="311">
        <v>3</v>
      </c>
      <c r="F105" s="339" t="s">
        <v>900</v>
      </c>
      <c r="G105" s="311">
        <v>1</v>
      </c>
      <c r="H105" s="311">
        <v>2</v>
      </c>
      <c r="I105" s="340" t="s">
        <v>923</v>
      </c>
      <c r="J105" s="312" t="s">
        <v>900</v>
      </c>
    </row>
    <row r="106" spans="1:10">
      <c r="A106" s="315"/>
      <c r="B106" s="316"/>
      <c r="C106" s="316"/>
      <c r="D106" s="316"/>
      <c r="E106" s="317"/>
      <c r="F106" s="341"/>
      <c r="G106" s="375"/>
      <c r="H106" s="376"/>
      <c r="I106" s="376"/>
      <c r="J106" s="377"/>
    </row>
    <row r="107" spans="1:10">
      <c r="A107" s="318" t="s">
        <v>901</v>
      </c>
      <c r="B107" s="319">
        <f>'Summary Medians'!$F10</f>
        <v>11601.3</v>
      </c>
      <c r="C107" s="319">
        <f>'Summary Medians'!$F11</f>
        <v>8455.5</v>
      </c>
      <c r="D107" s="319">
        <f>'Summary Medians'!$F12</f>
        <v>8409</v>
      </c>
      <c r="E107" s="319">
        <f>'Summary Medians'!$F13</f>
        <v>7935</v>
      </c>
      <c r="F107" s="378">
        <f>+'Summary Medians'!$F$14</f>
        <v>8522</v>
      </c>
      <c r="G107" s="320">
        <f>+'Summary Medians'!$F$15</f>
        <v>5938</v>
      </c>
      <c r="H107" s="346">
        <f>+'Summary Medians'!$F$16</f>
        <v>3175</v>
      </c>
      <c r="I107" s="347">
        <f>+'Summary Medians'!$F$17</f>
        <v>0</v>
      </c>
      <c r="J107" s="320">
        <f>+'Summary Medians'!$F$18</f>
        <v>5142.5</v>
      </c>
    </row>
    <row r="108" spans="1:10">
      <c r="A108" s="318"/>
      <c r="B108" s="321"/>
      <c r="C108" s="321"/>
      <c r="D108" s="321"/>
      <c r="E108" s="321"/>
      <c r="F108" s="378"/>
      <c r="G108" s="325"/>
      <c r="H108" s="323"/>
      <c r="I108" s="349"/>
      <c r="J108" s="325"/>
    </row>
    <row r="109" spans="1:10">
      <c r="A109" s="304" t="s">
        <v>902</v>
      </c>
      <c r="B109" s="324">
        <f>'Summary Medians'!$F27</f>
        <v>0</v>
      </c>
      <c r="C109" s="324">
        <f>'Summary Medians'!$F28</f>
        <v>7800</v>
      </c>
      <c r="D109" s="324">
        <f>'Summary Medians'!$F29</f>
        <v>7750</v>
      </c>
      <c r="E109" s="324">
        <f>'Summary Medians'!$F30</f>
        <v>7770</v>
      </c>
      <c r="F109" s="378">
        <f>+'Summary Medians'!$F$31</f>
        <v>7770</v>
      </c>
      <c r="G109" s="351">
        <f>+'Summary Medians'!$F$32</f>
        <v>7680</v>
      </c>
      <c r="H109" s="321">
        <f>+'Summary Medians'!$F$33</f>
        <v>8190</v>
      </c>
      <c r="I109" s="352">
        <f>+'Summary Medians'!$F$34</f>
        <v>0</v>
      </c>
      <c r="J109" s="325">
        <f>+'Summary Medians'!$F$35</f>
        <v>7800</v>
      </c>
    </row>
    <row r="110" spans="1:10">
      <c r="A110" s="304" t="s">
        <v>903</v>
      </c>
      <c r="B110" s="324">
        <f>'Summary Medians'!$F44</f>
        <v>0</v>
      </c>
      <c r="C110" s="324">
        <f>'Summary Medians'!$F45</f>
        <v>5549</v>
      </c>
      <c r="D110" s="324">
        <f>'Summary Medians'!$F46</f>
        <v>5030</v>
      </c>
      <c r="E110" s="324">
        <f>'Summary Medians'!$F47</f>
        <v>5400</v>
      </c>
      <c r="F110" s="378">
        <f>+'Summary Medians'!$F$48</f>
        <v>5400</v>
      </c>
      <c r="G110" s="351">
        <f>+'Summary Medians'!$F$49</f>
        <v>0</v>
      </c>
      <c r="H110" s="321">
        <f>+'Summary Medians'!$F$50</f>
        <v>0</v>
      </c>
      <c r="I110" s="352">
        <f>+'Summary Medians'!$F$51</f>
        <v>0</v>
      </c>
      <c r="J110" s="325">
        <f>+'Summary Medians'!$F$52</f>
        <v>0</v>
      </c>
    </row>
    <row r="111" spans="1:10">
      <c r="A111" s="304" t="s">
        <v>904</v>
      </c>
      <c r="B111" s="324">
        <f>'Summary Medians'!$F61</f>
        <v>0</v>
      </c>
      <c r="C111" s="324">
        <f>'Summary Medians'!$F62</f>
        <v>0</v>
      </c>
      <c r="D111" s="324">
        <f>'Summary Medians'!$F63</f>
        <v>8522</v>
      </c>
      <c r="E111" s="324">
        <f>'Summary Medians'!$F64</f>
        <v>0</v>
      </c>
      <c r="F111" s="378">
        <f>+'Summary Medians'!$F$65</f>
        <v>8522</v>
      </c>
      <c r="G111" s="351">
        <f>+'Summary Medians'!$F$66</f>
        <v>0</v>
      </c>
      <c r="H111" s="321">
        <f>+'Summary Medians'!$F$67</f>
        <v>0</v>
      </c>
      <c r="I111" s="352">
        <f>+'Summary Medians'!$F$68</f>
        <v>0</v>
      </c>
      <c r="J111" s="325">
        <f>+'Summary Medians'!$F$69</f>
        <v>0</v>
      </c>
    </row>
    <row r="112" spans="1:10">
      <c r="A112" s="318" t="s">
        <v>905</v>
      </c>
      <c r="B112" s="326">
        <f>'Summary Medians'!$F78</f>
        <v>11715.900000000001</v>
      </c>
      <c r="C112" s="326">
        <f>'Summary Medians'!$F79</f>
        <v>11701.8</v>
      </c>
      <c r="D112" s="326">
        <f>'Summary Medians'!$F80</f>
        <v>12552.75</v>
      </c>
      <c r="E112" s="326">
        <f>'Summary Medians'!$F81</f>
        <v>12525.45</v>
      </c>
      <c r="F112" s="378">
        <f>+'Summary Medians'!$F$82</f>
        <v>11779.05</v>
      </c>
      <c r="G112" s="325">
        <f>+'Summary Medians'!$F$83</f>
        <v>0</v>
      </c>
      <c r="H112" s="323">
        <f>+'Summary Medians'!$F$84</f>
        <v>0</v>
      </c>
      <c r="I112" s="349">
        <f>+'Summary Medians'!$F$85</f>
        <v>0</v>
      </c>
      <c r="J112" s="325">
        <f>+'Summary Medians'!$F$86</f>
        <v>0</v>
      </c>
    </row>
    <row r="113" spans="1:10">
      <c r="A113" s="318"/>
      <c r="B113" s="324"/>
      <c r="C113" s="324"/>
      <c r="D113" s="324"/>
      <c r="E113" s="324"/>
      <c r="F113" s="378"/>
      <c r="G113" s="325"/>
      <c r="H113" s="323"/>
      <c r="I113" s="349"/>
      <c r="J113" s="325"/>
    </row>
    <row r="114" spans="1:10">
      <c r="A114" s="318" t="s">
        <v>906</v>
      </c>
      <c r="B114" s="326">
        <f>'Summary Medians'!$F95</f>
        <v>11643</v>
      </c>
      <c r="C114" s="326">
        <f>'Summary Medians'!$F96</f>
        <v>11352</v>
      </c>
      <c r="D114" s="326">
        <f>'Summary Medians'!$F97</f>
        <v>11254</v>
      </c>
      <c r="E114" s="326">
        <f>'Summary Medians'!$F98</f>
        <v>11366</v>
      </c>
      <c r="F114" s="378">
        <f>+'Summary Medians'!$F$99</f>
        <v>11366</v>
      </c>
      <c r="G114" s="325">
        <f>+'Summary Medians'!$F$100</f>
        <v>5913</v>
      </c>
      <c r="H114" s="323">
        <f>+'Summary Medians'!$F$101</f>
        <v>0</v>
      </c>
      <c r="I114" s="349">
        <f>+'Summary Medians'!$F$102</f>
        <v>0</v>
      </c>
      <c r="J114" s="325">
        <f>+'Summary Medians'!$F$103</f>
        <v>5913</v>
      </c>
    </row>
    <row r="115" spans="1:10">
      <c r="A115" s="304" t="s">
        <v>907</v>
      </c>
      <c r="B115" s="324">
        <f>'Summary Medians'!$F112</f>
        <v>0</v>
      </c>
      <c r="C115" s="324">
        <f>'Summary Medians'!$F113</f>
        <v>15690</v>
      </c>
      <c r="D115" s="324">
        <f>'Summary Medians'!$F114</f>
        <v>15690</v>
      </c>
      <c r="E115" s="324">
        <f>'Summary Medians'!$F115</f>
        <v>15690</v>
      </c>
      <c r="F115" s="378">
        <f>+'Summary Medians'!$F$116</f>
        <v>15690</v>
      </c>
      <c r="G115" s="351">
        <f>+'Summary Medians'!$F$117</f>
        <v>15690</v>
      </c>
      <c r="H115" s="321">
        <f>+'Summary Medians'!$F$118</f>
        <v>0</v>
      </c>
      <c r="I115" s="352">
        <f>+'Summary Medians'!$F$119</f>
        <v>0</v>
      </c>
      <c r="J115" s="325">
        <f>+'Summary Medians'!$F$120</f>
        <v>15690</v>
      </c>
    </row>
    <row r="116" spans="1:10">
      <c r="A116" s="304" t="s">
        <v>908</v>
      </c>
      <c r="B116" s="326">
        <f>'Summary Medians'!$F129</f>
        <v>0</v>
      </c>
      <c r="C116" s="326">
        <f>'Summary Medians'!$F130</f>
        <v>8269.76</v>
      </c>
      <c r="D116" s="326">
        <f>'Summary Medians'!$F131</f>
        <v>7444</v>
      </c>
      <c r="E116" s="326">
        <f>'Summary Medians'!$F132</f>
        <v>8425</v>
      </c>
      <c r="F116" s="378">
        <f>+'Summary Medians'!$F$133</f>
        <v>8256.2000000000007</v>
      </c>
      <c r="G116" s="325">
        <f>+'Summary Medians'!$F$134</f>
        <v>7448.92</v>
      </c>
      <c r="H116" s="323">
        <f>+'Summary Medians'!$F$135</f>
        <v>0</v>
      </c>
      <c r="I116" s="349">
        <f>+'Summary Medians'!$F$136</f>
        <v>0</v>
      </c>
      <c r="J116" s="325">
        <f>+'Summary Medians'!$F$137</f>
        <v>7448.92</v>
      </c>
    </row>
    <row r="117" spans="1:10">
      <c r="A117" s="318" t="s">
        <v>909</v>
      </c>
      <c r="B117" s="326">
        <f>'Summary Medians'!$F146</f>
        <v>0</v>
      </c>
      <c r="C117" s="326">
        <f>'Summary Medians'!$F147</f>
        <v>10641</v>
      </c>
      <c r="D117" s="326">
        <f>'Summary Medians'!$F148</f>
        <v>8646.5</v>
      </c>
      <c r="E117" s="326">
        <f>'Summary Medians'!$F149</f>
        <v>8825</v>
      </c>
      <c r="F117" s="378">
        <f>+'Summary Medians'!$F$150</f>
        <v>9099</v>
      </c>
      <c r="G117" s="325">
        <f>+'Summary Medians'!$F$151</f>
        <v>0</v>
      </c>
      <c r="H117" s="323">
        <f>+'Summary Medians'!$F$152</f>
        <v>0</v>
      </c>
      <c r="I117" s="349">
        <f>+'Summary Medians'!$F$153</f>
        <v>0</v>
      </c>
      <c r="J117" s="325">
        <f>+'Summary Medians'!$F$154</f>
        <v>0</v>
      </c>
    </row>
    <row r="118" spans="1:10">
      <c r="A118" s="318"/>
      <c r="B118" s="326"/>
      <c r="C118" s="326"/>
      <c r="D118" s="326"/>
      <c r="E118" s="326"/>
      <c r="F118" s="378"/>
      <c r="G118" s="325"/>
      <c r="H118" s="323"/>
      <c r="I118" s="349"/>
      <c r="J118" s="325"/>
    </row>
    <row r="119" spans="1:10">
      <c r="A119" s="304" t="s">
        <v>910</v>
      </c>
      <c r="B119" s="324">
        <f>'Summary Medians'!$F163</f>
        <v>0</v>
      </c>
      <c r="C119" s="324">
        <f>'Summary Medians'!$F164</f>
        <v>4894</v>
      </c>
      <c r="D119" s="324">
        <f>'Summary Medians'!$F165</f>
        <v>4722</v>
      </c>
      <c r="E119" s="324">
        <f>'Summary Medians'!$F166</f>
        <v>5510</v>
      </c>
      <c r="F119" s="378">
        <f>+'Summary Medians'!$F$167</f>
        <v>4838</v>
      </c>
      <c r="G119" s="351">
        <f>+'Summary Medians'!$F$168</f>
        <v>0</v>
      </c>
      <c r="H119" s="321">
        <f>+'Summary Medians'!$F$169</f>
        <v>0</v>
      </c>
      <c r="I119" s="352">
        <f>+'Summary Medians'!$F$170</f>
        <v>0</v>
      </c>
      <c r="J119" s="325">
        <f>+'Summary Medians'!$F$171</f>
        <v>0</v>
      </c>
    </row>
    <row r="120" spans="1:10">
      <c r="A120" s="304" t="s">
        <v>911</v>
      </c>
      <c r="B120" s="324">
        <f>'Summary Medians'!$F180</f>
        <v>0</v>
      </c>
      <c r="C120" s="324">
        <f>'Summary Medians'!$F181</f>
        <v>8563</v>
      </c>
      <c r="D120" s="324">
        <f>'Summary Medians'!$F182</f>
        <v>8545</v>
      </c>
      <c r="E120" s="324">
        <f>'Summary Medians'!$F183</f>
        <v>8521.5</v>
      </c>
      <c r="F120" s="378">
        <f>+'Summary Medians'!$F$184</f>
        <v>8543.5</v>
      </c>
      <c r="G120" s="351">
        <f>+'Summary Medians'!$F$185</f>
        <v>0</v>
      </c>
      <c r="H120" s="321">
        <f>+'Summary Medians'!$F$186</f>
        <v>0</v>
      </c>
      <c r="I120" s="352">
        <f>+'Summary Medians'!$F$187</f>
        <v>0</v>
      </c>
      <c r="J120" s="326">
        <f>+'Summary Medians'!$F$188</f>
        <v>0</v>
      </c>
    </row>
    <row r="121" spans="1:10">
      <c r="A121" s="304" t="s">
        <v>912</v>
      </c>
      <c r="B121" s="324">
        <f>'Summary Medians'!$F197</f>
        <v>10395.575000000001</v>
      </c>
      <c r="C121" s="324">
        <f>'Summary Medians'!$F198</f>
        <v>9113.2999999999993</v>
      </c>
      <c r="D121" s="324">
        <f>'Summary Medians'!$F199</f>
        <v>9087.25</v>
      </c>
      <c r="E121" s="324">
        <f>'Summary Medians'!$F200</f>
        <v>8076.45</v>
      </c>
      <c r="F121" s="378">
        <f>+'Summary Medians'!$F$201</f>
        <v>8734.2000000000007</v>
      </c>
      <c r="G121" s="351">
        <f>+'Summary Medians'!$F$202</f>
        <v>4050</v>
      </c>
      <c r="H121" s="321">
        <f>+'Summary Medians'!$F$203</f>
        <v>3150</v>
      </c>
      <c r="I121" s="352">
        <f>+'Summary Medians'!$F$204</f>
        <v>0</v>
      </c>
      <c r="J121" s="326">
        <f>+'Summary Medians'!$F$205</f>
        <v>3175</v>
      </c>
    </row>
    <row r="122" spans="1:10">
      <c r="A122" s="304" t="s">
        <v>913</v>
      </c>
      <c r="B122" s="324">
        <f>'Summary Medians'!$F214</f>
        <v>0</v>
      </c>
      <c r="C122" s="324">
        <f>'Summary Medians'!$F215</f>
        <v>8062</v>
      </c>
      <c r="D122" s="324">
        <f>'Summary Medians'!$F216</f>
        <v>6768</v>
      </c>
      <c r="E122" s="324">
        <f>'Summary Medians'!$F217</f>
        <v>9076</v>
      </c>
      <c r="F122" s="378">
        <f>+'Summary Medians'!$F$218</f>
        <v>8062</v>
      </c>
      <c r="G122" s="351">
        <f>+'Summary Medians'!$F$219</f>
        <v>0</v>
      </c>
      <c r="H122" s="321">
        <f>+'Summary Medians'!$F$220</f>
        <v>0</v>
      </c>
      <c r="I122" s="352">
        <f>+'Summary Medians'!$F$221</f>
        <v>0</v>
      </c>
      <c r="J122" s="326">
        <f>+'Summary Medians'!$F$222</f>
        <v>0</v>
      </c>
    </row>
    <row r="123" spans="1:10">
      <c r="A123" s="304"/>
      <c r="B123" s="324"/>
      <c r="C123" s="324"/>
      <c r="D123" s="324"/>
      <c r="E123" s="324"/>
      <c r="F123" s="378"/>
      <c r="G123" s="351"/>
      <c r="H123" s="321"/>
      <c r="I123" s="352"/>
      <c r="J123" s="326"/>
    </row>
    <row r="124" spans="1:10">
      <c r="A124" s="304" t="s">
        <v>914</v>
      </c>
      <c r="B124" s="324">
        <f>'Summary Medians'!$F231</f>
        <v>0</v>
      </c>
      <c r="C124" s="324">
        <f>'Summary Medians'!$F232</f>
        <v>19941</v>
      </c>
      <c r="D124" s="324">
        <f>'Summary Medians'!$F233</f>
        <v>19914</v>
      </c>
      <c r="E124" s="324">
        <f>'Summary Medians'!$F234</f>
        <v>19925</v>
      </c>
      <c r="F124" s="378">
        <f>+'Summary Medians'!$F$235</f>
        <v>19925</v>
      </c>
      <c r="G124" s="351">
        <f>+'Summary Medians'!$F$236</f>
        <v>0</v>
      </c>
      <c r="H124" s="321">
        <f>+'Summary Medians'!$F$237</f>
        <v>0</v>
      </c>
      <c r="I124" s="352">
        <f>+'Summary Medians'!$F$238</f>
        <v>0</v>
      </c>
      <c r="J124" s="326">
        <f>+'Summary Medians'!$F$239</f>
        <v>0</v>
      </c>
    </row>
    <row r="125" spans="1:10">
      <c r="A125" s="318" t="s">
        <v>924</v>
      </c>
      <c r="B125" s="324">
        <f>'Summary Medians'!$F248</f>
        <v>5145</v>
      </c>
      <c r="C125" s="324">
        <f>'Summary Medians'!$F249</f>
        <v>5524</v>
      </c>
      <c r="D125" s="324">
        <f>'Summary Medians'!$F250</f>
        <v>5270</v>
      </c>
      <c r="E125" s="324">
        <f>'Summary Medians'!$F251</f>
        <v>5123.5</v>
      </c>
      <c r="F125" s="378">
        <f>+'Summary Medians'!$F$252</f>
        <v>5230</v>
      </c>
      <c r="G125" s="351">
        <f>+'Summary Medians'!$F$253</f>
        <v>0</v>
      </c>
      <c r="H125" s="321">
        <f>+'Summary Medians'!$F$254</f>
        <v>0</v>
      </c>
      <c r="I125" s="352">
        <f>+'Summary Medians'!$F$255</f>
        <v>0</v>
      </c>
      <c r="J125" s="326">
        <f>+'Summary Medians'!$F$256</f>
        <v>0</v>
      </c>
    </row>
    <row r="126" spans="1:10">
      <c r="A126" s="304" t="s">
        <v>925</v>
      </c>
      <c r="B126" s="324">
        <f>'Summary Medians'!$F265</f>
        <v>0</v>
      </c>
      <c r="C126" s="324">
        <f>'Summary Medians'!$F266</f>
        <v>10113</v>
      </c>
      <c r="D126" s="324">
        <f>'Summary Medians'!$F267</f>
        <v>10113</v>
      </c>
      <c r="E126" s="324">
        <f>'Summary Medians'!$F268</f>
        <v>10113</v>
      </c>
      <c r="F126" s="378">
        <f>+'Summary Medians'!$F$269</f>
        <v>10113</v>
      </c>
      <c r="G126" s="351">
        <f>+'Summary Medians'!$F$270</f>
        <v>0</v>
      </c>
      <c r="H126" s="321">
        <f>+'Summary Medians'!$F$271</f>
        <v>0</v>
      </c>
      <c r="I126" s="352">
        <f>+'Summary Medians'!$F$272</f>
        <v>0</v>
      </c>
      <c r="J126" s="326">
        <f>+'Summary Medians'!$F$273</f>
        <v>0</v>
      </c>
    </row>
    <row r="127" spans="1:10">
      <c r="A127" s="329" t="s">
        <v>917</v>
      </c>
      <c r="B127" s="330">
        <f>'Summary Medians'!$F282</f>
        <v>10080</v>
      </c>
      <c r="C127" s="330">
        <f>'Summary Medians'!$F283</f>
        <v>0</v>
      </c>
      <c r="D127" s="330">
        <f>'Summary Medians'!$F284</f>
        <v>0</v>
      </c>
      <c r="E127" s="330">
        <f>'Summary Medians'!$F285</f>
        <v>7993</v>
      </c>
      <c r="F127" s="379">
        <f>+'Summary Medians'!$F$286</f>
        <v>9170</v>
      </c>
      <c r="G127" s="331">
        <f>+'Summary Medians'!$F$287</f>
        <v>0</v>
      </c>
      <c r="H127" s="330">
        <f>+'Summary Medians'!$F$288</f>
        <v>0</v>
      </c>
      <c r="I127" s="354">
        <f>+'Summary Medians'!$F$289</f>
        <v>0</v>
      </c>
      <c r="J127" s="330">
        <f>+'Summary Medians'!$F$290</f>
        <v>0</v>
      </c>
    </row>
    <row r="128" spans="1:10" ht="21" customHeight="1">
      <c r="A128" s="355" t="s">
        <v>926</v>
      </c>
      <c r="B128" s="356"/>
      <c r="C128" s="356"/>
      <c r="D128" s="356"/>
      <c r="E128" s="356"/>
      <c r="F128" s="356"/>
      <c r="G128" s="356"/>
      <c r="H128" s="356"/>
      <c r="I128" s="356"/>
      <c r="J128" s="380"/>
    </row>
    <row r="129" spans="1:10" ht="61.5" customHeight="1">
      <c r="A129" s="457" t="s">
        <v>932</v>
      </c>
      <c r="B129" s="457"/>
      <c r="C129" s="457"/>
      <c r="D129" s="457"/>
      <c r="E129" s="457"/>
      <c r="F129" s="457"/>
      <c r="G129" s="457"/>
      <c r="H129" s="457"/>
      <c r="I129" s="457"/>
      <c r="J129" s="457"/>
    </row>
    <row r="130" spans="1:10" ht="15.75">
      <c r="A130" s="361"/>
      <c r="B130" s="361"/>
      <c r="C130" s="361"/>
      <c r="D130" s="361"/>
      <c r="E130" s="361"/>
      <c r="F130" s="361"/>
      <c r="G130" s="361"/>
      <c r="H130" s="361"/>
      <c r="I130" s="361"/>
      <c r="J130" s="332" t="s">
        <v>952</v>
      </c>
    </row>
    <row r="131" spans="1:10" ht="18">
      <c r="A131" s="455" t="s">
        <v>933</v>
      </c>
      <c r="B131" s="455"/>
      <c r="C131" s="455"/>
      <c r="D131" s="455"/>
      <c r="E131" s="455"/>
      <c r="F131" s="455"/>
      <c r="G131" s="455"/>
      <c r="H131" s="455"/>
    </row>
    <row r="132" spans="1:10" ht="18">
      <c r="A132" s="381"/>
      <c r="B132" s="381"/>
      <c r="C132" s="381"/>
      <c r="D132" s="381"/>
      <c r="E132" s="381"/>
      <c r="F132" s="381"/>
      <c r="G132" s="381"/>
      <c r="H132" s="363"/>
    </row>
    <row r="133" spans="1:10" ht="15.75">
      <c r="A133" s="456" t="s">
        <v>897</v>
      </c>
      <c r="B133" s="456"/>
      <c r="C133" s="456"/>
      <c r="D133" s="456"/>
      <c r="E133" s="456"/>
      <c r="F133" s="456"/>
      <c r="G133" s="456"/>
      <c r="H133" s="456"/>
    </row>
    <row r="134" spans="1:10" ht="15.75">
      <c r="A134" s="456" t="s">
        <v>934</v>
      </c>
      <c r="B134" s="456"/>
      <c r="C134" s="456"/>
      <c r="D134" s="456"/>
      <c r="E134" s="456"/>
      <c r="F134" s="456"/>
      <c r="G134" s="456"/>
      <c r="H134" s="456"/>
    </row>
    <row r="135" spans="1:10" ht="15.75">
      <c r="A135" s="456" t="s">
        <v>948</v>
      </c>
      <c r="B135" s="456"/>
      <c r="C135" s="456"/>
      <c r="D135" s="456"/>
      <c r="E135" s="456"/>
      <c r="F135" s="456"/>
      <c r="G135" s="456"/>
      <c r="H135" s="456"/>
    </row>
    <row r="136" spans="1:10" ht="15.75">
      <c r="A136" s="304"/>
      <c r="B136" s="304"/>
      <c r="C136" s="304"/>
      <c r="D136" s="304"/>
      <c r="E136" s="304"/>
      <c r="F136" s="304"/>
      <c r="G136" s="304"/>
      <c r="H136" s="363"/>
    </row>
    <row r="137" spans="1:10">
      <c r="A137" s="371"/>
      <c r="B137" s="371" t="s">
        <v>899</v>
      </c>
      <c r="C137" s="371"/>
      <c r="D137" s="371"/>
      <c r="E137" s="371"/>
      <c r="F137" s="371"/>
      <c r="G137" s="371"/>
      <c r="H137" s="382"/>
    </row>
    <row r="138" spans="1:10">
      <c r="A138" s="383"/>
      <c r="B138" s="311">
        <v>1</v>
      </c>
      <c r="C138" s="311">
        <v>2</v>
      </c>
      <c r="D138" s="311">
        <v>3</v>
      </c>
      <c r="E138" s="311">
        <v>4</v>
      </c>
      <c r="F138" s="311">
        <v>5</v>
      </c>
      <c r="G138" s="311">
        <v>6</v>
      </c>
      <c r="H138" s="360" t="s">
        <v>900</v>
      </c>
    </row>
    <row r="139" spans="1:10" ht="15.75">
      <c r="A139" s="361"/>
      <c r="B139" s="384"/>
      <c r="C139" s="384"/>
      <c r="D139" s="384"/>
      <c r="E139" s="384"/>
      <c r="F139" s="384"/>
      <c r="G139" s="385"/>
      <c r="H139" s="363"/>
    </row>
    <row r="140" spans="1:10">
      <c r="A140" s="318" t="s">
        <v>901</v>
      </c>
      <c r="B140" s="364">
        <f>+'Summary Medians'!$I$3</f>
        <v>11014</v>
      </c>
      <c r="C140" s="364">
        <f>+'Summary Medians'!$I$4</f>
        <v>9168</v>
      </c>
      <c r="D140" s="364">
        <f>+'Summary Medians'!$I$5</f>
        <v>8728</v>
      </c>
      <c r="E140" s="364">
        <f>+'Summary Medians'!$I$6</f>
        <v>7495</v>
      </c>
      <c r="F140" s="364">
        <f>+'Summary Medians'!$I$7</f>
        <v>7140</v>
      </c>
      <c r="G140" s="364">
        <f>+'Summary Medians'!$I$8</f>
        <v>8076.5</v>
      </c>
      <c r="H140" s="365">
        <f>+'Summary Medians'!$I$9</f>
        <v>8875.9850000000006</v>
      </c>
    </row>
    <row r="141" spans="1:10">
      <c r="A141" s="318"/>
      <c r="B141" s="321"/>
      <c r="C141" s="321"/>
      <c r="D141" s="321"/>
      <c r="E141" s="321"/>
      <c r="F141" s="321"/>
      <c r="G141" s="366"/>
      <c r="H141" s="386"/>
    </row>
    <row r="142" spans="1:10">
      <c r="A142" s="304" t="s">
        <v>902</v>
      </c>
      <c r="B142" s="324">
        <f>+'Summary Medians'!$I$20</f>
        <v>10294</v>
      </c>
      <c r="C142" s="324">
        <f>+'Summary Medians'!$I$21</f>
        <v>9593</v>
      </c>
      <c r="D142" s="324">
        <f>+'Summary Medians'!$I$22</f>
        <v>9480</v>
      </c>
      <c r="E142" s="324">
        <f>+'Summary Medians'!$I$23</f>
        <v>9617</v>
      </c>
      <c r="F142" s="324">
        <f>+'Summary Medians'!$I$24</f>
        <v>9378</v>
      </c>
      <c r="G142" s="324">
        <f>+'Summary Medians'!$I$25</f>
        <v>0</v>
      </c>
      <c r="H142" s="386">
        <f>+'Summary Medians'!$I$26</f>
        <v>9638</v>
      </c>
    </row>
    <row r="143" spans="1:10">
      <c r="A143" s="304" t="s">
        <v>903</v>
      </c>
      <c r="B143" s="324">
        <f>+'Summary Medians'!$I$37</f>
        <v>10794</v>
      </c>
      <c r="C143" s="324">
        <f>+'Summary Medians'!$I$38</f>
        <v>8798</v>
      </c>
      <c r="D143" s="324">
        <f>+'Summary Medians'!$I$39</f>
        <v>7488</v>
      </c>
      <c r="E143" s="324">
        <f>+'Summary Medians'!$I$40</f>
        <v>7552.5</v>
      </c>
      <c r="F143" s="324">
        <f>+'Summary Medians'!$I$41</f>
        <v>7669</v>
      </c>
      <c r="G143" s="324">
        <f>+'Summary Medians'!$I$42</f>
        <v>7409</v>
      </c>
      <c r="H143" s="386">
        <f>+'Summary Medians'!$I$43</f>
        <v>7639.5</v>
      </c>
    </row>
    <row r="144" spans="1:10">
      <c r="A144" s="304" t="s">
        <v>904</v>
      </c>
      <c r="B144" s="324">
        <f>+'Summary Medians'!$I$54</f>
        <v>30924</v>
      </c>
      <c r="C144" s="324">
        <f>+'Summary Medians'!$I$55</f>
        <v>0</v>
      </c>
      <c r="D144" s="324">
        <f>+'Summary Medians'!$I$56</f>
        <v>5510</v>
      </c>
      <c r="E144" s="324">
        <f>+'Summary Medians'!$I$57</f>
        <v>0</v>
      </c>
      <c r="F144" s="324">
        <f>+'Summary Medians'!$I$58</f>
        <v>0</v>
      </c>
      <c r="G144" s="324">
        <f>+'Summary Medians'!$I$59</f>
        <v>0</v>
      </c>
      <c r="H144" s="386">
        <f>+'Summary Medians'!$I$60</f>
        <v>18217</v>
      </c>
    </row>
    <row r="145" spans="1:8">
      <c r="A145" s="318" t="s">
        <v>905</v>
      </c>
      <c r="B145" s="324">
        <f>+'Summary Medians'!$I$71</f>
        <v>10874.529999999999</v>
      </c>
      <c r="C145" s="324">
        <f>+'Summary Medians'!$I$72</f>
        <v>0</v>
      </c>
      <c r="D145" s="324">
        <f>+'Summary Medians'!$I$73</f>
        <v>9866.08</v>
      </c>
      <c r="E145" s="324">
        <f>+'Summary Medians'!$I$74</f>
        <v>8961.1200000000008</v>
      </c>
      <c r="F145" s="324">
        <f>+'Summary Medians'!$I$75</f>
        <v>0</v>
      </c>
      <c r="G145" s="324">
        <f>+'Summary Medians'!$I$76</f>
        <v>11383.92</v>
      </c>
      <c r="H145" s="386">
        <f>+'Summary Medians'!$I$77</f>
        <v>10428.32</v>
      </c>
    </row>
    <row r="146" spans="1:8">
      <c r="A146" s="318"/>
      <c r="B146" s="324"/>
      <c r="C146" s="324"/>
      <c r="D146" s="324"/>
      <c r="E146" s="324"/>
      <c r="F146" s="324"/>
      <c r="G146" s="324"/>
      <c r="H146" s="386"/>
    </row>
    <row r="147" spans="1:8">
      <c r="A147" s="318" t="s">
        <v>906</v>
      </c>
      <c r="B147" s="324">
        <f>+'Summary Medians'!$I$88</f>
        <v>11023</v>
      </c>
      <c r="C147" s="324">
        <f>+'Summary Medians'!$I$89</f>
        <v>15844</v>
      </c>
      <c r="D147" s="324">
        <f>+'Summary Medians'!$I$90</f>
        <v>8331</v>
      </c>
      <c r="E147" s="324">
        <f>+'Summary Medians'!$I$91</f>
        <v>6586</v>
      </c>
      <c r="F147" s="324">
        <f>+'Summary Medians'!$I$92</f>
        <v>6130</v>
      </c>
      <c r="G147" s="324">
        <f>+'Summary Medians'!$I$93</f>
        <v>5962</v>
      </c>
      <c r="H147" s="386">
        <f>+'Summary Medians'!$I$94</f>
        <v>7252</v>
      </c>
    </row>
    <row r="148" spans="1:8">
      <c r="A148" s="304" t="s">
        <v>907</v>
      </c>
      <c r="B148" s="324">
        <f>+'Summary Medians'!$I$105</f>
        <v>11756</v>
      </c>
      <c r="C148" s="324">
        <f>+'Summary Medians'!$I$106</f>
        <v>0</v>
      </c>
      <c r="D148" s="324">
        <f>+'Summary Medians'!$I$107</f>
        <v>12968</v>
      </c>
      <c r="E148" s="324">
        <f>+'Summary Medians'!$I$108</f>
        <v>10032</v>
      </c>
      <c r="F148" s="324">
        <f>+'Summary Medians'!$I$109</f>
        <v>0</v>
      </c>
      <c r="G148" s="324">
        <f>+'Summary Medians'!$I$110</f>
        <v>0</v>
      </c>
      <c r="H148" s="386">
        <f>+'Summary Medians'!$I$111</f>
        <v>12080</v>
      </c>
    </row>
    <row r="149" spans="1:8">
      <c r="A149" s="304" t="s">
        <v>908</v>
      </c>
      <c r="B149" s="324">
        <f>+'Summary Medians'!$I$122</f>
        <v>10954</v>
      </c>
      <c r="C149" s="324">
        <f>+'Summary Medians'!$I$123</f>
        <v>8893</v>
      </c>
      <c r="D149" s="324">
        <f>+'Summary Medians'!$I$124</f>
        <v>8280</v>
      </c>
      <c r="E149" s="324">
        <f>+'Summary Medians'!$I$125</f>
        <v>7644</v>
      </c>
      <c r="F149" s="324">
        <f>+'Summary Medians'!$I$126</f>
        <v>7468</v>
      </c>
      <c r="G149" s="324">
        <f>+'Summary Medians'!$I$127</f>
        <v>0</v>
      </c>
      <c r="H149" s="386">
        <f>+'Summary Medians'!$I$128</f>
        <v>8280</v>
      </c>
    </row>
    <row r="150" spans="1:8">
      <c r="A150" s="318" t="s">
        <v>909</v>
      </c>
      <c r="B150" s="324">
        <f>+'Summary Medians'!$I$139</f>
        <v>16953</v>
      </c>
      <c r="C150" s="324">
        <f>+'Summary Medians'!$I$140</f>
        <v>14208</v>
      </c>
      <c r="D150" s="324">
        <f>+'Summary Medians'!$I$141</f>
        <v>15409</v>
      </c>
      <c r="E150" s="324">
        <f>+'Summary Medians'!$I$142</f>
        <v>11244.5</v>
      </c>
      <c r="F150" s="324">
        <f>+'Summary Medians'!$I$143</f>
        <v>9390</v>
      </c>
      <c r="G150" s="324">
        <f>+'Summary Medians'!$I$144</f>
        <v>0</v>
      </c>
      <c r="H150" s="386">
        <f>+'Summary Medians'!$I$145</f>
        <v>11836</v>
      </c>
    </row>
    <row r="151" spans="1:8">
      <c r="A151" s="318"/>
      <c r="B151" s="324"/>
      <c r="C151" s="324"/>
      <c r="D151" s="324"/>
      <c r="E151" s="324"/>
      <c r="F151" s="324"/>
      <c r="G151" s="324"/>
      <c r="H151" s="386"/>
    </row>
    <row r="152" spans="1:8">
      <c r="A152" s="304" t="s">
        <v>910</v>
      </c>
      <c r="B152" s="324">
        <f>+'Summary Medians'!$I$156</f>
        <v>7418</v>
      </c>
      <c r="C152" s="324">
        <f>+'Summary Medians'!$I$157</f>
        <v>7220</v>
      </c>
      <c r="D152" s="324">
        <f>+'Summary Medians'!$I$158</f>
        <v>0</v>
      </c>
      <c r="E152" s="324">
        <f>+'Summary Medians'!$I$159</f>
        <v>6112</v>
      </c>
      <c r="F152" s="324">
        <f>+'Summary Medians'!$I$160</f>
        <v>5781</v>
      </c>
      <c r="G152" s="324">
        <f>+'Summary Medians'!$I$161</f>
        <v>0</v>
      </c>
      <c r="H152" s="386">
        <f>+'Summary Medians'!$I$162</f>
        <v>6686</v>
      </c>
    </row>
    <row r="153" spans="1:8">
      <c r="A153" s="304" t="s">
        <v>911</v>
      </c>
      <c r="B153" s="324">
        <f>+'Summary Medians'!$I$173</f>
        <v>8856.5</v>
      </c>
      <c r="C153" s="324">
        <f>+'Summary Medians'!$I$174</f>
        <v>6857</v>
      </c>
      <c r="D153" s="324">
        <f>+'Summary Medians'!$I$175</f>
        <v>7047</v>
      </c>
      <c r="E153" s="324">
        <f>+'Summary Medians'!$I$176</f>
        <v>5333</v>
      </c>
      <c r="F153" s="324">
        <f>+'Summary Medians'!$I$177</f>
        <v>5947</v>
      </c>
      <c r="G153" s="324">
        <f>+'Summary Medians'!$I$178</f>
        <v>6198.5</v>
      </c>
      <c r="H153" s="386">
        <f>+'Summary Medians'!$I$179</f>
        <v>7032</v>
      </c>
    </row>
    <row r="154" spans="1:8">
      <c r="A154" s="304" t="s">
        <v>912</v>
      </c>
      <c r="B154" s="324">
        <f>+'Summary Medians'!$I$190</f>
        <v>7433.3</v>
      </c>
      <c r="C154" s="324">
        <f>+'Summary Medians'!$I$191</f>
        <v>0</v>
      </c>
      <c r="D154" s="324">
        <f>+'Summary Medians'!$I$192</f>
        <v>5815.2</v>
      </c>
      <c r="E154" s="324">
        <f>+'Summary Medians'!$I$193</f>
        <v>5878.8</v>
      </c>
      <c r="F154" s="324">
        <f>+'Summary Medians'!$I$194</f>
        <v>5544</v>
      </c>
      <c r="G154" s="324">
        <f>+'Summary Medians'!$I$195</f>
        <v>0</v>
      </c>
      <c r="H154" s="386">
        <f>+'Summary Medians'!$I$196</f>
        <v>5667.2199999999993</v>
      </c>
    </row>
    <row r="155" spans="1:8">
      <c r="A155" s="304" t="s">
        <v>913</v>
      </c>
      <c r="B155" s="324">
        <f>+'Summary Medians'!$I$207</f>
        <v>10573.5</v>
      </c>
      <c r="C155" s="324">
        <f>+'Summary Medians'!$I$208</f>
        <v>0</v>
      </c>
      <c r="D155" s="324">
        <f>+'Summary Medians'!$I$209</f>
        <v>13284</v>
      </c>
      <c r="E155" s="324">
        <f>+'Summary Medians'!$I$210</f>
        <v>0</v>
      </c>
      <c r="F155" s="324">
        <f>+'Summary Medians'!$I$211</f>
        <v>10088</v>
      </c>
      <c r="G155" s="324">
        <f>+'Summary Medians'!$I$212</f>
        <v>12784</v>
      </c>
      <c r="H155" s="386">
        <f>+'Summary Medians'!$I$213</f>
        <v>11990</v>
      </c>
    </row>
    <row r="156" spans="1:8" ht="15.75">
      <c r="A156" s="304"/>
      <c r="B156" s="361"/>
      <c r="C156" s="361"/>
      <c r="D156" s="361"/>
      <c r="E156" s="361"/>
      <c r="F156" s="361"/>
      <c r="G156" s="361"/>
      <c r="H156" s="387"/>
    </row>
    <row r="157" spans="1:8">
      <c r="A157" s="304" t="s">
        <v>914</v>
      </c>
      <c r="B157" s="324">
        <f>+'Summary Medians'!$I$224</f>
        <v>11961.5</v>
      </c>
      <c r="C157" s="324">
        <f>+'Summary Medians'!$I$225</f>
        <v>9967</v>
      </c>
      <c r="D157" s="324">
        <f>+'Summary Medians'!$I$226</f>
        <v>10162</v>
      </c>
      <c r="E157" s="324">
        <f>+'Summary Medians'!$I$227</f>
        <v>0</v>
      </c>
      <c r="F157" s="324">
        <f>+'Summary Medians'!$I$228</f>
        <v>9662</v>
      </c>
      <c r="G157" s="324">
        <f>+'Summary Medians'!$I$229</f>
        <v>0</v>
      </c>
      <c r="H157" s="386">
        <f>+'Summary Medians'!$I$230</f>
        <v>10387</v>
      </c>
    </row>
    <row r="158" spans="1:8">
      <c r="A158" s="318" t="s">
        <v>924</v>
      </c>
      <c r="B158" s="324">
        <f>+'Summary Medians'!$I$241</f>
        <v>10765.8</v>
      </c>
      <c r="C158" s="324">
        <f>+'Summary Medians'!$I$242</f>
        <v>8784</v>
      </c>
      <c r="D158" s="324">
        <f>+'Summary Medians'!$I$243</f>
        <v>8052</v>
      </c>
      <c r="E158" s="324">
        <f>+'Summary Medians'!$I$244</f>
        <v>6376.8</v>
      </c>
      <c r="F158" s="324">
        <f>+'Summary Medians'!$I$245</f>
        <v>7134.6</v>
      </c>
      <c r="G158" s="324">
        <f>+'Summary Medians'!$I$246</f>
        <v>0</v>
      </c>
      <c r="H158" s="386">
        <f>+'Summary Medians'!$I$247</f>
        <v>8160.6</v>
      </c>
    </row>
    <row r="159" spans="1:8">
      <c r="A159" s="304" t="s">
        <v>916</v>
      </c>
      <c r="B159" s="324">
        <f>+'Summary Medians'!$I$258</f>
        <v>13304</v>
      </c>
      <c r="C159" s="324">
        <f>+'Summary Medians'!$I$259</f>
        <v>13100</v>
      </c>
      <c r="D159" s="324">
        <f>+'Summary Medians'!$I$260</f>
        <v>10495</v>
      </c>
      <c r="E159" s="324">
        <f>+'Summary Medians'!$I$261</f>
        <v>0</v>
      </c>
      <c r="F159" s="324">
        <f>+'Summary Medians'!$I$262</f>
        <v>0</v>
      </c>
      <c r="G159" s="324">
        <f>+'Summary Medians'!$I$263</f>
        <v>0</v>
      </c>
      <c r="H159" s="386">
        <f>+'Summary Medians'!$I$264</f>
        <v>11042.5</v>
      </c>
    </row>
    <row r="160" spans="1:8">
      <c r="A160" s="329" t="s">
        <v>917</v>
      </c>
      <c r="B160" s="369">
        <f>+'Summary Medians'!$I$275</f>
        <v>8568</v>
      </c>
      <c r="C160" s="369">
        <f>+'Summary Medians'!$I$276</f>
        <v>0</v>
      </c>
      <c r="D160" s="369">
        <f>+'Summary Medians'!$I$277</f>
        <v>7068</v>
      </c>
      <c r="E160" s="369">
        <f>+'Summary Medians'!$I$278</f>
        <v>0</v>
      </c>
      <c r="F160" s="369">
        <f>+'Summary Medians'!$I$279</f>
        <v>7194</v>
      </c>
      <c r="G160" s="369">
        <f>+'Summary Medians'!$I$280</f>
        <v>7324</v>
      </c>
      <c r="H160" s="370">
        <f>+'Summary Medians'!$I$281</f>
        <v>7240</v>
      </c>
    </row>
    <row r="161" spans="1:8" ht="39.75" customHeight="1">
      <c r="A161" s="454" t="s">
        <v>935</v>
      </c>
      <c r="B161" s="454"/>
      <c r="C161" s="454"/>
      <c r="D161" s="454"/>
      <c r="E161" s="454"/>
      <c r="F161" s="454"/>
      <c r="G161" s="454"/>
      <c r="H161" s="454"/>
    </row>
    <row r="162" spans="1:8" ht="15.75">
      <c r="A162" s="363"/>
      <c r="B162" s="363"/>
      <c r="C162" s="363"/>
      <c r="D162" s="363"/>
      <c r="E162" s="363"/>
      <c r="F162" s="363"/>
      <c r="G162" s="363"/>
      <c r="H162" s="332" t="s">
        <v>952</v>
      </c>
    </row>
    <row r="163" spans="1:8" ht="18">
      <c r="A163" s="455" t="s">
        <v>936</v>
      </c>
      <c r="B163" s="455"/>
      <c r="C163" s="455"/>
      <c r="D163" s="455"/>
      <c r="E163" s="455"/>
      <c r="F163" s="455"/>
      <c r="G163" s="455"/>
      <c r="H163" s="455"/>
    </row>
    <row r="164" spans="1:8">
      <c r="A164" s="333"/>
      <c r="B164" s="333"/>
      <c r="C164" s="333"/>
      <c r="D164" s="333"/>
      <c r="E164" s="333"/>
      <c r="F164" s="333"/>
      <c r="G164" s="333"/>
      <c r="H164" s="388"/>
    </row>
    <row r="165" spans="1:8" ht="15.75">
      <c r="A165" s="456" t="s">
        <v>897</v>
      </c>
      <c r="B165" s="456"/>
      <c r="C165" s="456"/>
      <c r="D165" s="456"/>
      <c r="E165" s="456"/>
      <c r="F165" s="456"/>
      <c r="G165" s="456"/>
      <c r="H165" s="456"/>
    </row>
    <row r="166" spans="1:8" ht="15.75">
      <c r="A166" s="456" t="s">
        <v>937</v>
      </c>
      <c r="B166" s="456"/>
      <c r="C166" s="456"/>
      <c r="D166" s="456"/>
      <c r="E166" s="456"/>
      <c r="F166" s="456"/>
      <c r="G166" s="456"/>
      <c r="H166" s="456"/>
    </row>
    <row r="167" spans="1:8" ht="15.75">
      <c r="A167" s="456" t="s">
        <v>948</v>
      </c>
      <c r="B167" s="456"/>
      <c r="C167" s="456"/>
      <c r="D167" s="456"/>
      <c r="E167" s="456"/>
      <c r="F167" s="456"/>
      <c r="G167" s="456"/>
      <c r="H167" s="456"/>
    </row>
    <row r="168" spans="1:8">
      <c r="A168" s="304"/>
      <c r="B168" s="304"/>
      <c r="C168" s="304"/>
      <c r="D168" s="304"/>
      <c r="E168" s="389"/>
      <c r="F168" s="389"/>
      <c r="G168" s="389"/>
      <c r="H168" s="390"/>
    </row>
    <row r="169" spans="1:8">
      <c r="A169" s="371"/>
      <c r="B169" s="371" t="s">
        <v>899</v>
      </c>
      <c r="C169" s="371"/>
      <c r="D169" s="371"/>
      <c r="E169" s="371"/>
      <c r="F169" s="371"/>
      <c r="G169" s="391"/>
      <c r="H169" s="392"/>
    </row>
    <row r="170" spans="1:8">
      <c r="A170" s="383"/>
      <c r="B170" s="393">
        <v>1</v>
      </c>
      <c r="C170" s="393">
        <v>2</v>
      </c>
      <c r="D170" s="393">
        <v>3</v>
      </c>
      <c r="E170" s="393">
        <v>4</v>
      </c>
      <c r="F170" s="393">
        <v>5</v>
      </c>
      <c r="G170" s="393">
        <v>6</v>
      </c>
      <c r="H170" s="394" t="s">
        <v>900</v>
      </c>
    </row>
    <row r="171" spans="1:8" ht="15.75">
      <c r="A171" s="361"/>
      <c r="B171" s="361"/>
      <c r="C171" s="361"/>
      <c r="D171" s="361"/>
      <c r="E171" s="361"/>
      <c r="F171" s="361"/>
      <c r="G171" s="395"/>
      <c r="H171" s="363"/>
    </row>
    <row r="172" spans="1:8">
      <c r="A172" s="318" t="s">
        <v>901</v>
      </c>
      <c r="B172" s="364">
        <f>+'Summary Medians'!$L$3</f>
        <v>25423</v>
      </c>
      <c r="C172" s="364">
        <f>+'Summary Medians'!$L$4</f>
        <v>21526.5</v>
      </c>
      <c r="D172" s="364">
        <f>+'Summary Medians'!$L$5</f>
        <v>19052.400000000001</v>
      </c>
      <c r="E172" s="364">
        <f>+'Summary Medians'!$L$6</f>
        <v>18248</v>
      </c>
      <c r="F172" s="364">
        <f>+'Summary Medians'!$L$7</f>
        <v>15540</v>
      </c>
      <c r="G172" s="364">
        <f>+'Summary Medians'!$L$8</f>
        <v>20040</v>
      </c>
      <c r="H172" s="365">
        <f>+'Summary Medians'!$L$9</f>
        <v>19705.5</v>
      </c>
    </row>
    <row r="173" spans="1:8">
      <c r="A173" s="318"/>
      <c r="B173" s="321"/>
      <c r="C173" s="321"/>
      <c r="D173" s="321"/>
      <c r="E173" s="321"/>
      <c r="F173" s="321"/>
      <c r="G173" s="366"/>
      <c r="H173" s="386"/>
    </row>
    <row r="174" spans="1:8">
      <c r="A174" s="304" t="s">
        <v>902</v>
      </c>
      <c r="B174" s="324">
        <f>+'Summary Medians'!$L$20</f>
        <v>26986</v>
      </c>
      <c r="C174" s="324">
        <f>+'Summary Medians'!$L$21</f>
        <v>21712</v>
      </c>
      <c r="D174" s="324">
        <f>+'Summary Medians'!$L$22</f>
        <v>18960</v>
      </c>
      <c r="E174" s="324">
        <f>+'Summary Medians'!$L$23</f>
        <v>19109</v>
      </c>
      <c r="F174" s="324">
        <f>+'Summary Medians'!$L$24</f>
        <v>18498</v>
      </c>
      <c r="G174" s="324">
        <f>+'Summary Medians'!$L$25</f>
        <v>0</v>
      </c>
      <c r="H174" s="386">
        <f>+'Summary Medians'!$L$26</f>
        <v>19970</v>
      </c>
    </row>
    <row r="175" spans="1:8">
      <c r="A175" s="304" t="s">
        <v>903</v>
      </c>
      <c r="B175" s="324">
        <f>+'Summary Medians'!$L$37</f>
        <v>24896</v>
      </c>
      <c r="C175" s="324">
        <f>+'Summary Medians'!$L$38</f>
        <v>18158</v>
      </c>
      <c r="D175" s="324">
        <f>+'Summary Medians'!$L$39</f>
        <v>13846</v>
      </c>
      <c r="E175" s="324">
        <f>+'Summary Medians'!$L$40</f>
        <v>12340.5</v>
      </c>
      <c r="F175" s="324">
        <f>+'Summary Medians'!$L$41</f>
        <v>13549</v>
      </c>
      <c r="G175" s="324">
        <f>+'Summary Medians'!$L$42</f>
        <v>12722</v>
      </c>
      <c r="H175" s="386">
        <f>+'Summary Medians'!$L$43</f>
        <v>13727</v>
      </c>
    </row>
    <row r="176" spans="1:8">
      <c r="A176" s="304" t="s">
        <v>904</v>
      </c>
      <c r="B176" s="324">
        <f>+'Summary Medians'!$L$54</f>
        <v>30924</v>
      </c>
      <c r="C176" s="324">
        <f>+'Summary Medians'!$L$55</f>
        <v>0</v>
      </c>
      <c r="D176" s="324">
        <f>+'Summary Medians'!$L$56</f>
        <v>11606</v>
      </c>
      <c r="E176" s="324">
        <f>+'Summary Medians'!$L$57</f>
        <v>0</v>
      </c>
      <c r="F176" s="324">
        <f>+'Summary Medians'!$L$58</f>
        <v>0</v>
      </c>
      <c r="G176" s="324">
        <f>+'Summary Medians'!$L$59</f>
        <v>0</v>
      </c>
      <c r="H176" s="386">
        <f>+'Summary Medians'!$L$60</f>
        <v>21265</v>
      </c>
    </row>
    <row r="177" spans="1:8">
      <c r="A177" s="318" t="s">
        <v>905</v>
      </c>
      <c r="B177" s="324">
        <f>+'Summary Medians'!$L$71</f>
        <v>25481.22</v>
      </c>
      <c r="C177" s="324">
        <f>+'Summary Medians'!$L$72</f>
        <v>0</v>
      </c>
      <c r="D177" s="324">
        <f>+'Summary Medians'!$L$73</f>
        <v>24893.759999999998</v>
      </c>
      <c r="E177" s="324">
        <f>+'Summary Medians'!$L$74</f>
        <v>31215.84</v>
      </c>
      <c r="F177" s="324">
        <f>+'Summary Medians'!$L$75</f>
        <v>0</v>
      </c>
      <c r="G177" s="324">
        <f>+'Summary Medians'!$L$76</f>
        <v>28067.279999999999</v>
      </c>
      <c r="H177" s="386">
        <f>+'Summary Medians'!$L$77</f>
        <v>25066.080000000002</v>
      </c>
    </row>
    <row r="178" spans="1:8">
      <c r="A178" s="318"/>
      <c r="B178" s="324"/>
      <c r="C178" s="324"/>
      <c r="D178" s="324"/>
      <c r="E178" s="324"/>
      <c r="F178" s="324"/>
      <c r="G178" s="324"/>
      <c r="H178" s="386"/>
    </row>
    <row r="179" spans="1:8">
      <c r="A179" s="318" t="s">
        <v>906</v>
      </c>
      <c r="B179" s="324">
        <f>+'Summary Medians'!$L$88</f>
        <v>29149</v>
      </c>
      <c r="C179" s="324">
        <f>+'Summary Medians'!$L$89</f>
        <v>30264</v>
      </c>
      <c r="D179" s="324">
        <f>+'Summary Medians'!$L$90</f>
        <v>24794</v>
      </c>
      <c r="E179" s="324">
        <f>+'Summary Medians'!$L$91</f>
        <v>20645</v>
      </c>
      <c r="F179" s="324">
        <f>+'Summary Medians'!$L$92</f>
        <v>19108</v>
      </c>
      <c r="G179" s="324">
        <f>+'Summary Medians'!$L$93</f>
        <v>17602</v>
      </c>
      <c r="H179" s="386">
        <f>+'Summary Medians'!$L$94</f>
        <v>22868</v>
      </c>
    </row>
    <row r="180" spans="1:8">
      <c r="A180" s="304" t="s">
        <v>907</v>
      </c>
      <c r="B180" s="324">
        <f>+'Summary Medians'!$L$105</f>
        <v>25312</v>
      </c>
      <c r="C180" s="324">
        <f>+'Summary Medians'!$L$106</f>
        <v>0</v>
      </c>
      <c r="D180" s="324">
        <f>+'Summary Medians'!$L$107</f>
        <v>20112</v>
      </c>
      <c r="E180" s="324">
        <f>+'Summary Medians'!$L$108</f>
        <v>15096</v>
      </c>
      <c r="F180" s="324">
        <f>+'Summary Medians'!$L$109</f>
        <v>0</v>
      </c>
      <c r="G180" s="324">
        <f>+'Summary Medians'!$L$110</f>
        <v>0</v>
      </c>
      <c r="H180" s="386">
        <f>+'Summary Medians'!$L$111</f>
        <v>20166</v>
      </c>
    </row>
    <row r="181" spans="1:8">
      <c r="A181" s="304" t="s">
        <v>908</v>
      </c>
      <c r="B181" s="324">
        <f>+'Summary Medians'!$L$122</f>
        <v>28208</v>
      </c>
      <c r="C181" s="324">
        <f>+'Summary Medians'!$L$123</f>
        <v>22319.37</v>
      </c>
      <c r="D181" s="324">
        <f>+'Summary Medians'!$L$124</f>
        <v>20380</v>
      </c>
      <c r="E181" s="324">
        <f>+'Summary Medians'!$L$125</f>
        <v>18915</v>
      </c>
      <c r="F181" s="324">
        <f>+'Summary Medians'!$L$126</f>
        <v>14409</v>
      </c>
      <c r="G181" s="324">
        <f>+'Summary Medians'!$L$127</f>
        <v>0</v>
      </c>
      <c r="H181" s="386">
        <f>+'Summary Medians'!$L$128</f>
        <v>19356</v>
      </c>
    </row>
    <row r="182" spans="1:8">
      <c r="A182" s="318" t="s">
        <v>909</v>
      </c>
      <c r="B182" s="324">
        <f>+'Summary Medians'!$L$139</f>
        <v>34497</v>
      </c>
      <c r="C182" s="324">
        <f>+'Summary Medians'!$L$140</f>
        <v>23196</v>
      </c>
      <c r="D182" s="324">
        <f>+'Summary Medians'!$L$141</f>
        <v>24013</v>
      </c>
      <c r="E182" s="324">
        <f>+'Summary Medians'!$L$142</f>
        <v>16452</v>
      </c>
      <c r="F182" s="324">
        <f>+'Summary Medians'!$L$143</f>
        <v>15534</v>
      </c>
      <c r="G182" s="324">
        <f>+'Summary Medians'!$L$144</f>
        <v>0</v>
      </c>
      <c r="H182" s="386">
        <f>+'Summary Medians'!$L$145</f>
        <v>19347.5</v>
      </c>
    </row>
    <row r="183" spans="1:8">
      <c r="A183" s="318"/>
      <c r="B183" s="324"/>
      <c r="C183" s="324"/>
      <c r="D183" s="324"/>
      <c r="E183" s="324"/>
      <c r="F183" s="324"/>
      <c r="G183" s="324"/>
      <c r="H183" s="386"/>
    </row>
    <row r="184" spans="1:8">
      <c r="A184" s="304" t="s">
        <v>910</v>
      </c>
      <c r="B184" s="324">
        <f>+'Summary Medians'!$L$156</f>
        <v>18173</v>
      </c>
      <c r="C184" s="324">
        <f>+'Summary Medians'!$L$157</f>
        <v>18812.5</v>
      </c>
      <c r="D184" s="324">
        <f>+'Summary Medians'!$L$158</f>
        <v>0</v>
      </c>
      <c r="E184" s="324">
        <f>+'Summary Medians'!$L$159</f>
        <v>6112</v>
      </c>
      <c r="F184" s="324">
        <f>+'Summary Medians'!$L$160</f>
        <v>15847</v>
      </c>
      <c r="G184" s="324">
        <f>+'Summary Medians'!$L$161</f>
        <v>0</v>
      </c>
      <c r="H184" s="386">
        <f>+'Summary Medians'!$L$162</f>
        <v>16025.5</v>
      </c>
    </row>
    <row r="185" spans="1:8">
      <c r="A185" s="304" t="s">
        <v>911</v>
      </c>
      <c r="B185" s="324">
        <f>+'Summary Medians'!$L$173</f>
        <v>22630.5</v>
      </c>
      <c r="C185" s="324">
        <f>+'Summary Medians'!$L$174</f>
        <v>19459</v>
      </c>
      <c r="D185" s="324">
        <f>+'Summary Medians'!$L$175</f>
        <v>18923</v>
      </c>
      <c r="E185" s="324">
        <f>+'Summary Medians'!$L$176</f>
        <v>16181</v>
      </c>
      <c r="F185" s="324">
        <f>+'Summary Medians'!$L$177</f>
        <v>15621</v>
      </c>
      <c r="G185" s="324">
        <f>+'Summary Medians'!$L$178</f>
        <v>20038</v>
      </c>
      <c r="H185" s="386">
        <f>+'Summary Medians'!$L$179</f>
        <v>19452</v>
      </c>
    </row>
    <row r="186" spans="1:8">
      <c r="A186" s="304" t="s">
        <v>912</v>
      </c>
      <c r="B186" s="324">
        <f>+'Summary Medians'!$L$190</f>
        <v>21100.5</v>
      </c>
      <c r="C186" s="324">
        <f>+'Summary Medians'!$L$191</f>
        <v>0</v>
      </c>
      <c r="D186" s="324">
        <f>+'Summary Medians'!$L$192</f>
        <v>13171.2</v>
      </c>
      <c r="E186" s="324">
        <f>+'Summary Medians'!$L$193</f>
        <v>13593.6</v>
      </c>
      <c r="F186" s="324">
        <f>+'Summary Medians'!$L$194</f>
        <v>11904</v>
      </c>
      <c r="G186" s="324">
        <f>+'Summary Medians'!$L$195</f>
        <v>0</v>
      </c>
      <c r="H186" s="386">
        <f>+'Summary Medians'!$L$196</f>
        <v>13545.220000000001</v>
      </c>
    </row>
    <row r="187" spans="1:8">
      <c r="A187" s="304" t="s">
        <v>913</v>
      </c>
      <c r="B187" s="324">
        <f>+'Summary Medians'!$L$207</f>
        <v>21821.5</v>
      </c>
      <c r="C187" s="324">
        <f>+'Summary Medians'!$L$208</f>
        <v>0</v>
      </c>
      <c r="D187" s="324">
        <f>+'Summary Medians'!$L$209</f>
        <v>26638</v>
      </c>
      <c r="E187" s="324">
        <f>+'Summary Medians'!$L$210</f>
        <v>0</v>
      </c>
      <c r="F187" s="324">
        <f>+'Summary Medians'!$L$211</f>
        <v>19856</v>
      </c>
      <c r="G187" s="324">
        <f>+'Summary Medians'!$L$212</f>
        <v>26932</v>
      </c>
      <c r="H187" s="386">
        <f>+'Summary Medians'!$L$213</f>
        <v>22478</v>
      </c>
    </row>
    <row r="188" spans="1:8" ht="15.75">
      <c r="A188" s="304"/>
      <c r="B188" s="361"/>
      <c r="C188" s="361"/>
      <c r="D188" s="361"/>
      <c r="E188" s="361"/>
      <c r="F188" s="361"/>
      <c r="G188" s="361"/>
      <c r="H188" s="387"/>
    </row>
    <row r="189" spans="1:8">
      <c r="A189" s="304" t="s">
        <v>914</v>
      </c>
      <c r="B189" s="324">
        <f>+'Summary Medians'!$L$224</f>
        <v>27027.5</v>
      </c>
      <c r="C189" s="324">
        <f>+'Summary Medians'!$L$225</f>
        <v>24059</v>
      </c>
      <c r="D189" s="324">
        <f>+'Summary Medians'!$L$226</f>
        <v>25469.5</v>
      </c>
      <c r="E189" s="324">
        <f>+'Summary Medians'!$L$227</f>
        <v>0</v>
      </c>
      <c r="F189" s="324">
        <f>+'Summary Medians'!$L$228</f>
        <v>23606</v>
      </c>
      <c r="G189" s="324">
        <f>+'Summary Medians'!$L$229</f>
        <v>0</v>
      </c>
      <c r="H189" s="386">
        <f>+'Summary Medians'!$L$230</f>
        <v>25151</v>
      </c>
    </row>
    <row r="190" spans="1:8">
      <c r="A190" s="318" t="s">
        <v>924</v>
      </c>
      <c r="B190" s="324">
        <f>+'Summary Medians'!$L$241</f>
        <v>20977.200000000001</v>
      </c>
      <c r="C190" s="324">
        <f>+'Summary Medians'!$L$242</f>
        <v>18144</v>
      </c>
      <c r="D190" s="324">
        <f>+'Summary Medians'!$L$243</f>
        <v>16956</v>
      </c>
      <c r="E190" s="324">
        <f>+'Summary Medians'!$L$244</f>
        <v>16200</v>
      </c>
      <c r="F190" s="324">
        <f>+'Summary Medians'!$L$245</f>
        <v>15973.2</v>
      </c>
      <c r="G190" s="324">
        <f>+'Summary Medians'!$L$246</f>
        <v>0</v>
      </c>
      <c r="H190" s="386">
        <f>+'Summary Medians'!$L$247</f>
        <v>17274</v>
      </c>
    </row>
    <row r="191" spans="1:8">
      <c r="A191" s="304" t="s">
        <v>916</v>
      </c>
      <c r="B191" s="324">
        <f>+'Summary Medians'!$L$258</f>
        <v>27546</v>
      </c>
      <c r="C191" s="324">
        <f>+'Summary Medians'!$L$259</f>
        <v>29400</v>
      </c>
      <c r="D191" s="324">
        <f>+'Summary Medians'!$L$260</f>
        <v>20990</v>
      </c>
      <c r="E191" s="324">
        <f>+'Summary Medians'!$L$261</f>
        <v>0</v>
      </c>
      <c r="F191" s="324">
        <f>+'Summary Medians'!$L$262</f>
        <v>0</v>
      </c>
      <c r="G191" s="324">
        <f>+'Summary Medians'!$L$263</f>
        <v>0</v>
      </c>
      <c r="H191" s="386">
        <f>+'Summary Medians'!$L$264</f>
        <v>25850.5</v>
      </c>
    </row>
    <row r="192" spans="1:8">
      <c r="A192" s="329" t="s">
        <v>917</v>
      </c>
      <c r="B192" s="369">
        <f>+'Summary Medians'!$L$275</f>
        <v>22140</v>
      </c>
      <c r="C192" s="369">
        <f>+'Summary Medians'!$L$276</f>
        <v>0</v>
      </c>
      <c r="D192" s="369">
        <f>+'Summary Medians'!$L$277</f>
        <v>17058</v>
      </c>
      <c r="E192" s="369">
        <f>+'Summary Medians'!$L$278</f>
        <v>0</v>
      </c>
      <c r="F192" s="369">
        <f>+'Summary Medians'!$L$279</f>
        <v>11873</v>
      </c>
      <c r="G192" s="369">
        <f>+'Summary Medians'!$L$280</f>
        <v>17128</v>
      </c>
      <c r="H192" s="370">
        <f>+'Summary Medians'!$L$281</f>
        <v>15296</v>
      </c>
    </row>
    <row r="193" spans="1:8" ht="39.75" customHeight="1">
      <c r="A193" s="454" t="s">
        <v>935</v>
      </c>
      <c r="B193" s="454"/>
      <c r="C193" s="454"/>
      <c r="D193" s="454"/>
      <c r="E193" s="454"/>
      <c r="F193" s="454"/>
      <c r="G193" s="454"/>
      <c r="H193" s="454"/>
    </row>
    <row r="194" spans="1:8" ht="15.75">
      <c r="A194" s="361"/>
      <c r="B194" s="361"/>
      <c r="C194" s="361"/>
      <c r="D194" s="361"/>
      <c r="E194" s="361"/>
      <c r="F194" s="361"/>
      <c r="G194" s="361"/>
      <c r="H194" s="332" t="s">
        <v>952</v>
      </c>
    </row>
    <row r="195" spans="1:8" ht="18">
      <c r="A195" s="455" t="s">
        <v>938</v>
      </c>
      <c r="B195" s="455"/>
      <c r="C195" s="455"/>
      <c r="D195" s="455"/>
      <c r="E195" s="455"/>
      <c r="F195" s="455"/>
      <c r="G195" s="455"/>
      <c r="H195" s="455"/>
    </row>
    <row r="196" spans="1:8">
      <c r="A196" s="333"/>
      <c r="B196" s="333"/>
      <c r="C196" s="333"/>
      <c r="D196" s="333"/>
      <c r="E196" s="333"/>
      <c r="F196" s="333"/>
      <c r="G196" s="333"/>
      <c r="H196" s="388"/>
    </row>
    <row r="197" spans="1:8" ht="15.75">
      <c r="A197" s="456" t="s">
        <v>897</v>
      </c>
      <c r="B197" s="456"/>
      <c r="C197" s="456"/>
      <c r="D197" s="456"/>
      <c r="E197" s="456"/>
      <c r="F197" s="456"/>
      <c r="G197" s="456"/>
      <c r="H197" s="456"/>
    </row>
    <row r="198" spans="1:8" ht="15.75">
      <c r="A198" s="456" t="s">
        <v>939</v>
      </c>
      <c r="B198" s="456"/>
      <c r="C198" s="456"/>
      <c r="D198" s="456"/>
      <c r="E198" s="456"/>
      <c r="F198" s="456"/>
      <c r="G198" s="456"/>
      <c r="H198" s="456"/>
    </row>
    <row r="199" spans="1:8" ht="15.75">
      <c r="A199" s="456" t="s">
        <v>948</v>
      </c>
      <c r="B199" s="456"/>
      <c r="C199" s="456"/>
      <c r="D199" s="456"/>
      <c r="E199" s="456"/>
      <c r="F199" s="456"/>
      <c r="G199" s="456"/>
      <c r="H199" s="456"/>
    </row>
    <row r="200" spans="1:8">
      <c r="A200" s="304"/>
      <c r="B200" s="304"/>
      <c r="C200" s="304"/>
      <c r="D200" s="304"/>
      <c r="E200" s="389"/>
      <c r="F200" s="389"/>
      <c r="G200" s="389"/>
      <c r="H200" s="390"/>
    </row>
    <row r="201" spans="1:8">
      <c r="A201" s="371"/>
      <c r="B201" s="371"/>
      <c r="C201" s="371"/>
      <c r="D201" s="371"/>
      <c r="E201" s="371"/>
      <c r="F201" s="371"/>
      <c r="G201" s="308" t="s">
        <v>940</v>
      </c>
      <c r="H201" s="308" t="s">
        <v>941</v>
      </c>
    </row>
    <row r="202" spans="1:8">
      <c r="A202" s="383"/>
      <c r="B202" s="396" t="s">
        <v>4</v>
      </c>
      <c r="C202" s="396" t="s">
        <v>5</v>
      </c>
      <c r="D202" s="396" t="s">
        <v>6</v>
      </c>
      <c r="E202" s="396" t="s">
        <v>7</v>
      </c>
      <c r="F202" s="396" t="s">
        <v>8</v>
      </c>
      <c r="G202" s="396" t="s">
        <v>5</v>
      </c>
      <c r="H202" s="396" t="s">
        <v>5</v>
      </c>
    </row>
    <row r="203" spans="1:8" ht="15.75">
      <c r="A203" s="361"/>
      <c r="B203" s="361"/>
      <c r="C203" s="361"/>
      <c r="D203" s="361"/>
      <c r="E203" s="361"/>
      <c r="F203" s="361"/>
      <c r="G203" s="397"/>
      <c r="H203" s="398"/>
    </row>
    <row r="204" spans="1:8">
      <c r="A204" s="318" t="s">
        <v>901</v>
      </c>
      <c r="B204" s="364">
        <f>+'Summary Medians'!$O$19</f>
        <v>19256</v>
      </c>
      <c r="C204" s="364">
        <f>+'Summary Medians'!$U$19</f>
        <v>28250</v>
      </c>
      <c r="D204" s="364">
        <f>+'Summary Medians'!$AA$19</f>
        <v>31627</v>
      </c>
      <c r="E204" s="364">
        <f>+'Summary Medians'!$AG$19</f>
        <v>20984</v>
      </c>
      <c r="F204" s="364">
        <f>+'Summary Medians'!$AM$19</f>
        <v>16887.2</v>
      </c>
      <c r="G204" s="364">
        <f>+'Summary Medians'!$AS$19</f>
        <v>22826.400000000001</v>
      </c>
      <c r="H204" s="346">
        <f>+'Summary Medians'!$AY$19</f>
        <v>19617.3</v>
      </c>
    </row>
    <row r="205" spans="1:8">
      <c r="A205" s="318"/>
      <c r="B205" s="321"/>
      <c r="C205" s="321"/>
      <c r="D205" s="321"/>
      <c r="E205" s="321"/>
      <c r="F205" s="321"/>
      <c r="G205" s="321"/>
      <c r="H205" s="323"/>
    </row>
    <row r="206" spans="1:8">
      <c r="A206" s="304" t="s">
        <v>902</v>
      </c>
      <c r="B206" s="324">
        <f>+'Summary Medians'!$O$36</f>
        <v>22020</v>
      </c>
      <c r="C206" s="324">
        <f>+'Summary Medians'!$U$36</f>
        <v>26382</v>
      </c>
      <c r="D206" s="324">
        <f>+'Summary Medians'!$AA$36</f>
        <v>25660</v>
      </c>
      <c r="E206" s="324">
        <f>+'Summary Medians'!$AG$36</f>
        <v>20984</v>
      </c>
      <c r="F206" s="324">
        <f>+'Summary Medians'!$AM$36</f>
        <v>25728</v>
      </c>
      <c r="G206" s="324">
        <f>+'Summary Medians'!$AS$36</f>
        <v>0</v>
      </c>
      <c r="H206" s="323">
        <f>+'Summary Medians'!$AY$36</f>
        <v>18418</v>
      </c>
    </row>
    <row r="207" spans="1:8">
      <c r="A207" s="304" t="s">
        <v>903</v>
      </c>
      <c r="B207" s="324">
        <f>+'Summary Medians'!$O$53</f>
        <v>11996.5</v>
      </c>
      <c r="C207" s="324">
        <f>+'Summary Medians'!$U$53</f>
        <v>28053</v>
      </c>
      <c r="D207" s="324">
        <f>+'Summary Medians'!$AA$53</f>
        <v>0</v>
      </c>
      <c r="E207" s="324">
        <f>+'Summary Medians'!$AG$53</f>
        <v>17405</v>
      </c>
      <c r="F207" s="324">
        <f>+'Summary Medians'!$AM$53</f>
        <v>0</v>
      </c>
      <c r="G207" s="324">
        <f>+'Summary Medians'!$AS$53</f>
        <v>0</v>
      </c>
      <c r="H207" s="323">
        <f>+'Summary Medians'!$AY$53</f>
        <v>0</v>
      </c>
    </row>
    <row r="208" spans="1:8">
      <c r="A208" s="304" t="s">
        <v>904</v>
      </c>
      <c r="B208" s="324">
        <f>+'Summary Medians'!$O$70</f>
        <v>0</v>
      </c>
      <c r="C208" s="324">
        <f>+'Summary Medians'!$U$70</f>
        <v>0</v>
      </c>
      <c r="D208" s="324">
        <f>+'Summary Medians'!$AA$70</f>
        <v>0</v>
      </c>
      <c r="E208" s="324">
        <f>+'Summary Medians'!$AG$70</f>
        <v>0</v>
      </c>
      <c r="F208" s="324">
        <f>+'Summary Medians'!$AM$70</f>
        <v>0</v>
      </c>
      <c r="G208" s="324">
        <f>+'Summary Medians'!$AS$70</f>
        <v>0</v>
      </c>
      <c r="H208" s="323">
        <f>+'Summary Medians'!$AY$70</f>
        <v>0</v>
      </c>
    </row>
    <row r="209" spans="1:8">
      <c r="A209" s="318" t="s">
        <v>905</v>
      </c>
      <c r="B209" s="324">
        <f>+'Summary Medians'!$O$87</f>
        <v>16756.669999999998</v>
      </c>
      <c r="C209" s="324">
        <f>+'Summary Medians'!$U$87</f>
        <v>32732.690000000002</v>
      </c>
      <c r="D209" s="324">
        <f>+'Summary Medians'!$AA$87</f>
        <v>41717.980000000003</v>
      </c>
      <c r="E209" s="324">
        <f>+'Summary Medians'!$AG$87</f>
        <v>19904.68</v>
      </c>
      <c r="F209" s="324">
        <f>+'Summary Medians'!$AM$87</f>
        <v>0</v>
      </c>
      <c r="G209" s="324">
        <f>+'Summary Medians'!$AS$87</f>
        <v>0</v>
      </c>
      <c r="H209" s="323">
        <f>+'Summary Medians'!$AY$87</f>
        <v>28786.86</v>
      </c>
    </row>
    <row r="210" spans="1:8">
      <c r="A210" s="318"/>
      <c r="B210" s="324"/>
      <c r="C210" s="324"/>
      <c r="D210" s="324"/>
      <c r="E210" s="324"/>
      <c r="F210" s="324"/>
      <c r="G210" s="324"/>
      <c r="H210" s="323"/>
    </row>
    <row r="211" spans="1:8">
      <c r="A211" s="318" t="s">
        <v>906</v>
      </c>
      <c r="B211" s="324">
        <f>+'Summary Medians'!$O$104</f>
        <v>18110</v>
      </c>
      <c r="C211" s="324">
        <f>+'Summary Medians'!$U$104</f>
        <v>30298</v>
      </c>
      <c r="D211" s="324">
        <f>+'Summary Medians'!$AA$104</f>
        <v>20540</v>
      </c>
      <c r="E211" s="324">
        <f>+'Summary Medians'!$AG$104</f>
        <v>18208</v>
      </c>
      <c r="F211" s="324">
        <f>+'Summary Medians'!$AM$104</f>
        <v>0</v>
      </c>
      <c r="G211" s="324">
        <f>+'Summary Medians'!$AS$104</f>
        <v>0</v>
      </c>
      <c r="H211" s="323">
        <f>+'Summary Medians'!$AY$104</f>
        <v>19010</v>
      </c>
    </row>
    <row r="212" spans="1:8">
      <c r="A212" s="304" t="s">
        <v>907</v>
      </c>
      <c r="B212" s="324">
        <f>+'Summary Medians'!$O$121</f>
        <v>20288</v>
      </c>
      <c r="C212" s="324">
        <f>+'Summary Medians'!$U$121</f>
        <v>36294.5</v>
      </c>
      <c r="D212" s="324">
        <f>+'Summary Medians'!$AA$121</f>
        <v>31077</v>
      </c>
      <c r="E212" s="324">
        <f>+'Summary Medians'!$AG$121</f>
        <v>26448</v>
      </c>
      <c r="F212" s="324">
        <f>+'Summary Medians'!$AM$121</f>
        <v>0</v>
      </c>
      <c r="G212" s="324">
        <f>+'Summary Medians'!$AS$121</f>
        <v>0</v>
      </c>
      <c r="H212" s="323">
        <f>+'Summary Medians'!$AY$121</f>
        <v>0</v>
      </c>
    </row>
    <row r="213" spans="1:8">
      <c r="A213" s="304" t="s">
        <v>908</v>
      </c>
      <c r="B213" s="324">
        <f>+'Summary Medians'!$O$138</f>
        <v>17753.5</v>
      </c>
      <c r="C213" s="324">
        <f>+'Summary Medians'!$U$138</f>
        <v>29057.5</v>
      </c>
      <c r="D213" s="324">
        <f>+'Summary Medians'!$AA$138</f>
        <v>26946</v>
      </c>
      <c r="E213" s="324">
        <f>+'Summary Medians'!$AG$138</f>
        <v>22268</v>
      </c>
      <c r="F213" s="324">
        <f>+'Summary Medians'!$AM$138</f>
        <v>0</v>
      </c>
      <c r="G213" s="324">
        <f>+'Summary Medians'!$AS$138</f>
        <v>0</v>
      </c>
      <c r="H213" s="323">
        <f>+'Summary Medians'!$AY$138</f>
        <v>25277</v>
      </c>
    </row>
    <row r="214" spans="1:8">
      <c r="A214" s="318" t="s">
        <v>909</v>
      </c>
      <c r="B214" s="324">
        <f>+'Summary Medians'!$O$155</f>
        <v>29680.5</v>
      </c>
      <c r="C214" s="324">
        <f>+'Summary Medians'!$U$155</f>
        <v>34499</v>
      </c>
      <c r="D214" s="324">
        <f>+'Summary Medians'!$AA$155</f>
        <v>35521</v>
      </c>
      <c r="E214" s="324">
        <f>+'Summary Medians'!$AG$155</f>
        <v>26271</v>
      </c>
      <c r="F214" s="324">
        <f>+'Summary Medians'!$AM$155</f>
        <v>0</v>
      </c>
      <c r="G214" s="324">
        <f>+'Summary Medians'!$AS$155</f>
        <v>0</v>
      </c>
      <c r="H214" s="323">
        <f>+'Summary Medians'!$AY$155</f>
        <v>0</v>
      </c>
    </row>
    <row r="215" spans="1:8">
      <c r="A215" s="318"/>
      <c r="B215" s="324"/>
      <c r="C215" s="324"/>
      <c r="D215" s="324"/>
      <c r="E215" s="324"/>
      <c r="F215" s="324"/>
      <c r="G215" s="324"/>
      <c r="H215" s="323"/>
    </row>
    <row r="216" spans="1:8">
      <c r="A216" s="304" t="s">
        <v>910</v>
      </c>
      <c r="B216" s="324">
        <f>+'Summary Medians'!$O$172</f>
        <v>15146</v>
      </c>
      <c r="C216" s="324">
        <f>+'Summary Medians'!$U$172</f>
        <v>25649</v>
      </c>
      <c r="D216" s="324">
        <f>+'Summary Medians'!$AA$172</f>
        <v>25525</v>
      </c>
      <c r="E216" s="324">
        <f>+'Summary Medians'!$AG$172</f>
        <v>21573</v>
      </c>
      <c r="F216" s="324">
        <f>+'Summary Medians'!$AM$172</f>
        <v>0</v>
      </c>
      <c r="G216" s="324">
        <f>+'Summary Medians'!$AS$172</f>
        <v>0</v>
      </c>
      <c r="H216" s="323">
        <f>+'Summary Medians'!$AY$172</f>
        <v>20209</v>
      </c>
    </row>
    <row r="217" spans="1:8">
      <c r="A217" s="304" t="s">
        <v>911</v>
      </c>
      <c r="B217" s="324">
        <f>+'Summary Medians'!$O$189</f>
        <v>18155</v>
      </c>
      <c r="C217" s="324">
        <f>+'Summary Medians'!$U$189</f>
        <v>22163</v>
      </c>
      <c r="D217" s="324">
        <f>+'Summary Medians'!$AA$189</f>
        <v>33622</v>
      </c>
      <c r="E217" s="324">
        <f>+'Summary Medians'!$AG$189</f>
        <v>21187</v>
      </c>
      <c r="F217" s="324">
        <f>+'Summary Medians'!$AM$189</f>
        <v>0</v>
      </c>
      <c r="G217" s="324">
        <f>+'Summary Medians'!$AS$189</f>
        <v>0</v>
      </c>
      <c r="H217" s="323">
        <f>+'Summary Medians'!$AY$189</f>
        <v>18168</v>
      </c>
    </row>
    <row r="218" spans="1:8">
      <c r="A218" s="304" t="s">
        <v>912</v>
      </c>
      <c r="B218" s="324">
        <f>+'Summary Medians'!$O$206</f>
        <v>18398</v>
      </c>
      <c r="C218" s="324">
        <f>+'Summary Medians'!$U$206</f>
        <v>25850.5</v>
      </c>
      <c r="D218" s="324">
        <f>+'Summary Medians'!$AA$206</f>
        <v>25642.5</v>
      </c>
      <c r="E218" s="324">
        <f>+'Summary Medians'!$AG$206</f>
        <v>17629.45</v>
      </c>
      <c r="F218" s="324">
        <f>+'Summary Medians'!$AM$206</f>
        <v>16887.2</v>
      </c>
      <c r="G218" s="324">
        <f>+'Summary Medians'!$AS$206</f>
        <v>23534</v>
      </c>
      <c r="H218" s="323">
        <f>+'Summary Medians'!$AY$206</f>
        <v>19025.599999999999</v>
      </c>
    </row>
    <row r="219" spans="1:8">
      <c r="A219" s="304" t="s">
        <v>913</v>
      </c>
      <c r="B219" s="324">
        <f>+'Summary Medians'!$O$223</f>
        <v>24208</v>
      </c>
      <c r="C219" s="324">
        <f>+'Summary Medians'!$U$223</f>
        <v>36251</v>
      </c>
      <c r="D219" s="324">
        <f>+'Summary Medians'!$AA$223</f>
        <v>33600</v>
      </c>
      <c r="E219" s="324">
        <f>+'Summary Medians'!$AG$223</f>
        <v>21388</v>
      </c>
      <c r="F219" s="324">
        <f>+'Summary Medians'!$AM$223</f>
        <v>0</v>
      </c>
      <c r="G219" s="324">
        <f>+'Summary Medians'!$AS$223</f>
        <v>0</v>
      </c>
      <c r="H219" s="323">
        <f>+'Summary Medians'!$AY$223</f>
        <v>0</v>
      </c>
    </row>
    <row r="220" spans="1:8" ht="15.75">
      <c r="A220" s="304"/>
      <c r="B220" s="361"/>
      <c r="C220" s="361"/>
      <c r="D220" s="361"/>
      <c r="E220" s="361"/>
      <c r="F220" s="361"/>
      <c r="G220" s="361"/>
      <c r="H220" s="398"/>
    </row>
    <row r="221" spans="1:8">
      <c r="A221" s="304" t="s">
        <v>914</v>
      </c>
      <c r="B221" s="324">
        <f>+'Summary Medians'!$O$240</f>
        <v>18578.5</v>
      </c>
      <c r="C221" s="324">
        <f>+'Summary Medians'!$U$240</f>
        <v>33091.5</v>
      </c>
      <c r="D221" s="324">
        <f>+'Summary Medians'!$AA$240</f>
        <v>32166</v>
      </c>
      <c r="E221" s="324">
        <f>+'Summary Medians'!$AG$240</f>
        <v>29187</v>
      </c>
      <c r="F221" s="324">
        <f>+'Summary Medians'!$AM$240</f>
        <v>0</v>
      </c>
      <c r="G221" s="324">
        <f>+'Summary Medians'!$AS$240</f>
        <v>0</v>
      </c>
      <c r="H221" s="323">
        <f>+'Summary Medians'!$AY$240</f>
        <v>27350</v>
      </c>
    </row>
    <row r="222" spans="1:8">
      <c r="A222" s="318" t="s">
        <v>924</v>
      </c>
      <c r="B222" s="324">
        <f>+'Summary Medians'!$O$257</f>
        <v>25496</v>
      </c>
      <c r="C222" s="324">
        <f>+'Summary Medians'!$U$257</f>
        <v>21331.200000000001</v>
      </c>
      <c r="D222" s="324">
        <f>+'Summary Medians'!$AA$257</f>
        <v>36877.199999999997</v>
      </c>
      <c r="E222" s="324">
        <f>+'Summary Medians'!$AG$257</f>
        <v>12626.400000000001</v>
      </c>
      <c r="F222" s="324">
        <f>+'Summary Medians'!$AM$257</f>
        <v>6807</v>
      </c>
      <c r="G222" s="324">
        <f>+'Summary Medians'!$AS$257</f>
        <v>22826.400000000001</v>
      </c>
      <c r="H222" s="323">
        <f>+'Summary Medians'!$AY$257</f>
        <v>11512.24</v>
      </c>
    </row>
    <row r="223" spans="1:8">
      <c r="A223" s="304" t="s">
        <v>916</v>
      </c>
      <c r="B223" s="324">
        <f>+'Summary Medians'!$O$274</f>
        <v>30800</v>
      </c>
      <c r="C223" s="324">
        <f>+'Summary Medians'!$U$274</f>
        <v>39258.5</v>
      </c>
      <c r="D223" s="324">
        <f>+'Summary Medians'!$AA$274</f>
        <v>47341</v>
      </c>
      <c r="E223" s="324">
        <f>+'Summary Medians'!$AG$274</f>
        <v>27830</v>
      </c>
      <c r="F223" s="324">
        <f>+'Summary Medians'!$AM$274</f>
        <v>0</v>
      </c>
      <c r="G223" s="324">
        <f>+'Summary Medians'!$AS$274</f>
        <v>0</v>
      </c>
      <c r="H223" s="323">
        <f>+'Summary Medians'!$AY$274</f>
        <v>23094</v>
      </c>
    </row>
    <row r="224" spans="1:8">
      <c r="A224" s="399" t="s">
        <v>917</v>
      </c>
      <c r="B224" s="400">
        <f>+'Summary Medians'!$O$291</f>
        <v>19008</v>
      </c>
      <c r="C224" s="400">
        <f>+'Summary Medians'!$U$291</f>
        <v>24504</v>
      </c>
      <c r="D224" s="400">
        <f>+'Summary Medians'!$AA$291</f>
        <v>20034</v>
      </c>
      <c r="E224" s="400">
        <f>+'Summary Medians'!$AG$291</f>
        <v>18644</v>
      </c>
      <c r="F224" s="400">
        <f>+'Summary Medians'!$AM$291</f>
        <v>0</v>
      </c>
      <c r="G224" s="400">
        <f>+'Summary Medians'!$AS$291</f>
        <v>21450</v>
      </c>
      <c r="H224" s="401">
        <f>+'Summary Medians'!$AY$291</f>
        <v>0</v>
      </c>
    </row>
    <row r="225" spans="1:8" ht="29.25" customHeight="1">
      <c r="A225" s="454" t="s">
        <v>942</v>
      </c>
      <c r="B225" s="454"/>
      <c r="C225" s="454"/>
      <c r="D225" s="454"/>
      <c r="E225" s="454"/>
      <c r="F225" s="454"/>
      <c r="G225" s="454"/>
      <c r="H225" s="454"/>
    </row>
    <row r="226" spans="1:8" ht="15.75">
      <c r="A226" s="361"/>
      <c r="B226" s="361"/>
      <c r="C226" s="361"/>
      <c r="D226" s="361"/>
      <c r="E226" s="361"/>
      <c r="F226" s="361"/>
      <c r="G226" s="361"/>
      <c r="H226" s="332" t="s">
        <v>952</v>
      </c>
    </row>
    <row r="227" spans="1:8" ht="18">
      <c r="A227" s="295" t="s">
        <v>943</v>
      </c>
      <c r="B227" s="295"/>
      <c r="C227" s="295"/>
      <c r="D227" s="295"/>
      <c r="E227" s="295"/>
      <c r="F227" s="295"/>
      <c r="G227" s="295"/>
      <c r="H227" s="296"/>
    </row>
    <row r="228" spans="1:8">
      <c r="A228" s="298"/>
      <c r="B228" s="298"/>
      <c r="C228" s="298"/>
      <c r="D228" s="298"/>
      <c r="E228" s="298"/>
      <c r="F228" s="298"/>
      <c r="G228" s="298"/>
      <c r="H228" s="299"/>
    </row>
    <row r="229" spans="1:8" ht="15.75">
      <c r="A229" s="301" t="s">
        <v>897</v>
      </c>
      <c r="B229" s="301"/>
      <c r="C229" s="301"/>
      <c r="D229" s="301"/>
      <c r="E229" s="301"/>
      <c r="F229" s="301"/>
      <c r="G229" s="301"/>
      <c r="H229" s="302"/>
    </row>
    <row r="230" spans="1:8" ht="15.75">
      <c r="A230" s="301" t="s">
        <v>944</v>
      </c>
      <c r="B230" s="301"/>
      <c r="C230" s="301"/>
      <c r="D230" s="301"/>
      <c r="E230" s="301"/>
      <c r="F230" s="301"/>
      <c r="G230" s="301"/>
      <c r="H230" s="302"/>
    </row>
    <row r="231" spans="1:8" ht="15.75">
      <c r="A231" s="301" t="s">
        <v>948</v>
      </c>
      <c r="B231" s="301"/>
      <c r="C231" s="301"/>
      <c r="D231" s="301"/>
      <c r="E231" s="301"/>
      <c r="F231" s="301"/>
      <c r="G231" s="301"/>
      <c r="H231" s="302"/>
    </row>
    <row r="232" spans="1:8">
      <c r="A232" s="402"/>
      <c r="B232" s="402"/>
      <c r="C232" s="402"/>
      <c r="D232" s="402"/>
      <c r="E232" s="402"/>
      <c r="F232" s="402"/>
      <c r="G232" s="402"/>
      <c r="H232" s="403"/>
    </row>
    <row r="233" spans="1:8">
      <c r="A233" s="404"/>
      <c r="B233" s="405"/>
      <c r="C233" s="405"/>
      <c r="D233" s="405"/>
      <c r="E233" s="405"/>
      <c r="F233" s="405"/>
      <c r="G233" s="405" t="s">
        <v>940</v>
      </c>
      <c r="H233" s="406" t="s">
        <v>941</v>
      </c>
    </row>
    <row r="234" spans="1:8">
      <c r="A234" s="407"/>
      <c r="B234" s="408" t="s">
        <v>4</v>
      </c>
      <c r="C234" s="408" t="s">
        <v>5</v>
      </c>
      <c r="D234" s="408" t="s">
        <v>6</v>
      </c>
      <c r="E234" s="408" t="s">
        <v>7</v>
      </c>
      <c r="F234" s="408" t="s">
        <v>8</v>
      </c>
      <c r="G234" s="408" t="s">
        <v>5</v>
      </c>
      <c r="H234" s="409" t="s">
        <v>5</v>
      </c>
    </row>
    <row r="235" spans="1:8" ht="15.75">
      <c r="A235" s="410"/>
      <c r="B235" s="411"/>
      <c r="C235" s="411"/>
      <c r="D235" s="411"/>
      <c r="E235" s="411"/>
      <c r="F235" s="411"/>
      <c r="G235" s="411"/>
      <c r="H235" s="412"/>
    </row>
    <row r="236" spans="1:8">
      <c r="A236" s="318" t="s">
        <v>901</v>
      </c>
      <c r="B236" s="364">
        <f>+'Summary Medians'!$R$19</f>
        <v>36342</v>
      </c>
      <c r="C236" s="364">
        <f>+'Summary Medians'!$X$19</f>
        <v>56421.5</v>
      </c>
      <c r="D236" s="364">
        <f>+'Summary Medians'!$AD$19</f>
        <v>59014</v>
      </c>
      <c r="E236" s="364">
        <f>+'Summary Medians'!$AJ$19</f>
        <v>38506</v>
      </c>
      <c r="F236" s="364">
        <f>+'Summary Medians'!$AP$19</f>
        <v>32747.200000000001</v>
      </c>
      <c r="G236" s="364">
        <f>+'Summary Medians'!$AV$19</f>
        <v>45665.48</v>
      </c>
      <c r="H236" s="319">
        <f>+'Summary Medians'!$BB$19</f>
        <v>46394.5</v>
      </c>
    </row>
    <row r="237" spans="1:8">
      <c r="A237" s="305"/>
      <c r="B237" s="321"/>
      <c r="C237" s="321"/>
      <c r="D237" s="321"/>
      <c r="E237" s="321"/>
      <c r="F237" s="321"/>
      <c r="G237" s="321"/>
      <c r="H237" s="323"/>
    </row>
    <row r="238" spans="1:8">
      <c r="A238" s="304" t="s">
        <v>902</v>
      </c>
      <c r="B238" s="324">
        <f>+'Summary Medians'!$R$36</f>
        <v>37360</v>
      </c>
      <c r="C238" s="324">
        <f>+'Summary Medians'!$X$36</f>
        <v>61848</v>
      </c>
      <c r="D238" s="324">
        <f>+'Summary Medians'!$AD$36</f>
        <v>59228</v>
      </c>
      <c r="E238" s="324">
        <f>+'Summary Medians'!$AJ$36</f>
        <v>38588</v>
      </c>
      <c r="F238" s="324">
        <f>+'Summary Medians'!$AP$36</f>
        <v>54012</v>
      </c>
      <c r="G238" s="324">
        <f>+'Summary Medians'!$AV$36</f>
        <v>0</v>
      </c>
      <c r="H238" s="326">
        <f>+'Summary Medians'!$BB$36</f>
        <v>44022</v>
      </c>
    </row>
    <row r="239" spans="1:8">
      <c r="A239" s="304" t="s">
        <v>903</v>
      </c>
      <c r="B239" s="324">
        <f>+'Summary Medians'!$R$53</f>
        <v>24394.5</v>
      </c>
      <c r="C239" s="324">
        <f>+'Summary Medians'!$X$53</f>
        <v>54601</v>
      </c>
      <c r="D239" s="324">
        <f>+'Summary Medians'!$AD$53</f>
        <v>0</v>
      </c>
      <c r="E239" s="324">
        <f>+'Summary Medians'!$AJ$53</f>
        <v>33305</v>
      </c>
      <c r="F239" s="324">
        <f>+'Summary Medians'!$AP$53</f>
        <v>0</v>
      </c>
      <c r="G239" s="324">
        <f>+'Summary Medians'!$AV$53</f>
        <v>0</v>
      </c>
      <c r="H239" s="326">
        <f>+'Summary Medians'!$BB$53</f>
        <v>0</v>
      </c>
    </row>
    <row r="240" spans="1:8">
      <c r="A240" s="304" t="s">
        <v>904</v>
      </c>
      <c r="B240" s="324">
        <f>+'Summary Medians'!$R$70</f>
        <v>0</v>
      </c>
      <c r="C240" s="324">
        <f>+'Summary Medians'!$X$70</f>
        <v>0</v>
      </c>
      <c r="D240" s="324">
        <f>+'Summary Medians'!$AD$70</f>
        <v>0</v>
      </c>
      <c r="E240" s="324">
        <f>+'Summary Medians'!$AJ$70</f>
        <v>0</v>
      </c>
      <c r="F240" s="324">
        <f>+'Summary Medians'!$AP$70</f>
        <v>0</v>
      </c>
      <c r="G240" s="324">
        <f>+'Summary Medians'!$AV$70</f>
        <v>0</v>
      </c>
      <c r="H240" s="326">
        <f>+'Summary Medians'!$BB$70</f>
        <v>0</v>
      </c>
    </row>
    <row r="241" spans="1:8">
      <c r="A241" s="304" t="s">
        <v>905</v>
      </c>
      <c r="B241" s="324">
        <f>+'Summary Medians'!$R$87</f>
        <v>29554.65</v>
      </c>
      <c r="C241" s="324">
        <f>+'Summary Medians'!$X$87</f>
        <v>62469.404999999999</v>
      </c>
      <c r="D241" s="324">
        <f>+'Summary Medians'!$AD$87</f>
        <v>68198.740000000005</v>
      </c>
      <c r="E241" s="324">
        <f>+'Summary Medians'!$AJ$87</f>
        <v>38536.93</v>
      </c>
      <c r="F241" s="324">
        <f>+'Summary Medians'!$AP$87</f>
        <v>0</v>
      </c>
      <c r="G241" s="324">
        <f>+'Summary Medians'!$AV$87</f>
        <v>0</v>
      </c>
      <c r="H241" s="326">
        <f>+'Summary Medians'!$BB$87</f>
        <v>49762.06</v>
      </c>
    </row>
    <row r="242" spans="1:8">
      <c r="A242" s="304"/>
      <c r="B242" s="324"/>
      <c r="C242" s="324"/>
      <c r="D242" s="324"/>
      <c r="E242" s="324"/>
      <c r="F242" s="324"/>
      <c r="G242" s="324"/>
      <c r="H242" s="326"/>
    </row>
    <row r="243" spans="1:8">
      <c r="A243" s="304" t="s">
        <v>906</v>
      </c>
      <c r="B243" s="324">
        <f>+'Summary Medians'!$R$104</f>
        <v>36933</v>
      </c>
      <c r="C243" s="324">
        <f>+'Summary Medians'!$X$104</f>
        <v>58656</v>
      </c>
      <c r="D243" s="324">
        <f>+'Summary Medians'!$AD$104</f>
        <v>47680</v>
      </c>
      <c r="E243" s="324">
        <f>+'Summary Medians'!$AJ$104</f>
        <v>38506</v>
      </c>
      <c r="F243" s="324">
        <f>+'Summary Medians'!$AP$104</f>
        <v>0</v>
      </c>
      <c r="G243" s="324">
        <f>+'Summary Medians'!$AV$104</f>
        <v>0</v>
      </c>
      <c r="H243" s="326">
        <f>+'Summary Medians'!$BB$104</f>
        <v>47380</v>
      </c>
    </row>
    <row r="244" spans="1:8">
      <c r="A244" s="304" t="s">
        <v>907</v>
      </c>
      <c r="B244" s="324">
        <f>+'Summary Medians'!$R$121</f>
        <v>37628</v>
      </c>
      <c r="C244" s="324">
        <f>+'Summary Medians'!$X$121</f>
        <v>60741.5</v>
      </c>
      <c r="D244" s="324">
        <f>+'Summary Medians'!$AD$121</f>
        <v>64008</v>
      </c>
      <c r="E244" s="324">
        <f>+'Summary Medians'!$AJ$121</f>
        <v>48028</v>
      </c>
      <c r="F244" s="324">
        <f>+'Summary Medians'!$AP$121</f>
        <v>0</v>
      </c>
      <c r="G244" s="324">
        <f>+'Summary Medians'!$AV$121</f>
        <v>0</v>
      </c>
      <c r="H244" s="326">
        <f>+'Summary Medians'!$BB$121</f>
        <v>0</v>
      </c>
    </row>
    <row r="245" spans="1:8">
      <c r="A245" s="304" t="s">
        <v>908</v>
      </c>
      <c r="B245" s="324">
        <f>+'Summary Medians'!$R$138</f>
        <v>32728.5</v>
      </c>
      <c r="C245" s="324">
        <f>+'Summary Medians'!$X$138</f>
        <v>61120</v>
      </c>
      <c r="D245" s="324">
        <f>+'Summary Medians'!$AD$138</f>
        <v>62713</v>
      </c>
      <c r="E245" s="324">
        <f>+'Summary Medians'!$AJ$138</f>
        <v>42524</v>
      </c>
      <c r="F245" s="324">
        <f>+'Summary Medians'!$AP$138</f>
        <v>0</v>
      </c>
      <c r="G245" s="324">
        <f>+'Summary Medians'!$AV$138</f>
        <v>0</v>
      </c>
      <c r="H245" s="326">
        <f>+'Summary Medians'!$BB$138</f>
        <v>54377</v>
      </c>
    </row>
    <row r="246" spans="1:8">
      <c r="A246" s="304" t="s">
        <v>909</v>
      </c>
      <c r="B246" s="324">
        <f>+'Summary Medians'!$R$155</f>
        <v>43133.5</v>
      </c>
      <c r="C246" s="324">
        <f>+'Summary Medians'!$X$155</f>
        <v>60743</v>
      </c>
      <c r="D246" s="324">
        <f>+'Summary Medians'!$AD$155</f>
        <v>64441</v>
      </c>
      <c r="E246" s="324">
        <f>+'Summary Medians'!$AJ$155</f>
        <v>47258</v>
      </c>
      <c r="F246" s="324">
        <f>+'Summary Medians'!$AP$155</f>
        <v>0</v>
      </c>
      <c r="G246" s="324">
        <f>+'Summary Medians'!$AV$155</f>
        <v>0</v>
      </c>
      <c r="H246" s="326">
        <f>+'Summary Medians'!$BB$155</f>
        <v>0</v>
      </c>
    </row>
    <row r="247" spans="1:8">
      <c r="A247" s="304"/>
      <c r="B247" s="324"/>
      <c r="C247" s="324"/>
      <c r="D247" s="324"/>
      <c r="E247" s="324"/>
      <c r="F247" s="324"/>
      <c r="G247" s="324"/>
      <c r="H247" s="326"/>
    </row>
    <row r="248" spans="1:8">
      <c r="A248" s="304" t="s">
        <v>910</v>
      </c>
      <c r="B248" s="324">
        <f>+'Summary Medians'!$R$172</f>
        <v>32484</v>
      </c>
      <c r="C248" s="324">
        <f>+'Summary Medians'!$X$172</f>
        <v>58114</v>
      </c>
      <c r="D248" s="324">
        <f>+'Summary Medians'!$AD$172</f>
        <v>59475</v>
      </c>
      <c r="E248" s="324">
        <f>+'Summary Medians'!$AJ$172</f>
        <v>46821</v>
      </c>
      <c r="F248" s="324">
        <f>+'Summary Medians'!$AP$172</f>
        <v>0</v>
      </c>
      <c r="G248" s="324">
        <f>+'Summary Medians'!$AV$172</f>
        <v>0</v>
      </c>
      <c r="H248" s="326">
        <f>+'Summary Medians'!$BB$172</f>
        <v>45409</v>
      </c>
    </row>
    <row r="249" spans="1:8">
      <c r="A249" s="304" t="s">
        <v>911</v>
      </c>
      <c r="B249" s="324">
        <f>+'Summary Medians'!$R$189</f>
        <v>35961.5</v>
      </c>
      <c r="C249" s="324">
        <f>+'Summary Medians'!$X$189</f>
        <v>48704.5</v>
      </c>
      <c r="D249" s="324">
        <f>+'Summary Medians'!$AD$189</f>
        <v>44669.5</v>
      </c>
      <c r="E249" s="324">
        <f>+'Summary Medians'!$AJ$189</f>
        <v>43651</v>
      </c>
      <c r="F249" s="324">
        <f>+'Summary Medians'!$AP$189</f>
        <v>0</v>
      </c>
      <c r="G249" s="324">
        <f>+'Summary Medians'!$AV$189</f>
        <v>0</v>
      </c>
      <c r="H249" s="326">
        <f>+'Summary Medians'!$BB$189</f>
        <v>42982</v>
      </c>
    </row>
    <row r="250" spans="1:8">
      <c r="A250" s="304" t="s">
        <v>912</v>
      </c>
      <c r="B250" s="324">
        <f>+'Summary Medians'!$R$206</f>
        <v>28823</v>
      </c>
      <c r="C250" s="324">
        <f>+'Summary Medians'!$X$206</f>
        <v>55196.5</v>
      </c>
      <c r="D250" s="324">
        <f>+'Summary Medians'!$AD$206</f>
        <v>57118.5</v>
      </c>
      <c r="E250" s="324">
        <f>+'Summary Medians'!$AJ$206</f>
        <v>33870.449999999997</v>
      </c>
      <c r="F250" s="324">
        <f>+'Summary Medians'!$AP$206</f>
        <v>32747.200000000001</v>
      </c>
      <c r="G250" s="324">
        <f>+'Summary Medians'!$AV$206</f>
        <v>45665.48</v>
      </c>
      <c r="H250" s="326">
        <f>+'Summary Medians'!$BB$206</f>
        <v>41340.6</v>
      </c>
    </row>
    <row r="251" spans="1:8">
      <c r="A251" s="304" t="s">
        <v>913</v>
      </c>
      <c r="B251" s="324">
        <f>+'Summary Medians'!$R$223</f>
        <v>48472</v>
      </c>
      <c r="C251" s="324">
        <f>+'Summary Medians'!$X$223</f>
        <v>73801</v>
      </c>
      <c r="D251" s="324">
        <f>+'Summary Medians'!$AD$223</f>
        <v>58800</v>
      </c>
      <c r="E251" s="324">
        <f>+'Summary Medians'!$AJ$223</f>
        <v>31958</v>
      </c>
      <c r="F251" s="324">
        <f>+'Summary Medians'!$AP$223</f>
        <v>0</v>
      </c>
      <c r="G251" s="324">
        <f>+'Summary Medians'!$AV$223</f>
        <v>0</v>
      </c>
      <c r="H251" s="326">
        <f>+'Summary Medians'!$BB$223</f>
        <v>0</v>
      </c>
    </row>
    <row r="252" spans="1:8" ht="15.75">
      <c r="A252" s="304"/>
      <c r="B252" s="361"/>
      <c r="C252" s="361"/>
      <c r="D252" s="361"/>
      <c r="E252" s="361"/>
      <c r="F252" s="361"/>
      <c r="G252" s="361"/>
      <c r="H252" s="363"/>
    </row>
    <row r="253" spans="1:8">
      <c r="A253" s="304" t="s">
        <v>914</v>
      </c>
      <c r="B253" s="324">
        <f>+'Summary Medians'!$R$240</f>
        <v>31845.5</v>
      </c>
      <c r="C253" s="324">
        <f>+'Summary Medians'!$X$240</f>
        <v>64899.5</v>
      </c>
      <c r="D253" s="324">
        <f>+'Summary Medians'!$AD$240</f>
        <v>71832</v>
      </c>
      <c r="E253" s="324">
        <f>+'Summary Medians'!$AJ$240</f>
        <v>39363</v>
      </c>
      <c r="F253" s="324">
        <f>+'Summary Medians'!$AP$240</f>
        <v>0</v>
      </c>
      <c r="G253" s="324">
        <f>+'Summary Medians'!$AV$240</f>
        <v>0</v>
      </c>
      <c r="H253" s="326">
        <f>+'Summary Medians'!$BB$240</f>
        <v>55380</v>
      </c>
    </row>
    <row r="254" spans="1:8">
      <c r="A254" s="318" t="s">
        <v>924</v>
      </c>
      <c r="B254" s="324">
        <f>+'Summary Medians'!$R$257</f>
        <v>38467</v>
      </c>
      <c r="C254" s="324">
        <f>+'Summary Medians'!$X$257</f>
        <v>37266.6</v>
      </c>
      <c r="D254" s="324">
        <f>+'Summary Medians'!$AD$257</f>
        <v>49837.2</v>
      </c>
      <c r="E254" s="324">
        <f>+'Summary Medians'!$AJ$257</f>
        <v>23123.599999999999</v>
      </c>
      <c r="F254" s="324">
        <f>+'Summary Medians'!$AP$257</f>
        <v>18567</v>
      </c>
      <c r="G254" s="324">
        <f>+'Summary Medians'!$AV$257</f>
        <v>41652</v>
      </c>
      <c r="H254" s="326">
        <f>+'Summary Medians'!$BB$257</f>
        <v>17079.919999999998</v>
      </c>
    </row>
    <row r="255" spans="1:8">
      <c r="A255" s="304" t="s">
        <v>925</v>
      </c>
      <c r="B255" s="324">
        <f>+'Summary Medians'!$R$274</f>
        <v>40737</v>
      </c>
      <c r="C255" s="324">
        <f>+'Summary Medians'!$X$274</f>
        <v>53514</v>
      </c>
      <c r="D255" s="324">
        <f>+'Summary Medians'!$AD$274</f>
        <v>73580</v>
      </c>
      <c r="E255" s="324">
        <f>+'Summary Medians'!$AJ$274</f>
        <v>39520</v>
      </c>
      <c r="F255" s="324">
        <f>+'Summary Medians'!$AP$274</f>
        <v>0</v>
      </c>
      <c r="G255" s="324">
        <f>+'Summary Medians'!$AV$274</f>
        <v>0</v>
      </c>
      <c r="H255" s="326">
        <f>+'Summary Medians'!$BB$274</f>
        <v>49646</v>
      </c>
    </row>
    <row r="256" spans="1:8">
      <c r="A256" s="399" t="s">
        <v>917</v>
      </c>
      <c r="B256" s="400">
        <f>+'Summary Medians'!$R$291</f>
        <v>35568</v>
      </c>
      <c r="C256" s="400">
        <f>+'Summary Medians'!$X$291</f>
        <v>51925</v>
      </c>
      <c r="D256" s="400">
        <f>+'Summary Medians'!$AD$291</f>
        <v>45936</v>
      </c>
      <c r="E256" s="400">
        <f>+'Summary Medians'!$AJ$291</f>
        <v>35029</v>
      </c>
      <c r="F256" s="400">
        <f>+'Summary Medians'!$AP$291</f>
        <v>0</v>
      </c>
      <c r="G256" s="400">
        <f>+'Summary Medians'!$AV$291</f>
        <v>51200</v>
      </c>
      <c r="H256" s="401">
        <f>+'Summary Medians'!$BB$291</f>
        <v>0</v>
      </c>
    </row>
    <row r="257" spans="1:8" ht="30.75" customHeight="1">
      <c r="A257" s="454" t="s">
        <v>945</v>
      </c>
      <c r="B257" s="454"/>
      <c r="C257" s="454"/>
      <c r="D257" s="454"/>
      <c r="E257" s="454"/>
      <c r="F257" s="454"/>
      <c r="G257" s="454"/>
      <c r="H257" s="454"/>
    </row>
    <row r="258" spans="1:8" ht="15.75">
      <c r="A258" s="361"/>
      <c r="B258" s="361"/>
      <c r="C258" s="361"/>
      <c r="D258" s="361"/>
      <c r="E258" s="361"/>
      <c r="F258" s="361"/>
      <c r="G258" s="361"/>
      <c r="H258" s="332" t="s">
        <v>952</v>
      </c>
    </row>
  </sheetData>
  <mergeCells count="28">
    <mergeCell ref="A198:H198"/>
    <mergeCell ref="A199:H199"/>
    <mergeCell ref="A225:H225"/>
    <mergeCell ref="A257:H257"/>
    <mergeCell ref="A165:H165"/>
    <mergeCell ref="A166:H166"/>
    <mergeCell ref="A167:H167"/>
    <mergeCell ref="A193:H193"/>
    <mergeCell ref="A195:H195"/>
    <mergeCell ref="A197:H197"/>
    <mergeCell ref="A163:H163"/>
    <mergeCell ref="A96:H96"/>
    <mergeCell ref="A98:J98"/>
    <mergeCell ref="A100:J100"/>
    <mergeCell ref="A101:J101"/>
    <mergeCell ref="A102:J102"/>
    <mergeCell ref="A129:J129"/>
    <mergeCell ref="A131:H131"/>
    <mergeCell ref="A133:H133"/>
    <mergeCell ref="A134:H134"/>
    <mergeCell ref="A135:H135"/>
    <mergeCell ref="A161:H161"/>
    <mergeCell ref="A64:J64"/>
    <mergeCell ref="A31:H31"/>
    <mergeCell ref="A33:J33"/>
    <mergeCell ref="A35:J35"/>
    <mergeCell ref="A36:J36"/>
    <mergeCell ref="A37:J37"/>
  </mergeCells>
  <printOptions horizontalCentered="1"/>
  <pageMargins left="0.75" right="0.75" top="1" bottom="1" header="0.75" footer="0.5"/>
  <pageSetup scale="83" firstPageNumber="134" orientation="landscape" useFirstPageNumber="1" r:id="rId1"/>
  <headerFooter alignWithMargins="0">
    <oddHeader>&amp;R&amp;"Arial,Regular"&amp;8SREB-State Data Exchange</oddHeader>
    <oddFooter>&amp;C&amp;"Arial,Regular"&amp;10C-&amp;P</oddFooter>
  </headerFooter>
  <rowBreaks count="7" manualBreakCount="7">
    <brk id="32" max="9" man="1"/>
    <brk id="65" max="9" man="1"/>
    <brk id="97" max="9" man="1"/>
    <brk id="130" max="9" man="1"/>
    <brk id="162" max="9" man="1"/>
    <brk id="194" max="9" man="1"/>
    <brk id="2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292"/>
  <sheetViews>
    <sheetView showGridLines="0" showZeros="0" zoomScaleNormal="100" workbookViewId="0">
      <pane xSplit="2" ySplit="2" topLeftCell="C269" activePane="bottomRight" state="frozen"/>
      <selection pane="topRight" activeCell="C1" sqref="C1"/>
      <selection pane="bottomLeft" activeCell="A3" sqref="A3"/>
      <selection pane="bottomRight" activeCell="O300" sqref="O300"/>
    </sheetView>
  </sheetViews>
  <sheetFormatPr defaultColWidth="9" defaultRowHeight="12.75"/>
  <cols>
    <col min="1" max="1" width="5" style="237" customWidth="1"/>
    <col min="2" max="2" width="20.77734375" style="247" customWidth="1"/>
    <col min="3" max="3" width="6.6640625" style="237" customWidth="1"/>
    <col min="4" max="4" width="6.21875" style="237" customWidth="1"/>
    <col min="5" max="5" width="7.77734375" style="288" customWidth="1"/>
    <col min="6" max="6" width="6.21875" style="237" customWidth="1"/>
    <col min="7" max="7" width="7.109375" style="237" customWidth="1"/>
    <col min="8" max="8" width="7.77734375" style="237" customWidth="1"/>
    <col min="9" max="10" width="6" style="237" customWidth="1"/>
    <col min="11" max="11" width="7" style="237" customWidth="1"/>
    <col min="12" max="13" width="6.21875" style="237" customWidth="1"/>
    <col min="14" max="14" width="8" style="237" customWidth="1"/>
    <col min="15" max="15" width="6.21875" style="237" customWidth="1"/>
    <col min="16" max="16" width="6.77734375" style="237" customWidth="1"/>
    <col min="17" max="17" width="8" style="237" customWidth="1"/>
    <col min="18" max="18" width="6.21875" style="237" customWidth="1"/>
    <col min="19" max="19" width="6" style="237" customWidth="1"/>
    <col min="20" max="20" width="8" style="237" customWidth="1"/>
    <col min="21" max="21" width="7" style="237" customWidth="1"/>
    <col min="22" max="22" width="6.44140625" style="237" customWidth="1"/>
    <col min="23" max="23" width="8.21875" style="237" customWidth="1"/>
    <col min="24" max="25" width="6.77734375" style="237" customWidth="1"/>
    <col min="26" max="26" width="8.21875" style="237" customWidth="1"/>
    <col min="27" max="28" width="6.44140625" style="237" customWidth="1"/>
    <col min="29" max="29" width="8.21875" style="237" customWidth="1"/>
    <col min="30" max="31" width="6.77734375" style="237" customWidth="1"/>
    <col min="32" max="32" width="8.21875" style="237" customWidth="1"/>
    <col min="33" max="34" width="6.44140625" style="237" customWidth="1"/>
    <col min="35" max="35" width="8.21875" style="237" customWidth="1"/>
    <col min="36" max="37" width="6.77734375" style="237" customWidth="1"/>
    <col min="38" max="38" width="8.21875" style="237" customWidth="1"/>
    <col min="39" max="40" width="6.44140625" style="237" customWidth="1"/>
    <col min="41" max="41" width="8.21875" style="237" customWidth="1"/>
    <col min="42" max="43" width="6.77734375" style="237" customWidth="1"/>
    <col min="44" max="44" width="8.21875" style="237" customWidth="1"/>
    <col min="45" max="45" width="6.44140625" style="237" customWidth="1"/>
    <col min="46" max="46" width="6.77734375" style="237" customWidth="1"/>
    <col min="47" max="47" width="8.109375" style="237" customWidth="1"/>
    <col min="48" max="48" width="6.21875" style="237" customWidth="1"/>
    <col min="49" max="49" width="6.77734375" style="237" customWidth="1"/>
    <col min="50" max="50" width="8.109375" style="237" customWidth="1"/>
    <col min="51" max="52" width="7.44140625" style="237" customWidth="1"/>
    <col min="53" max="53" width="8.109375" style="237" customWidth="1"/>
    <col min="54" max="55" width="7.44140625" style="237" bestFit="1" customWidth="1"/>
    <col min="56" max="56" width="8.109375" style="237" bestFit="1" customWidth="1"/>
    <col min="57" max="16384" width="9" style="237"/>
  </cols>
  <sheetData>
    <row r="1" spans="1:56" ht="25.5">
      <c r="A1" s="231" t="s">
        <v>856</v>
      </c>
      <c r="B1" s="232"/>
      <c r="C1" s="233" t="s">
        <v>857</v>
      </c>
      <c r="D1" s="233"/>
      <c r="E1" s="234"/>
      <c r="F1" s="233" t="s">
        <v>858</v>
      </c>
      <c r="G1" s="233"/>
      <c r="H1" s="233"/>
      <c r="I1" s="235" t="s">
        <v>859</v>
      </c>
      <c r="J1" s="233"/>
      <c r="K1" s="233"/>
      <c r="L1" s="235" t="s">
        <v>860</v>
      </c>
      <c r="M1" s="233"/>
      <c r="N1" s="236"/>
      <c r="O1" s="235" t="s">
        <v>861</v>
      </c>
      <c r="P1" s="233"/>
      <c r="Q1" s="236"/>
      <c r="R1" s="235" t="s">
        <v>862</v>
      </c>
      <c r="S1" s="233"/>
      <c r="T1" s="236"/>
      <c r="U1" s="235" t="s">
        <v>863</v>
      </c>
      <c r="V1" s="233"/>
      <c r="W1" s="236"/>
      <c r="X1" s="235" t="s">
        <v>864</v>
      </c>
      <c r="Y1" s="233"/>
      <c r="Z1" s="236"/>
      <c r="AA1" s="235" t="s">
        <v>865</v>
      </c>
      <c r="AB1" s="233"/>
      <c r="AC1" s="236"/>
      <c r="AD1" s="235" t="s">
        <v>866</v>
      </c>
      <c r="AE1" s="233"/>
      <c r="AF1" s="236"/>
      <c r="AG1" s="235" t="s">
        <v>867</v>
      </c>
      <c r="AH1" s="233"/>
      <c r="AI1" s="236"/>
      <c r="AJ1" s="235" t="s">
        <v>868</v>
      </c>
      <c r="AK1" s="233"/>
      <c r="AL1" s="236"/>
      <c r="AM1" s="235" t="s">
        <v>869</v>
      </c>
      <c r="AN1" s="233"/>
      <c r="AO1" s="236"/>
      <c r="AP1" s="235" t="s">
        <v>870</v>
      </c>
      <c r="AQ1" s="233"/>
      <c r="AR1" s="236"/>
      <c r="AS1" s="235" t="s">
        <v>871</v>
      </c>
      <c r="AT1" s="233"/>
      <c r="AU1" s="236"/>
      <c r="AV1" s="235" t="s">
        <v>872</v>
      </c>
      <c r="AW1" s="233"/>
      <c r="AX1" s="236"/>
      <c r="AY1" s="235" t="s">
        <v>873</v>
      </c>
      <c r="AZ1" s="233"/>
      <c r="BA1" s="236"/>
      <c r="BB1" s="235" t="s">
        <v>874</v>
      </c>
      <c r="BC1" s="233"/>
      <c r="BD1" s="236"/>
    </row>
    <row r="2" spans="1:56" s="245" customFormat="1" ht="25.5">
      <c r="A2" s="238" t="s">
        <v>14</v>
      </c>
      <c r="B2" s="239" t="s">
        <v>23</v>
      </c>
      <c r="C2" s="240" t="s">
        <v>875</v>
      </c>
      <c r="D2" s="240" t="s">
        <v>876</v>
      </c>
      <c r="E2" s="241" t="s">
        <v>877</v>
      </c>
      <c r="F2" s="240" t="s">
        <v>875</v>
      </c>
      <c r="G2" s="240" t="s">
        <v>876</v>
      </c>
      <c r="H2" s="242" t="s">
        <v>877</v>
      </c>
      <c r="I2" s="238" t="s">
        <v>875</v>
      </c>
      <c r="J2" s="240" t="s">
        <v>876</v>
      </c>
      <c r="K2" s="242" t="s">
        <v>877</v>
      </c>
      <c r="L2" s="243" t="s">
        <v>875</v>
      </c>
      <c r="M2" s="240" t="s">
        <v>876</v>
      </c>
      <c r="N2" s="244" t="s">
        <v>877</v>
      </c>
      <c r="O2" s="240" t="s">
        <v>875</v>
      </c>
      <c r="P2" s="240" t="s">
        <v>876</v>
      </c>
      <c r="Q2" s="244" t="s">
        <v>877</v>
      </c>
      <c r="R2" s="240" t="s">
        <v>875</v>
      </c>
      <c r="S2" s="240" t="s">
        <v>876</v>
      </c>
      <c r="T2" s="244" t="s">
        <v>877</v>
      </c>
      <c r="U2" s="240" t="s">
        <v>875</v>
      </c>
      <c r="V2" s="240" t="s">
        <v>876</v>
      </c>
      <c r="W2" s="244" t="s">
        <v>877</v>
      </c>
      <c r="X2" s="240" t="s">
        <v>875</v>
      </c>
      <c r="Y2" s="240" t="s">
        <v>876</v>
      </c>
      <c r="Z2" s="244" t="s">
        <v>877</v>
      </c>
      <c r="AA2" s="240" t="s">
        <v>875</v>
      </c>
      <c r="AB2" s="240" t="s">
        <v>876</v>
      </c>
      <c r="AC2" s="244" t="s">
        <v>877</v>
      </c>
      <c r="AD2" s="240" t="s">
        <v>875</v>
      </c>
      <c r="AE2" s="240" t="s">
        <v>876</v>
      </c>
      <c r="AF2" s="244" t="s">
        <v>877</v>
      </c>
      <c r="AG2" s="240" t="s">
        <v>875</v>
      </c>
      <c r="AH2" s="240" t="s">
        <v>876</v>
      </c>
      <c r="AI2" s="244" t="s">
        <v>877</v>
      </c>
      <c r="AJ2" s="240" t="s">
        <v>875</v>
      </c>
      <c r="AK2" s="240" t="s">
        <v>876</v>
      </c>
      <c r="AL2" s="244" t="s">
        <v>877</v>
      </c>
      <c r="AM2" s="240" t="s">
        <v>875</v>
      </c>
      <c r="AN2" s="240" t="s">
        <v>876</v>
      </c>
      <c r="AO2" s="244" t="s">
        <v>877</v>
      </c>
      <c r="AP2" s="240" t="s">
        <v>875</v>
      </c>
      <c r="AQ2" s="240" t="s">
        <v>876</v>
      </c>
      <c r="AR2" s="244" t="s">
        <v>877</v>
      </c>
      <c r="AS2" s="240" t="s">
        <v>875</v>
      </c>
      <c r="AT2" s="240" t="s">
        <v>876</v>
      </c>
      <c r="AU2" s="244" t="s">
        <v>877</v>
      </c>
      <c r="AV2" s="240" t="s">
        <v>875</v>
      </c>
      <c r="AW2" s="240" t="s">
        <v>876</v>
      </c>
      <c r="AX2" s="244" t="s">
        <v>877</v>
      </c>
      <c r="AY2" s="240" t="s">
        <v>875</v>
      </c>
      <c r="AZ2" s="240" t="s">
        <v>876</v>
      </c>
      <c r="BA2" s="244" t="s">
        <v>877</v>
      </c>
      <c r="BB2" s="240" t="s">
        <v>875</v>
      </c>
      <c r="BC2" s="240" t="s">
        <v>876</v>
      </c>
      <c r="BD2" s="244" t="s">
        <v>877</v>
      </c>
    </row>
    <row r="3" spans="1:56">
      <c r="A3" s="246" t="s">
        <v>878</v>
      </c>
      <c r="B3" s="247" t="s">
        <v>879</v>
      </c>
      <c r="C3" s="248">
        <v>9787</v>
      </c>
      <c r="D3" s="248">
        <v>10114</v>
      </c>
      <c r="E3" s="249">
        <f t="shared" ref="E3:E17" si="0">IF(C3&gt;0,(((D3-C3)/C3)*100),0)</f>
        <v>3.3411668539899866</v>
      </c>
      <c r="F3" s="248">
        <v>24988</v>
      </c>
      <c r="G3" s="248">
        <v>26366.5</v>
      </c>
      <c r="H3" s="289">
        <f t="shared" ref="H3:H18" si="1">IF(F3&gt;0,(((G3-F3)/F3)*100),0)</f>
        <v>5.5166479910356978</v>
      </c>
      <c r="I3" s="251">
        <v>11014</v>
      </c>
      <c r="J3" s="248">
        <v>11308.369999999999</v>
      </c>
      <c r="K3" s="250">
        <f t="shared" ref="K3:K9" si="2">IF(I3&gt;0,(((J3-I3)/I3)*100),0)</f>
        <v>2.6726893045215085</v>
      </c>
      <c r="L3" s="251">
        <v>25423</v>
      </c>
      <c r="M3" s="248">
        <v>26388</v>
      </c>
      <c r="N3" s="252">
        <f t="shared" ref="N3:N9" si="3">IF(L3&gt;0,(((M3-L3)/L3)*100),0)</f>
        <v>3.7957754788970615</v>
      </c>
      <c r="O3" s="253"/>
      <c r="P3" s="254"/>
      <c r="Q3" s="255"/>
      <c r="R3" s="253"/>
      <c r="S3" s="254"/>
      <c r="T3" s="255"/>
      <c r="U3" s="253"/>
      <c r="V3" s="254"/>
      <c r="W3" s="255"/>
      <c r="X3" s="253"/>
      <c r="Y3" s="254"/>
      <c r="Z3" s="255"/>
      <c r="AA3" s="253"/>
      <c r="AB3" s="254"/>
      <c r="AC3" s="255"/>
      <c r="AD3" s="253"/>
      <c r="AE3" s="254"/>
      <c r="AF3" s="255"/>
      <c r="AG3" s="253"/>
      <c r="AH3" s="254"/>
      <c r="AI3" s="255"/>
      <c r="AJ3" s="253"/>
      <c r="AK3" s="254"/>
      <c r="AL3" s="255"/>
      <c r="AM3" s="253"/>
      <c r="AN3" s="254"/>
      <c r="AO3" s="255"/>
      <c r="AP3" s="253"/>
      <c r="AQ3" s="254"/>
      <c r="AR3" s="255"/>
      <c r="AS3" s="253"/>
      <c r="AT3" s="254"/>
      <c r="AU3" s="255"/>
      <c r="AV3" s="253"/>
      <c r="AW3" s="254"/>
      <c r="AX3" s="255"/>
      <c r="AY3" s="253"/>
      <c r="AZ3" s="254"/>
      <c r="BA3" s="255"/>
      <c r="BB3" s="253"/>
      <c r="BC3" s="254"/>
      <c r="BD3" s="255"/>
    </row>
    <row r="4" spans="1:56">
      <c r="A4" s="256"/>
      <c r="B4" s="247" t="s">
        <v>880</v>
      </c>
      <c r="C4" s="248">
        <v>8508.5</v>
      </c>
      <c r="D4" s="248">
        <v>8921.1850000000013</v>
      </c>
      <c r="E4" s="249">
        <f t="shared" si="0"/>
        <v>4.8502673796791598</v>
      </c>
      <c r="F4" s="248">
        <v>21798</v>
      </c>
      <c r="G4" s="248">
        <v>22600.684999999998</v>
      </c>
      <c r="H4" s="250">
        <f t="shared" si="1"/>
        <v>3.6823791173502047</v>
      </c>
      <c r="I4" s="251">
        <v>9168</v>
      </c>
      <c r="J4" s="248">
        <v>9653.5</v>
      </c>
      <c r="K4" s="250">
        <f t="shared" si="2"/>
        <v>5.2955933682373475</v>
      </c>
      <c r="L4" s="251">
        <v>21526.5</v>
      </c>
      <c r="M4" s="248">
        <v>21991.5</v>
      </c>
      <c r="N4" s="252">
        <f t="shared" si="3"/>
        <v>2.1601282140617379</v>
      </c>
      <c r="O4" s="253"/>
      <c r="P4" s="254"/>
      <c r="Q4" s="255"/>
      <c r="R4" s="253"/>
      <c r="S4" s="254"/>
      <c r="T4" s="255"/>
      <c r="U4" s="253"/>
      <c r="V4" s="254"/>
      <c r="W4" s="255"/>
      <c r="X4" s="253"/>
      <c r="Y4" s="254"/>
      <c r="Z4" s="255"/>
      <c r="AA4" s="253"/>
      <c r="AB4" s="254"/>
      <c r="AC4" s="255"/>
      <c r="AD4" s="253"/>
      <c r="AE4" s="254"/>
      <c r="AF4" s="255"/>
      <c r="AG4" s="253"/>
      <c r="AH4" s="254"/>
      <c r="AI4" s="255"/>
      <c r="AJ4" s="253"/>
      <c r="AK4" s="254"/>
      <c r="AL4" s="255"/>
      <c r="AM4" s="253"/>
      <c r="AN4" s="254"/>
      <c r="AO4" s="255"/>
      <c r="AP4" s="253"/>
      <c r="AQ4" s="254"/>
      <c r="AR4" s="255"/>
      <c r="AS4" s="253"/>
      <c r="AT4" s="254"/>
      <c r="AU4" s="255"/>
      <c r="AV4" s="253"/>
      <c r="AW4" s="254"/>
      <c r="AX4" s="255"/>
      <c r="AY4" s="253"/>
      <c r="AZ4" s="254"/>
      <c r="BA4" s="255"/>
      <c r="BB4" s="253"/>
      <c r="BC4" s="254"/>
      <c r="BD4" s="255"/>
    </row>
    <row r="5" spans="1:56">
      <c r="A5" s="256"/>
      <c r="B5" s="247" t="s">
        <v>881</v>
      </c>
      <c r="C5" s="248">
        <v>7864</v>
      </c>
      <c r="D5" s="248">
        <v>8280</v>
      </c>
      <c r="E5" s="249">
        <f t="shared" si="0"/>
        <v>5.2899287894201423</v>
      </c>
      <c r="F5" s="248">
        <v>19818</v>
      </c>
      <c r="G5" s="248">
        <v>20338</v>
      </c>
      <c r="H5" s="250">
        <f>IF(F5&gt;0,(((G5-F5)/F5)*100),0)</f>
        <v>2.6238772832778281</v>
      </c>
      <c r="I5" s="251">
        <v>8728</v>
      </c>
      <c r="J5" s="248">
        <v>9204</v>
      </c>
      <c r="K5" s="250">
        <f t="shared" si="2"/>
        <v>5.4537121906507791</v>
      </c>
      <c r="L5" s="251">
        <v>19052.400000000001</v>
      </c>
      <c r="M5" s="248">
        <v>19852</v>
      </c>
      <c r="N5" s="252">
        <f t="shared" si="3"/>
        <v>4.1968465915055244</v>
      </c>
      <c r="O5" s="253"/>
      <c r="P5" s="254"/>
      <c r="Q5" s="255"/>
      <c r="R5" s="253"/>
      <c r="S5" s="254"/>
      <c r="T5" s="255"/>
      <c r="U5" s="253"/>
      <c r="V5" s="254"/>
      <c r="W5" s="255"/>
      <c r="X5" s="253"/>
      <c r="Y5" s="254"/>
      <c r="Z5" s="255"/>
      <c r="AA5" s="253"/>
      <c r="AB5" s="254"/>
      <c r="AC5" s="255"/>
      <c r="AD5" s="253"/>
      <c r="AE5" s="254"/>
      <c r="AF5" s="255"/>
      <c r="AG5" s="253"/>
      <c r="AH5" s="254"/>
      <c r="AI5" s="255"/>
      <c r="AJ5" s="253"/>
      <c r="AK5" s="254"/>
      <c r="AL5" s="255"/>
      <c r="AM5" s="253"/>
      <c r="AN5" s="254"/>
      <c r="AO5" s="255"/>
      <c r="AP5" s="253"/>
      <c r="AQ5" s="254"/>
      <c r="AR5" s="255"/>
      <c r="AS5" s="253"/>
      <c r="AT5" s="254"/>
      <c r="AU5" s="255"/>
      <c r="AV5" s="253"/>
      <c r="AW5" s="254"/>
      <c r="AX5" s="255"/>
      <c r="AY5" s="253"/>
      <c r="AZ5" s="254"/>
      <c r="BA5" s="255"/>
      <c r="BB5" s="253"/>
      <c r="BC5" s="254"/>
      <c r="BD5" s="255"/>
    </row>
    <row r="6" spans="1:56">
      <c r="A6" s="256"/>
      <c r="B6" s="247" t="s">
        <v>882</v>
      </c>
      <c r="C6" s="248">
        <v>7146</v>
      </c>
      <c r="D6" s="248">
        <v>7370</v>
      </c>
      <c r="E6" s="249">
        <f t="shared" si="0"/>
        <v>3.1346207668625801</v>
      </c>
      <c r="F6" s="248">
        <v>18309</v>
      </c>
      <c r="G6" s="248">
        <v>18602</v>
      </c>
      <c r="H6" s="250">
        <f>IF(F6&gt;0,(((G6-F6)/F6)*100),0)</f>
        <v>1.6003058605057623</v>
      </c>
      <c r="I6" s="251">
        <v>7495</v>
      </c>
      <c r="J6" s="248">
        <v>7664</v>
      </c>
      <c r="K6" s="250">
        <f t="shared" si="2"/>
        <v>2.2548365577051368</v>
      </c>
      <c r="L6" s="251">
        <v>18248</v>
      </c>
      <c r="M6" s="248">
        <v>18739</v>
      </c>
      <c r="N6" s="252">
        <f t="shared" si="3"/>
        <v>2.6907058307759755</v>
      </c>
      <c r="O6" s="253"/>
      <c r="P6" s="254"/>
      <c r="Q6" s="255"/>
      <c r="R6" s="253"/>
      <c r="S6" s="254"/>
      <c r="T6" s="255"/>
      <c r="U6" s="253"/>
      <c r="V6" s="254"/>
      <c r="W6" s="255"/>
      <c r="X6" s="253"/>
      <c r="Y6" s="254"/>
      <c r="Z6" s="255"/>
      <c r="AA6" s="253"/>
      <c r="AB6" s="254"/>
      <c r="AC6" s="255"/>
      <c r="AD6" s="253"/>
      <c r="AE6" s="254"/>
      <c r="AF6" s="255"/>
      <c r="AG6" s="253"/>
      <c r="AH6" s="254"/>
      <c r="AI6" s="255"/>
      <c r="AJ6" s="253"/>
      <c r="AK6" s="254"/>
      <c r="AL6" s="255"/>
      <c r="AM6" s="253"/>
      <c r="AN6" s="254"/>
      <c r="AO6" s="255"/>
      <c r="AP6" s="253"/>
      <c r="AQ6" s="254"/>
      <c r="AR6" s="255"/>
      <c r="AS6" s="253"/>
      <c r="AT6" s="254"/>
      <c r="AU6" s="255"/>
      <c r="AV6" s="253"/>
      <c r="AW6" s="254"/>
      <c r="AX6" s="255"/>
      <c r="AY6" s="253"/>
      <c r="AZ6" s="254"/>
      <c r="BA6" s="255"/>
      <c r="BB6" s="253"/>
      <c r="BC6" s="254"/>
      <c r="BD6" s="255"/>
    </row>
    <row r="7" spans="1:56">
      <c r="A7" s="256"/>
      <c r="B7" s="247" t="s">
        <v>883</v>
      </c>
      <c r="C7" s="248">
        <v>6661</v>
      </c>
      <c r="D7" s="248">
        <v>7059</v>
      </c>
      <c r="E7" s="249">
        <f t="shared" si="0"/>
        <v>5.9750788169944453</v>
      </c>
      <c r="F7" s="248">
        <v>15945</v>
      </c>
      <c r="G7" s="248">
        <v>16398</v>
      </c>
      <c r="H7" s="250">
        <f>IF(F7&gt;0,(((G7-F7)/F7)*100),0)</f>
        <v>2.8410159924741296</v>
      </c>
      <c r="I7" s="251">
        <v>7140</v>
      </c>
      <c r="J7" s="248">
        <v>7600</v>
      </c>
      <c r="K7" s="250">
        <f t="shared" si="2"/>
        <v>6.4425770308123242</v>
      </c>
      <c r="L7" s="251">
        <v>15540</v>
      </c>
      <c r="M7" s="248">
        <v>16181</v>
      </c>
      <c r="N7" s="252">
        <f t="shared" si="3"/>
        <v>4.1248391248391245</v>
      </c>
      <c r="O7" s="253"/>
      <c r="P7" s="254"/>
      <c r="Q7" s="255"/>
      <c r="R7" s="253"/>
      <c r="S7" s="254"/>
      <c r="T7" s="255"/>
      <c r="U7" s="253"/>
      <c r="V7" s="254"/>
      <c r="W7" s="255"/>
      <c r="X7" s="253"/>
      <c r="Y7" s="254"/>
      <c r="Z7" s="255"/>
      <c r="AA7" s="253"/>
      <c r="AB7" s="254"/>
      <c r="AC7" s="255"/>
      <c r="AD7" s="253"/>
      <c r="AE7" s="254"/>
      <c r="AF7" s="255"/>
      <c r="AG7" s="253"/>
      <c r="AH7" s="254"/>
      <c r="AI7" s="255"/>
      <c r="AJ7" s="253"/>
      <c r="AK7" s="254"/>
      <c r="AL7" s="255"/>
      <c r="AM7" s="253"/>
      <c r="AN7" s="254"/>
      <c r="AO7" s="255"/>
      <c r="AP7" s="253"/>
      <c r="AQ7" s="254"/>
      <c r="AR7" s="255"/>
      <c r="AS7" s="253"/>
      <c r="AT7" s="254"/>
      <c r="AU7" s="255"/>
      <c r="AV7" s="253"/>
      <c r="AW7" s="254"/>
      <c r="AX7" s="255"/>
      <c r="AY7" s="253"/>
      <c r="AZ7" s="254"/>
      <c r="BA7" s="255"/>
      <c r="BB7" s="253"/>
      <c r="BC7" s="254"/>
      <c r="BD7" s="255"/>
    </row>
    <row r="8" spans="1:56">
      <c r="A8" s="256"/>
      <c r="B8" s="247" t="s">
        <v>884</v>
      </c>
      <c r="C8" s="248">
        <v>6322</v>
      </c>
      <c r="D8" s="248">
        <v>6701</v>
      </c>
      <c r="E8" s="249">
        <f t="shared" si="0"/>
        <v>5.9949383106611833</v>
      </c>
      <c r="F8" s="248">
        <v>15888</v>
      </c>
      <c r="G8" s="248">
        <v>16552</v>
      </c>
      <c r="H8" s="250">
        <f>IF(F8&gt;0,(((G8-F8)/F8)*100),0)</f>
        <v>4.1792547834843905</v>
      </c>
      <c r="I8" s="251">
        <v>8076.5</v>
      </c>
      <c r="J8" s="248">
        <v>9277</v>
      </c>
      <c r="K8" s="289">
        <f t="shared" si="2"/>
        <v>14.864111929672507</v>
      </c>
      <c r="L8" s="251">
        <v>20040</v>
      </c>
      <c r="M8" s="248">
        <v>20513</v>
      </c>
      <c r="N8" s="252">
        <f t="shared" si="3"/>
        <v>2.3602794411177643</v>
      </c>
      <c r="O8" s="253"/>
      <c r="P8" s="254"/>
      <c r="Q8" s="255"/>
      <c r="R8" s="253"/>
      <c r="S8" s="254"/>
      <c r="T8" s="255"/>
      <c r="U8" s="253"/>
      <c r="V8" s="254"/>
      <c r="W8" s="255"/>
      <c r="X8" s="253"/>
      <c r="Y8" s="254"/>
      <c r="Z8" s="255"/>
      <c r="AA8" s="253"/>
      <c r="AB8" s="254"/>
      <c r="AC8" s="255"/>
      <c r="AD8" s="253"/>
      <c r="AE8" s="254"/>
      <c r="AF8" s="255"/>
      <c r="AG8" s="253"/>
      <c r="AH8" s="254"/>
      <c r="AI8" s="255"/>
      <c r="AJ8" s="253"/>
      <c r="AK8" s="254"/>
      <c r="AL8" s="255"/>
      <c r="AM8" s="253"/>
      <c r="AN8" s="254"/>
      <c r="AO8" s="255"/>
      <c r="AP8" s="253"/>
      <c r="AQ8" s="254"/>
      <c r="AR8" s="255"/>
      <c r="AS8" s="253"/>
      <c r="AT8" s="254"/>
      <c r="AU8" s="255"/>
      <c r="AV8" s="253"/>
      <c r="AW8" s="254"/>
      <c r="AX8" s="255"/>
      <c r="AY8" s="253"/>
      <c r="AZ8" s="254"/>
      <c r="BA8" s="255"/>
      <c r="BB8" s="253"/>
      <c r="BC8" s="254"/>
      <c r="BD8" s="255"/>
    </row>
    <row r="9" spans="1:56" s="267" customFormat="1" ht="19.5" customHeight="1">
      <c r="A9" s="257"/>
      <c r="B9" s="258" t="s">
        <v>885</v>
      </c>
      <c r="C9" s="259">
        <v>7645</v>
      </c>
      <c r="D9" s="259">
        <v>8000</v>
      </c>
      <c r="E9" s="260">
        <f t="shared" si="0"/>
        <v>4.6435578809679532</v>
      </c>
      <c r="F9" s="259">
        <v>19837</v>
      </c>
      <c r="G9" s="259">
        <v>20337</v>
      </c>
      <c r="H9" s="261">
        <f t="shared" si="1"/>
        <v>2.5205424207289409</v>
      </c>
      <c r="I9" s="262">
        <v>8875.9850000000006</v>
      </c>
      <c r="J9" s="259">
        <v>9204</v>
      </c>
      <c r="K9" s="261">
        <f t="shared" si="2"/>
        <v>3.6955335098020043</v>
      </c>
      <c r="L9" s="262">
        <v>19705.5</v>
      </c>
      <c r="M9" s="259">
        <v>20092</v>
      </c>
      <c r="N9" s="263">
        <f t="shared" si="3"/>
        <v>1.9613813402349598</v>
      </c>
      <c r="O9" s="264"/>
      <c r="P9" s="265"/>
      <c r="Q9" s="266"/>
      <c r="R9" s="264"/>
      <c r="S9" s="265"/>
      <c r="T9" s="266"/>
      <c r="U9" s="264"/>
      <c r="V9" s="265"/>
      <c r="W9" s="266"/>
      <c r="X9" s="264"/>
      <c r="Y9" s="265"/>
      <c r="Z9" s="266"/>
      <c r="AA9" s="264"/>
      <c r="AB9" s="265"/>
      <c r="AC9" s="266"/>
      <c r="AD9" s="264"/>
      <c r="AE9" s="265"/>
      <c r="AF9" s="266"/>
      <c r="AG9" s="264"/>
      <c r="AH9" s="265"/>
      <c r="AI9" s="266"/>
      <c r="AJ9" s="264"/>
      <c r="AK9" s="265"/>
      <c r="AL9" s="266"/>
      <c r="AM9" s="264"/>
      <c r="AN9" s="265"/>
      <c r="AO9" s="266"/>
      <c r="AP9" s="264"/>
      <c r="AQ9" s="265"/>
      <c r="AR9" s="266"/>
      <c r="AS9" s="264"/>
      <c r="AT9" s="265"/>
      <c r="AU9" s="266"/>
      <c r="AV9" s="264"/>
      <c r="AW9" s="265"/>
      <c r="AX9" s="266"/>
      <c r="AY9" s="264"/>
      <c r="AZ9" s="265"/>
      <c r="BA9" s="266"/>
      <c r="BB9" s="264"/>
      <c r="BC9" s="265"/>
      <c r="BD9" s="266"/>
    </row>
    <row r="10" spans="1:56">
      <c r="A10" s="256"/>
      <c r="B10" s="247" t="s">
        <v>886</v>
      </c>
      <c r="C10" s="248">
        <v>3196.5</v>
      </c>
      <c r="D10" s="248">
        <v>3226.5</v>
      </c>
      <c r="E10" s="249">
        <f t="shared" si="0"/>
        <v>0.93852651337400284</v>
      </c>
      <c r="F10" s="248">
        <v>11601.3</v>
      </c>
      <c r="G10" s="248">
        <v>11601.3</v>
      </c>
      <c r="H10" s="250">
        <f t="shared" si="1"/>
        <v>0</v>
      </c>
      <c r="I10" s="251"/>
      <c r="J10" s="248"/>
      <c r="K10" s="250"/>
      <c r="L10" s="251"/>
      <c r="M10" s="248"/>
      <c r="N10" s="252"/>
      <c r="O10" s="253"/>
      <c r="P10" s="254"/>
      <c r="Q10" s="255"/>
      <c r="R10" s="253"/>
      <c r="S10" s="254"/>
      <c r="T10" s="255"/>
      <c r="U10" s="253"/>
      <c r="V10" s="254"/>
      <c r="W10" s="255"/>
      <c r="X10" s="253"/>
      <c r="Y10" s="254"/>
      <c r="Z10" s="255"/>
      <c r="AA10" s="253"/>
      <c r="AB10" s="254"/>
      <c r="AC10" s="255"/>
      <c r="AD10" s="253"/>
      <c r="AE10" s="254"/>
      <c r="AF10" s="255"/>
      <c r="AG10" s="253"/>
      <c r="AH10" s="254"/>
      <c r="AI10" s="255"/>
      <c r="AJ10" s="253"/>
      <c r="AK10" s="254"/>
      <c r="AL10" s="255"/>
      <c r="AM10" s="253"/>
      <c r="AN10" s="254"/>
      <c r="AO10" s="255"/>
      <c r="AP10" s="253"/>
      <c r="AQ10" s="254"/>
      <c r="AR10" s="255"/>
      <c r="AS10" s="253"/>
      <c r="AT10" s="254"/>
      <c r="AU10" s="255"/>
      <c r="AV10" s="253"/>
      <c r="AW10" s="254"/>
      <c r="AX10" s="255"/>
      <c r="AY10" s="253"/>
      <c r="AZ10" s="254"/>
      <c r="BA10" s="255"/>
      <c r="BB10" s="253"/>
      <c r="BC10" s="254"/>
      <c r="BD10" s="255"/>
    </row>
    <row r="11" spans="1:56">
      <c r="A11" s="256"/>
      <c r="B11" s="247" t="s">
        <v>887</v>
      </c>
      <c r="C11" s="248">
        <v>3181.7</v>
      </c>
      <c r="D11" s="248">
        <v>3334</v>
      </c>
      <c r="E11" s="249">
        <f t="shared" si="0"/>
        <v>4.7867492221139702</v>
      </c>
      <c r="F11" s="248">
        <v>8455.5</v>
      </c>
      <c r="G11" s="248">
        <v>8793</v>
      </c>
      <c r="H11" s="250">
        <f t="shared" si="1"/>
        <v>3.9914848323576368</v>
      </c>
      <c r="I11" s="251"/>
      <c r="J11" s="248"/>
      <c r="K11" s="250"/>
      <c r="L11" s="251"/>
      <c r="M11" s="248"/>
      <c r="N11" s="252"/>
      <c r="O11" s="253"/>
      <c r="P11" s="254"/>
      <c r="Q11" s="255"/>
      <c r="R11" s="253"/>
      <c r="S11" s="254"/>
      <c r="T11" s="255"/>
      <c r="U11" s="253"/>
      <c r="V11" s="254"/>
      <c r="W11" s="255"/>
      <c r="X11" s="253"/>
      <c r="Y11" s="254"/>
      <c r="Z11" s="255"/>
      <c r="AA11" s="253"/>
      <c r="AB11" s="254"/>
      <c r="AC11" s="255"/>
      <c r="AD11" s="253"/>
      <c r="AE11" s="254"/>
      <c r="AF11" s="255"/>
      <c r="AG11" s="253"/>
      <c r="AH11" s="254"/>
      <c r="AI11" s="255"/>
      <c r="AJ11" s="253"/>
      <c r="AK11" s="254"/>
      <c r="AL11" s="255"/>
      <c r="AM11" s="253"/>
      <c r="AN11" s="254"/>
      <c r="AO11" s="255"/>
      <c r="AP11" s="253"/>
      <c r="AQ11" s="254"/>
      <c r="AR11" s="255"/>
      <c r="AS11" s="253"/>
      <c r="AT11" s="254"/>
      <c r="AU11" s="255"/>
      <c r="AV11" s="253"/>
      <c r="AW11" s="254"/>
      <c r="AX11" s="255"/>
      <c r="AY11" s="253"/>
      <c r="AZ11" s="254"/>
      <c r="BA11" s="255"/>
      <c r="BB11" s="253"/>
      <c r="BC11" s="254"/>
      <c r="BD11" s="255"/>
    </row>
    <row r="12" spans="1:56">
      <c r="A12" s="256"/>
      <c r="B12" s="247" t="s">
        <v>888</v>
      </c>
      <c r="C12" s="248">
        <v>3510</v>
      </c>
      <c r="D12" s="248">
        <v>3774</v>
      </c>
      <c r="E12" s="249">
        <f t="shared" si="0"/>
        <v>7.5213675213675213</v>
      </c>
      <c r="F12" s="248">
        <v>8409</v>
      </c>
      <c r="G12" s="248">
        <v>8648</v>
      </c>
      <c r="H12" s="250">
        <f t="shared" si="1"/>
        <v>2.8421928885717684</v>
      </c>
      <c r="I12" s="251"/>
      <c r="J12" s="248"/>
      <c r="K12" s="250"/>
      <c r="L12" s="251"/>
      <c r="M12" s="248"/>
      <c r="N12" s="252"/>
      <c r="O12" s="253"/>
      <c r="P12" s="254"/>
      <c r="Q12" s="255"/>
      <c r="R12" s="253"/>
      <c r="S12" s="254"/>
      <c r="T12" s="255"/>
      <c r="U12" s="253"/>
      <c r="V12" s="254"/>
      <c r="W12" s="255"/>
      <c r="X12" s="253"/>
      <c r="Y12" s="254"/>
      <c r="Z12" s="255"/>
      <c r="AA12" s="253"/>
      <c r="AB12" s="254"/>
      <c r="AC12" s="255"/>
      <c r="AD12" s="253"/>
      <c r="AE12" s="254"/>
      <c r="AF12" s="255"/>
      <c r="AG12" s="253"/>
      <c r="AH12" s="254"/>
      <c r="AI12" s="255"/>
      <c r="AJ12" s="253"/>
      <c r="AK12" s="254"/>
      <c r="AL12" s="255"/>
      <c r="AM12" s="253"/>
      <c r="AN12" s="254"/>
      <c r="AO12" s="255"/>
      <c r="AP12" s="253"/>
      <c r="AQ12" s="254"/>
      <c r="AR12" s="255"/>
      <c r="AS12" s="253"/>
      <c r="AT12" s="254"/>
      <c r="AU12" s="255"/>
      <c r="AV12" s="253"/>
      <c r="AW12" s="254"/>
      <c r="AX12" s="255"/>
      <c r="AY12" s="253"/>
      <c r="AZ12" s="254"/>
      <c r="BA12" s="255"/>
      <c r="BB12" s="253"/>
      <c r="BC12" s="254"/>
      <c r="BD12" s="255"/>
    </row>
    <row r="13" spans="1:56">
      <c r="A13" s="256"/>
      <c r="B13" s="247" t="s">
        <v>889</v>
      </c>
      <c r="C13" s="248">
        <v>3432.5</v>
      </c>
      <c r="D13" s="248">
        <v>3610</v>
      </c>
      <c r="E13" s="249">
        <f t="shared" si="0"/>
        <v>5.1711580480699197</v>
      </c>
      <c r="F13" s="248">
        <v>7935</v>
      </c>
      <c r="G13" s="248">
        <v>8112.75</v>
      </c>
      <c r="H13" s="250">
        <f t="shared" si="1"/>
        <v>2.24007561436673</v>
      </c>
      <c r="I13" s="251"/>
      <c r="J13" s="248"/>
      <c r="K13" s="250"/>
      <c r="L13" s="251"/>
      <c r="M13" s="248"/>
      <c r="N13" s="252"/>
      <c r="O13" s="253"/>
      <c r="P13" s="254"/>
      <c r="Q13" s="255"/>
      <c r="R13" s="253"/>
      <c r="S13" s="254"/>
      <c r="T13" s="255"/>
      <c r="U13" s="253"/>
      <c r="V13" s="254"/>
      <c r="W13" s="255"/>
      <c r="X13" s="253"/>
      <c r="Y13" s="254"/>
      <c r="Z13" s="255"/>
      <c r="AA13" s="253"/>
      <c r="AB13" s="254"/>
      <c r="AC13" s="255"/>
      <c r="AD13" s="253"/>
      <c r="AE13" s="254"/>
      <c r="AF13" s="255"/>
      <c r="AG13" s="253"/>
      <c r="AH13" s="254"/>
      <c r="AI13" s="255"/>
      <c r="AJ13" s="253"/>
      <c r="AK13" s="254"/>
      <c r="AL13" s="255"/>
      <c r="AM13" s="253"/>
      <c r="AN13" s="254"/>
      <c r="AO13" s="255"/>
      <c r="AP13" s="253"/>
      <c r="AQ13" s="254"/>
      <c r="AR13" s="255"/>
      <c r="AS13" s="253"/>
      <c r="AT13" s="254"/>
      <c r="AU13" s="255"/>
      <c r="AV13" s="253"/>
      <c r="AW13" s="254"/>
      <c r="AX13" s="255"/>
      <c r="AY13" s="253"/>
      <c r="AZ13" s="254"/>
      <c r="BA13" s="255"/>
      <c r="BB13" s="253"/>
      <c r="BC13" s="254"/>
      <c r="BD13" s="255"/>
    </row>
    <row r="14" spans="1:56" s="267" customFormat="1" ht="20.25" customHeight="1">
      <c r="A14" s="257"/>
      <c r="B14" s="258" t="s">
        <v>890</v>
      </c>
      <c r="C14" s="259">
        <v>3340.8</v>
      </c>
      <c r="D14" s="259">
        <v>3480</v>
      </c>
      <c r="E14" s="260">
        <f t="shared" si="0"/>
        <v>4.1666666666666607</v>
      </c>
      <c r="F14" s="259">
        <v>8522</v>
      </c>
      <c r="G14" s="259">
        <v>8676</v>
      </c>
      <c r="H14" s="261">
        <f t="shared" si="1"/>
        <v>1.8070875381365876</v>
      </c>
      <c r="I14" s="262"/>
      <c r="J14" s="259"/>
      <c r="K14" s="261"/>
      <c r="L14" s="262"/>
      <c r="M14" s="259"/>
      <c r="N14" s="263"/>
      <c r="O14" s="264"/>
      <c r="P14" s="265"/>
      <c r="Q14" s="266"/>
      <c r="R14" s="264"/>
      <c r="S14" s="265"/>
      <c r="T14" s="266"/>
      <c r="U14" s="264"/>
      <c r="V14" s="265"/>
      <c r="W14" s="266"/>
      <c r="X14" s="264"/>
      <c r="Y14" s="265"/>
      <c r="Z14" s="266"/>
      <c r="AA14" s="264"/>
      <c r="AB14" s="265"/>
      <c r="AC14" s="266"/>
      <c r="AD14" s="264"/>
      <c r="AE14" s="265"/>
      <c r="AF14" s="266"/>
      <c r="AG14" s="264"/>
      <c r="AH14" s="265"/>
      <c r="AI14" s="266"/>
      <c r="AJ14" s="264"/>
      <c r="AK14" s="265"/>
      <c r="AL14" s="266"/>
      <c r="AM14" s="264"/>
      <c r="AN14" s="265"/>
      <c r="AO14" s="266"/>
      <c r="AP14" s="264"/>
      <c r="AQ14" s="265"/>
      <c r="AR14" s="266"/>
      <c r="AS14" s="264"/>
      <c r="AT14" s="265"/>
      <c r="AU14" s="266"/>
      <c r="AV14" s="264"/>
      <c r="AW14" s="265"/>
      <c r="AX14" s="266"/>
      <c r="AY14" s="264"/>
      <c r="AZ14" s="265"/>
      <c r="BA14" s="266"/>
      <c r="BB14" s="264"/>
      <c r="BC14" s="265"/>
      <c r="BD14" s="266"/>
    </row>
    <row r="15" spans="1:56">
      <c r="A15" s="256"/>
      <c r="B15" s="247" t="s">
        <v>891</v>
      </c>
      <c r="C15" s="248">
        <v>3258</v>
      </c>
      <c r="D15" s="248">
        <v>3291</v>
      </c>
      <c r="E15" s="249">
        <f t="shared" si="0"/>
        <v>1.0128913443830572</v>
      </c>
      <c r="F15" s="248">
        <v>5938</v>
      </c>
      <c r="G15" s="248">
        <v>5968</v>
      </c>
      <c r="H15" s="250">
        <f t="shared" si="1"/>
        <v>0.5052206130010104</v>
      </c>
      <c r="I15" s="251"/>
      <c r="J15" s="248"/>
      <c r="K15" s="250"/>
      <c r="L15" s="251"/>
      <c r="M15" s="248"/>
      <c r="N15" s="252"/>
      <c r="O15" s="253"/>
      <c r="P15" s="254"/>
      <c r="Q15" s="255"/>
      <c r="R15" s="253"/>
      <c r="S15" s="254"/>
      <c r="T15" s="255"/>
      <c r="U15" s="253"/>
      <c r="V15" s="254"/>
      <c r="W15" s="255"/>
      <c r="X15" s="253"/>
      <c r="Y15" s="254"/>
      <c r="Z15" s="255"/>
      <c r="AA15" s="253"/>
      <c r="AB15" s="254"/>
      <c r="AC15" s="255"/>
      <c r="AD15" s="253"/>
      <c r="AE15" s="254"/>
      <c r="AF15" s="255"/>
      <c r="AG15" s="253"/>
      <c r="AH15" s="254"/>
      <c r="AI15" s="255"/>
      <c r="AJ15" s="253"/>
      <c r="AK15" s="254"/>
      <c r="AL15" s="255"/>
      <c r="AM15" s="253"/>
      <c r="AN15" s="254"/>
      <c r="AO15" s="255"/>
      <c r="AP15" s="253"/>
      <c r="AQ15" s="254"/>
      <c r="AR15" s="255"/>
      <c r="AS15" s="253"/>
      <c r="AT15" s="254"/>
      <c r="AU15" s="255"/>
      <c r="AV15" s="253"/>
      <c r="AW15" s="254"/>
      <c r="AX15" s="255"/>
      <c r="AY15" s="253"/>
      <c r="AZ15" s="254"/>
      <c r="BA15" s="255"/>
      <c r="BB15" s="253"/>
      <c r="BC15" s="254"/>
      <c r="BD15" s="255"/>
    </row>
    <row r="16" spans="1:56">
      <c r="A16" s="256"/>
      <c r="B16" s="247" t="s">
        <v>892</v>
      </c>
      <c r="C16" s="248">
        <v>2350</v>
      </c>
      <c r="D16" s="248">
        <v>2340</v>
      </c>
      <c r="E16" s="249">
        <f t="shared" si="0"/>
        <v>-0.42553191489361702</v>
      </c>
      <c r="F16" s="248">
        <v>3175</v>
      </c>
      <c r="G16" s="248">
        <v>3600</v>
      </c>
      <c r="H16" s="289">
        <f t="shared" si="1"/>
        <v>13.385826771653544</v>
      </c>
      <c r="I16" s="251"/>
      <c r="J16" s="248"/>
      <c r="K16" s="250"/>
      <c r="L16" s="251"/>
      <c r="M16" s="248"/>
      <c r="N16" s="252"/>
      <c r="O16" s="253"/>
      <c r="P16" s="254"/>
      <c r="Q16" s="255"/>
      <c r="R16" s="253"/>
      <c r="S16" s="254"/>
      <c r="T16" s="255"/>
      <c r="U16" s="253"/>
      <c r="V16" s="254"/>
      <c r="W16" s="255"/>
      <c r="X16" s="253"/>
      <c r="Y16" s="254"/>
      <c r="Z16" s="255"/>
      <c r="AA16" s="253"/>
      <c r="AB16" s="254"/>
      <c r="AC16" s="255"/>
      <c r="AD16" s="253"/>
      <c r="AE16" s="254"/>
      <c r="AF16" s="255"/>
      <c r="AG16" s="253"/>
      <c r="AH16" s="254"/>
      <c r="AI16" s="255"/>
      <c r="AJ16" s="253"/>
      <c r="AK16" s="254"/>
      <c r="AL16" s="255"/>
      <c r="AM16" s="253"/>
      <c r="AN16" s="254"/>
      <c r="AO16" s="255"/>
      <c r="AP16" s="253"/>
      <c r="AQ16" s="254"/>
      <c r="AR16" s="255"/>
      <c r="AS16" s="253"/>
      <c r="AT16" s="254"/>
      <c r="AU16" s="255"/>
      <c r="AV16" s="253"/>
      <c r="AW16" s="254"/>
      <c r="AX16" s="255"/>
      <c r="AY16" s="253"/>
      <c r="AZ16" s="254"/>
      <c r="BA16" s="255"/>
      <c r="BB16" s="253"/>
      <c r="BC16" s="254"/>
      <c r="BD16" s="255"/>
    </row>
    <row r="17" spans="1:56">
      <c r="A17" s="256"/>
      <c r="B17" s="247" t="s">
        <v>893</v>
      </c>
      <c r="C17" s="248">
        <v>3795</v>
      </c>
      <c r="D17" s="248">
        <v>3453.93</v>
      </c>
      <c r="E17" s="290">
        <f t="shared" si="0"/>
        <v>-8.9873517786561301</v>
      </c>
      <c r="F17" s="248"/>
      <c r="G17" s="248"/>
      <c r="H17" s="250">
        <f t="shared" si="1"/>
        <v>0</v>
      </c>
      <c r="I17" s="251"/>
      <c r="J17" s="248"/>
      <c r="K17" s="250"/>
      <c r="L17" s="251"/>
      <c r="M17" s="248"/>
      <c r="N17" s="252"/>
      <c r="O17" s="253"/>
      <c r="P17" s="254"/>
      <c r="Q17" s="255"/>
      <c r="R17" s="253"/>
      <c r="S17" s="254"/>
      <c r="T17" s="255"/>
      <c r="U17" s="253"/>
      <c r="V17" s="254"/>
      <c r="W17" s="255"/>
      <c r="X17" s="253"/>
      <c r="Y17" s="254"/>
      <c r="Z17" s="255"/>
      <c r="AA17" s="253"/>
      <c r="AB17" s="254"/>
      <c r="AC17" s="255"/>
      <c r="AD17" s="253"/>
      <c r="AE17" s="254"/>
      <c r="AF17" s="255"/>
      <c r="AG17" s="253"/>
      <c r="AH17" s="254"/>
      <c r="AI17" s="255"/>
      <c r="AJ17" s="253"/>
      <c r="AK17" s="254"/>
      <c r="AL17" s="255"/>
      <c r="AM17" s="253"/>
      <c r="AN17" s="254"/>
      <c r="AO17" s="255"/>
      <c r="AP17" s="253"/>
      <c r="AQ17" s="254"/>
      <c r="AR17" s="255"/>
      <c r="AS17" s="253"/>
      <c r="AT17" s="254"/>
      <c r="AU17" s="255"/>
      <c r="AV17" s="253"/>
      <c r="AW17" s="254"/>
      <c r="AX17" s="255"/>
      <c r="AY17" s="253"/>
      <c r="AZ17" s="254"/>
      <c r="BA17" s="255"/>
      <c r="BB17" s="253"/>
      <c r="BC17" s="254"/>
      <c r="BD17" s="255"/>
    </row>
    <row r="18" spans="1:56" s="267" customFormat="1" ht="21.75" customHeight="1">
      <c r="A18" s="257"/>
      <c r="B18" s="258" t="s">
        <v>894</v>
      </c>
      <c r="C18" s="259">
        <v>3308</v>
      </c>
      <c r="D18" s="259">
        <v>3280</v>
      </c>
      <c r="E18" s="260">
        <f>IF(C18&gt;0,(((D18-C18)/C18)*100),0)</f>
        <v>-0.84643288996372434</v>
      </c>
      <c r="F18" s="259">
        <v>5142.5</v>
      </c>
      <c r="G18" s="259">
        <v>5130</v>
      </c>
      <c r="H18" s="261">
        <f t="shared" si="1"/>
        <v>-0.24307243558580457</v>
      </c>
      <c r="I18" s="262"/>
      <c r="J18" s="259"/>
      <c r="K18" s="261"/>
      <c r="L18" s="262"/>
      <c r="M18" s="259"/>
      <c r="N18" s="263"/>
      <c r="O18" s="264"/>
      <c r="P18" s="265"/>
      <c r="Q18" s="266"/>
      <c r="R18" s="264"/>
      <c r="S18" s="265"/>
      <c r="T18" s="266"/>
      <c r="U18" s="264"/>
      <c r="V18" s="265"/>
      <c r="W18" s="266"/>
      <c r="X18" s="264"/>
      <c r="Y18" s="265"/>
      <c r="Z18" s="266"/>
      <c r="AA18" s="264"/>
      <c r="AB18" s="265"/>
      <c r="AC18" s="266"/>
      <c r="AD18" s="264"/>
      <c r="AE18" s="265"/>
      <c r="AF18" s="266"/>
      <c r="AG18" s="264"/>
      <c r="AH18" s="265"/>
      <c r="AI18" s="266"/>
      <c r="AJ18" s="264"/>
      <c r="AK18" s="265"/>
      <c r="AL18" s="266"/>
      <c r="AM18" s="264"/>
      <c r="AN18" s="265"/>
      <c r="AO18" s="266"/>
      <c r="AP18" s="264"/>
      <c r="AQ18" s="265"/>
      <c r="AR18" s="266"/>
      <c r="AS18" s="264"/>
      <c r="AT18" s="265"/>
      <c r="AU18" s="266"/>
      <c r="AV18" s="264"/>
      <c r="AW18" s="265"/>
      <c r="AX18" s="266"/>
      <c r="AY18" s="264"/>
      <c r="AZ18" s="265"/>
      <c r="BA18" s="266"/>
      <c r="BB18" s="264"/>
      <c r="BC18" s="265"/>
      <c r="BD18" s="266"/>
    </row>
    <row r="19" spans="1:56">
      <c r="A19" s="268"/>
      <c r="B19" s="269" t="s">
        <v>895</v>
      </c>
      <c r="C19" s="270"/>
      <c r="D19" s="270"/>
      <c r="E19" s="271"/>
      <c r="F19" s="270"/>
      <c r="G19" s="270"/>
      <c r="H19" s="272"/>
      <c r="I19" s="273"/>
      <c r="J19" s="270"/>
      <c r="K19" s="272"/>
      <c r="L19" s="273"/>
      <c r="M19" s="270"/>
      <c r="N19" s="272"/>
      <c r="O19" s="273">
        <v>19256</v>
      </c>
      <c r="P19" s="270">
        <v>19308</v>
      </c>
      <c r="Q19" s="274">
        <f t="shared" ref="Q19" si="4">IF(O19&gt;0,(((P19-O19)/O19)*100),0)</f>
        <v>0.27004570004154549</v>
      </c>
      <c r="R19" s="273">
        <v>36342</v>
      </c>
      <c r="S19" s="270">
        <v>37536</v>
      </c>
      <c r="T19" s="274">
        <f t="shared" ref="T19" si="5">IF(R19&gt;0,(((S19-R19)/R19)*100),0)</f>
        <v>3.285454845633152</v>
      </c>
      <c r="U19" s="273">
        <v>28250</v>
      </c>
      <c r="V19" s="270">
        <v>29358.5</v>
      </c>
      <c r="W19" s="274">
        <f t="shared" ref="W19" si="6">IF(U19&gt;0,(((V19-U19)/U19)*100),0)</f>
        <v>3.9238938053097345</v>
      </c>
      <c r="X19" s="273">
        <v>56421.5</v>
      </c>
      <c r="Y19" s="270">
        <v>58597</v>
      </c>
      <c r="Z19" s="274">
        <f t="shared" ref="Z19" si="7">IF(X19&gt;0,(((Y19-X19)/X19)*100),0)</f>
        <v>3.8557996508423211</v>
      </c>
      <c r="AA19" s="273">
        <v>31627</v>
      </c>
      <c r="AB19" s="270">
        <v>33345</v>
      </c>
      <c r="AC19" s="274">
        <f t="shared" ref="AC19" si="8">IF(AA19&gt;0,(((AB19-AA19)/AA19)*100),0)</f>
        <v>5.4320675372308465</v>
      </c>
      <c r="AD19" s="273">
        <v>59014</v>
      </c>
      <c r="AE19" s="270">
        <v>60207</v>
      </c>
      <c r="AF19" s="274">
        <f t="shared" ref="AF19" si="9">IF(AD19&gt;0,(((AE19-AD19)/AD19)*100),0)</f>
        <v>2.0215542074761923</v>
      </c>
      <c r="AG19" s="273">
        <v>20984</v>
      </c>
      <c r="AH19" s="270">
        <v>21262</v>
      </c>
      <c r="AI19" s="274">
        <f t="shared" ref="AI19" si="10">IF(AG19&gt;0,(((AH19-AG19)/AG19)*100),0)</f>
        <v>1.3248189096454441</v>
      </c>
      <c r="AJ19" s="273">
        <v>38506</v>
      </c>
      <c r="AK19" s="270">
        <v>38518</v>
      </c>
      <c r="AL19" s="274">
        <f t="shared" ref="AL19" si="11">IF(AJ19&gt;0,(((AK19-AJ19)/AJ19)*100),0)</f>
        <v>3.1163974445540955E-2</v>
      </c>
      <c r="AM19" s="273">
        <v>16887.2</v>
      </c>
      <c r="AN19" s="270">
        <v>17727.2</v>
      </c>
      <c r="AO19" s="274">
        <f t="shared" ref="AO19" si="12">IF(AM19&gt;0,(((AN19-AM19)/AM19)*100),0)</f>
        <v>4.9741816286891849</v>
      </c>
      <c r="AP19" s="273">
        <v>32747.200000000001</v>
      </c>
      <c r="AQ19" s="270">
        <v>34407.199999999997</v>
      </c>
      <c r="AR19" s="274">
        <f t="shared" ref="AR19" si="13">IF(AP19&gt;0,(((AQ19-AP19)/AP19)*100),0)</f>
        <v>5.069135681829275</v>
      </c>
      <c r="AS19" s="273">
        <v>22826.400000000001</v>
      </c>
      <c r="AT19" s="270">
        <v>22936</v>
      </c>
      <c r="AU19" s="274">
        <f t="shared" ref="AU19" si="14">IF(AS19&gt;0,(((AT19-AS19)/AS19)*100),0)</f>
        <v>0.48014579609574243</v>
      </c>
      <c r="AV19" s="273">
        <v>45665.48</v>
      </c>
      <c r="AW19" s="270">
        <v>48717.06</v>
      </c>
      <c r="AX19" s="274">
        <f t="shared" ref="AX19" si="15">IF(AV19&gt;0,(((AW19-AV19)/AV19)*100),0)</f>
        <v>6.6824656173547154</v>
      </c>
      <c r="AY19" s="273">
        <v>19617.3</v>
      </c>
      <c r="AZ19" s="270">
        <v>23413</v>
      </c>
      <c r="BA19" s="291">
        <f t="shared" ref="BA19" si="16">IF(AY19&gt;0,(((AZ19-AY19)/AY19)*100),0)</f>
        <v>19.348738103612632</v>
      </c>
      <c r="BB19" s="273">
        <v>46394.5</v>
      </c>
      <c r="BC19" s="270">
        <v>46900.5</v>
      </c>
      <c r="BD19" s="274">
        <f t="shared" ref="BD19" si="17">IF(BB19&gt;0,(((BC19-BB19)/BB19)*100),0)</f>
        <v>1.0906465206005023</v>
      </c>
    </row>
    <row r="20" spans="1:56">
      <c r="A20" s="246" t="s">
        <v>61</v>
      </c>
      <c r="B20" s="275" t="s">
        <v>879</v>
      </c>
      <c r="C20" s="248">
        <v>10297</v>
      </c>
      <c r="D20" s="248">
        <v>10583</v>
      </c>
      <c r="E20" s="249">
        <f t="shared" ref="E20:E35" si="18">IF(C20&gt;0,(((D20-C20)/C20)*100),0)</f>
        <v>2.7775080120423423</v>
      </c>
      <c r="F20" s="248">
        <v>26995</v>
      </c>
      <c r="G20" s="248">
        <v>27895</v>
      </c>
      <c r="H20" s="250">
        <f t="shared" ref="H20:H35" si="19">IF(F20&gt;0,(((G20-F20)/F20)*100),0)</f>
        <v>3.3339507316169663</v>
      </c>
      <c r="I20" s="251">
        <v>10294</v>
      </c>
      <c r="J20" s="248">
        <v>10583</v>
      </c>
      <c r="K20" s="250">
        <f t="shared" ref="K20:K26" si="20">IF(I20&gt;0,(((J20-I20)/I20)*100),0)</f>
        <v>2.8074606566932192</v>
      </c>
      <c r="L20" s="251">
        <v>26986</v>
      </c>
      <c r="M20" s="248">
        <v>27895</v>
      </c>
      <c r="N20" s="252">
        <f t="shared" ref="N20:N26" si="21">IF(L20&gt;0,(((M20-L20)/L20)*100),0)</f>
        <v>3.3684132513154967</v>
      </c>
      <c r="O20" s="253"/>
      <c r="P20" s="254"/>
      <c r="Q20" s="255"/>
      <c r="R20" s="253"/>
      <c r="S20" s="254"/>
      <c r="T20" s="255"/>
      <c r="U20" s="253"/>
      <c r="V20" s="254"/>
      <c r="W20" s="255"/>
      <c r="X20" s="253"/>
      <c r="Y20" s="254"/>
      <c r="Z20" s="255"/>
      <c r="AA20" s="253"/>
      <c r="AB20" s="254"/>
      <c r="AC20" s="255"/>
      <c r="AD20" s="253"/>
      <c r="AE20" s="254"/>
      <c r="AF20" s="255"/>
      <c r="AG20" s="253"/>
      <c r="AH20" s="254"/>
      <c r="AI20" s="255"/>
      <c r="AJ20" s="253"/>
      <c r="AK20" s="254"/>
      <c r="AL20" s="255"/>
      <c r="AM20" s="253"/>
      <c r="AN20" s="254"/>
      <c r="AO20" s="255"/>
      <c r="AP20" s="253"/>
      <c r="AQ20" s="254"/>
      <c r="AR20" s="255"/>
      <c r="AS20" s="253"/>
      <c r="AT20" s="254"/>
      <c r="AU20" s="255"/>
      <c r="AV20" s="253"/>
      <c r="AW20" s="254"/>
      <c r="AX20" s="255"/>
      <c r="AY20" s="253"/>
      <c r="AZ20" s="254"/>
      <c r="BA20" s="255"/>
      <c r="BB20" s="253"/>
      <c r="BC20" s="254"/>
      <c r="BD20" s="255"/>
    </row>
    <row r="21" spans="1:56">
      <c r="A21" s="256"/>
      <c r="B21" s="247" t="s">
        <v>880</v>
      </c>
      <c r="C21" s="248">
        <v>9362</v>
      </c>
      <c r="D21" s="248">
        <v>9889</v>
      </c>
      <c r="E21" s="249">
        <f t="shared" si="18"/>
        <v>5.629139072847682</v>
      </c>
      <c r="F21" s="248">
        <v>21289</v>
      </c>
      <c r="G21" s="248">
        <v>21728</v>
      </c>
      <c r="H21" s="250">
        <f t="shared" si="19"/>
        <v>2.0620977969843581</v>
      </c>
      <c r="I21" s="251">
        <v>9593</v>
      </c>
      <c r="J21" s="248">
        <v>10153</v>
      </c>
      <c r="K21" s="250">
        <f t="shared" si="20"/>
        <v>5.8375899093088712</v>
      </c>
      <c r="L21" s="251">
        <v>21712</v>
      </c>
      <c r="M21" s="248">
        <v>22621</v>
      </c>
      <c r="N21" s="252">
        <f t="shared" si="21"/>
        <v>4.186624907885041</v>
      </c>
      <c r="O21" s="253"/>
      <c r="P21" s="254"/>
      <c r="Q21" s="255"/>
      <c r="R21" s="253"/>
      <c r="S21" s="254"/>
      <c r="T21" s="255"/>
      <c r="U21" s="253"/>
      <c r="V21" s="254"/>
      <c r="W21" s="255"/>
      <c r="X21" s="253"/>
      <c r="Y21" s="254"/>
      <c r="Z21" s="255"/>
      <c r="AA21" s="253"/>
      <c r="AB21" s="254"/>
      <c r="AC21" s="255"/>
      <c r="AD21" s="253"/>
      <c r="AE21" s="254"/>
      <c r="AF21" s="255"/>
      <c r="AG21" s="253"/>
      <c r="AH21" s="254"/>
      <c r="AI21" s="255"/>
      <c r="AJ21" s="253"/>
      <c r="AK21" s="254"/>
      <c r="AL21" s="255"/>
      <c r="AM21" s="253"/>
      <c r="AN21" s="254"/>
      <c r="AO21" s="255"/>
      <c r="AP21" s="253"/>
      <c r="AQ21" s="254"/>
      <c r="AR21" s="255"/>
      <c r="AS21" s="253"/>
      <c r="AT21" s="254"/>
      <c r="AU21" s="255"/>
      <c r="AV21" s="253"/>
      <c r="AW21" s="254"/>
      <c r="AX21" s="255"/>
      <c r="AY21" s="253"/>
      <c r="AZ21" s="254"/>
      <c r="BA21" s="255"/>
      <c r="BB21" s="253"/>
      <c r="BC21" s="254"/>
      <c r="BD21" s="255"/>
    </row>
    <row r="22" spans="1:56">
      <c r="A22" s="256"/>
      <c r="B22" s="247" t="s">
        <v>881</v>
      </c>
      <c r="C22" s="248">
        <v>9366</v>
      </c>
      <c r="D22" s="248">
        <v>9366</v>
      </c>
      <c r="E22" s="249">
        <f t="shared" si="18"/>
        <v>0</v>
      </c>
      <c r="F22" s="248">
        <v>18149</v>
      </c>
      <c r="G22" s="248">
        <v>18120</v>
      </c>
      <c r="H22" s="250">
        <f t="shared" si="19"/>
        <v>-0.15978841809466085</v>
      </c>
      <c r="I22" s="251">
        <v>9480</v>
      </c>
      <c r="J22" s="248">
        <v>9768</v>
      </c>
      <c r="K22" s="250">
        <f t="shared" si="20"/>
        <v>3.0379746835443036</v>
      </c>
      <c r="L22" s="251">
        <v>18960</v>
      </c>
      <c r="M22" s="248">
        <v>19536</v>
      </c>
      <c r="N22" s="252">
        <f t="shared" si="21"/>
        <v>3.0379746835443036</v>
      </c>
      <c r="O22" s="253"/>
      <c r="P22" s="254"/>
      <c r="Q22" s="255"/>
      <c r="R22" s="253"/>
      <c r="S22" s="254"/>
      <c r="T22" s="255"/>
      <c r="U22" s="253"/>
      <c r="V22" s="254"/>
      <c r="W22" s="255"/>
      <c r="X22" s="253"/>
      <c r="Y22" s="254"/>
      <c r="Z22" s="255"/>
      <c r="AA22" s="253"/>
      <c r="AB22" s="254"/>
      <c r="AC22" s="255"/>
      <c r="AD22" s="253"/>
      <c r="AE22" s="254"/>
      <c r="AF22" s="255"/>
      <c r="AG22" s="253"/>
      <c r="AH22" s="254"/>
      <c r="AI22" s="255"/>
      <c r="AJ22" s="253"/>
      <c r="AK22" s="254"/>
      <c r="AL22" s="255"/>
      <c r="AM22" s="253"/>
      <c r="AN22" s="254"/>
      <c r="AO22" s="255"/>
      <c r="AP22" s="253"/>
      <c r="AQ22" s="254"/>
      <c r="AR22" s="255"/>
      <c r="AS22" s="253"/>
      <c r="AT22" s="254"/>
      <c r="AU22" s="255"/>
      <c r="AV22" s="253"/>
      <c r="AW22" s="254"/>
      <c r="AX22" s="255"/>
      <c r="AY22" s="253"/>
      <c r="AZ22" s="254"/>
      <c r="BA22" s="255"/>
      <c r="BB22" s="253"/>
      <c r="BC22" s="254"/>
      <c r="BD22" s="255"/>
    </row>
    <row r="23" spans="1:56">
      <c r="A23" s="256"/>
      <c r="B23" s="247" t="s">
        <v>882</v>
      </c>
      <c r="C23" s="248">
        <v>9035</v>
      </c>
      <c r="D23" s="248">
        <v>9430</v>
      </c>
      <c r="E23" s="249">
        <f t="shared" si="18"/>
        <v>4.3718871057000559</v>
      </c>
      <c r="F23" s="248">
        <v>17933</v>
      </c>
      <c r="G23" s="248">
        <v>18433</v>
      </c>
      <c r="H23" s="250">
        <f t="shared" si="19"/>
        <v>2.7881559136786929</v>
      </c>
      <c r="I23" s="251">
        <v>9617</v>
      </c>
      <c r="J23" s="248">
        <v>10126</v>
      </c>
      <c r="K23" s="250">
        <f t="shared" si="20"/>
        <v>5.2927108245814702</v>
      </c>
      <c r="L23" s="251">
        <v>19109</v>
      </c>
      <c r="M23" s="248">
        <v>19846</v>
      </c>
      <c r="N23" s="252">
        <f t="shared" si="21"/>
        <v>3.8568213930608617</v>
      </c>
      <c r="O23" s="253"/>
      <c r="P23" s="254"/>
      <c r="Q23" s="255"/>
      <c r="R23" s="253"/>
      <c r="S23" s="254"/>
      <c r="T23" s="255"/>
      <c r="U23" s="253"/>
      <c r="V23" s="254"/>
      <c r="W23" s="255"/>
      <c r="X23" s="253"/>
      <c r="Y23" s="254"/>
      <c r="Z23" s="255"/>
      <c r="AA23" s="253"/>
      <c r="AB23" s="254"/>
      <c r="AC23" s="255"/>
      <c r="AD23" s="253"/>
      <c r="AE23" s="254"/>
      <c r="AF23" s="255"/>
      <c r="AG23" s="253"/>
      <c r="AH23" s="254"/>
      <c r="AI23" s="255"/>
      <c r="AJ23" s="253"/>
      <c r="AK23" s="254"/>
      <c r="AL23" s="255"/>
      <c r="AM23" s="253"/>
      <c r="AN23" s="254"/>
      <c r="AO23" s="255"/>
      <c r="AP23" s="253"/>
      <c r="AQ23" s="254"/>
      <c r="AR23" s="255"/>
      <c r="AS23" s="253"/>
      <c r="AT23" s="254"/>
      <c r="AU23" s="255"/>
      <c r="AV23" s="253"/>
      <c r="AW23" s="254"/>
      <c r="AX23" s="255"/>
      <c r="AY23" s="253"/>
      <c r="AZ23" s="254"/>
      <c r="BA23" s="255"/>
      <c r="BB23" s="253"/>
      <c r="BC23" s="254"/>
      <c r="BD23" s="255"/>
    </row>
    <row r="24" spans="1:56">
      <c r="A24" s="256"/>
      <c r="B24" s="247" t="s">
        <v>883</v>
      </c>
      <c r="C24" s="248">
        <v>10072</v>
      </c>
      <c r="D24" s="248">
        <v>10458</v>
      </c>
      <c r="E24" s="249">
        <f t="shared" si="18"/>
        <v>3.8324066719618743</v>
      </c>
      <c r="F24" s="248">
        <v>19329</v>
      </c>
      <c r="G24" s="248">
        <v>20236</v>
      </c>
      <c r="H24" s="250">
        <f t="shared" si="19"/>
        <v>4.6924310621346166</v>
      </c>
      <c r="I24" s="251">
        <v>9378</v>
      </c>
      <c r="J24" s="248">
        <v>9738</v>
      </c>
      <c r="K24" s="250">
        <f t="shared" si="20"/>
        <v>3.8387715930902107</v>
      </c>
      <c r="L24" s="251">
        <v>18498</v>
      </c>
      <c r="M24" s="248">
        <v>19326</v>
      </c>
      <c r="N24" s="252">
        <f t="shared" si="21"/>
        <v>4.47615958481998</v>
      </c>
      <c r="O24" s="253"/>
      <c r="P24" s="254"/>
      <c r="Q24" s="255"/>
      <c r="R24" s="253"/>
      <c r="S24" s="254"/>
      <c r="T24" s="255"/>
      <c r="U24" s="253"/>
      <c r="V24" s="254"/>
      <c r="W24" s="255"/>
      <c r="X24" s="253"/>
      <c r="Y24" s="254"/>
      <c r="Z24" s="255"/>
      <c r="AA24" s="253"/>
      <c r="AB24" s="254"/>
      <c r="AC24" s="255"/>
      <c r="AD24" s="253"/>
      <c r="AE24" s="254"/>
      <c r="AF24" s="255"/>
      <c r="AG24" s="253"/>
      <c r="AH24" s="254"/>
      <c r="AI24" s="255"/>
      <c r="AJ24" s="253"/>
      <c r="AK24" s="254"/>
      <c r="AL24" s="255"/>
      <c r="AM24" s="253"/>
      <c r="AN24" s="254"/>
      <c r="AO24" s="255"/>
      <c r="AP24" s="253"/>
      <c r="AQ24" s="254"/>
      <c r="AR24" s="255"/>
      <c r="AS24" s="253"/>
      <c r="AT24" s="254"/>
      <c r="AU24" s="255"/>
      <c r="AV24" s="253"/>
      <c r="AW24" s="254"/>
      <c r="AX24" s="255"/>
      <c r="AY24" s="253"/>
      <c r="AZ24" s="254"/>
      <c r="BA24" s="255"/>
      <c r="BB24" s="253"/>
      <c r="BC24" s="254"/>
      <c r="BD24" s="255"/>
    </row>
    <row r="25" spans="1:56">
      <c r="A25" s="256"/>
      <c r="B25" s="247" t="s">
        <v>884</v>
      </c>
      <c r="C25" s="248">
        <v>6270</v>
      </c>
      <c r="D25" s="248">
        <v>6480</v>
      </c>
      <c r="E25" s="249">
        <f t="shared" si="18"/>
        <v>3.3492822966507179</v>
      </c>
      <c r="F25" s="248">
        <v>11790</v>
      </c>
      <c r="G25" s="248">
        <v>12210</v>
      </c>
      <c r="H25" s="250">
        <f t="shared" si="19"/>
        <v>3.5623409669211195</v>
      </c>
      <c r="I25" s="251"/>
      <c r="J25" s="248"/>
      <c r="K25" s="250">
        <f t="shared" si="20"/>
        <v>0</v>
      </c>
      <c r="L25" s="251"/>
      <c r="M25" s="248"/>
      <c r="N25" s="252">
        <f t="shared" si="21"/>
        <v>0</v>
      </c>
      <c r="O25" s="253"/>
      <c r="P25" s="254"/>
      <c r="Q25" s="255"/>
      <c r="R25" s="253"/>
      <c r="S25" s="254"/>
      <c r="T25" s="255"/>
      <c r="U25" s="253"/>
      <c r="V25" s="254"/>
      <c r="W25" s="255"/>
      <c r="X25" s="253"/>
      <c r="Y25" s="254"/>
      <c r="Z25" s="255"/>
      <c r="AA25" s="253"/>
      <c r="AB25" s="254"/>
      <c r="AC25" s="255"/>
      <c r="AD25" s="253"/>
      <c r="AE25" s="254"/>
      <c r="AF25" s="255"/>
      <c r="AG25" s="253"/>
      <c r="AH25" s="254"/>
      <c r="AI25" s="255"/>
      <c r="AJ25" s="253"/>
      <c r="AK25" s="254"/>
      <c r="AL25" s="255"/>
      <c r="AM25" s="253"/>
      <c r="AN25" s="254"/>
      <c r="AO25" s="255"/>
      <c r="AP25" s="253"/>
      <c r="AQ25" s="254"/>
      <c r="AR25" s="255"/>
      <c r="AS25" s="253"/>
      <c r="AT25" s="254"/>
      <c r="AU25" s="255"/>
      <c r="AV25" s="253"/>
      <c r="AW25" s="254"/>
      <c r="AX25" s="255"/>
      <c r="AY25" s="253"/>
      <c r="AZ25" s="254"/>
      <c r="BA25" s="255"/>
      <c r="BB25" s="253"/>
      <c r="BC25" s="254"/>
      <c r="BD25" s="255"/>
    </row>
    <row r="26" spans="1:56" s="267" customFormat="1" ht="19.5" customHeight="1">
      <c r="A26" s="257"/>
      <c r="B26" s="258" t="s">
        <v>885</v>
      </c>
      <c r="C26" s="259">
        <v>9358</v>
      </c>
      <c r="D26" s="259">
        <v>9741</v>
      </c>
      <c r="E26" s="260">
        <f t="shared" si="18"/>
        <v>4.0927548621500316</v>
      </c>
      <c r="F26" s="259">
        <v>18395</v>
      </c>
      <c r="G26" s="259">
        <v>18815</v>
      </c>
      <c r="H26" s="261">
        <f t="shared" si="19"/>
        <v>2.2832291383528136</v>
      </c>
      <c r="I26" s="262">
        <v>9638</v>
      </c>
      <c r="J26" s="259">
        <v>10342</v>
      </c>
      <c r="K26" s="292">
        <f t="shared" si="20"/>
        <v>7.3044200041502387</v>
      </c>
      <c r="L26" s="262">
        <v>19970</v>
      </c>
      <c r="M26" s="259">
        <v>20944</v>
      </c>
      <c r="N26" s="263">
        <f t="shared" si="21"/>
        <v>4.8773159739609415</v>
      </c>
      <c r="O26" s="264"/>
      <c r="P26" s="265"/>
      <c r="Q26" s="266"/>
      <c r="R26" s="264"/>
      <c r="S26" s="265"/>
      <c r="T26" s="266"/>
      <c r="U26" s="264"/>
      <c r="V26" s="265"/>
      <c r="W26" s="266"/>
      <c r="X26" s="264"/>
      <c r="Y26" s="265"/>
      <c r="Z26" s="266"/>
      <c r="AA26" s="264"/>
      <c r="AB26" s="265"/>
      <c r="AC26" s="266"/>
      <c r="AD26" s="264"/>
      <c r="AE26" s="265"/>
      <c r="AF26" s="266"/>
      <c r="AG26" s="264"/>
      <c r="AH26" s="265"/>
      <c r="AI26" s="266"/>
      <c r="AJ26" s="264"/>
      <c r="AK26" s="265"/>
      <c r="AL26" s="266"/>
      <c r="AM26" s="264"/>
      <c r="AN26" s="265"/>
      <c r="AO26" s="266"/>
      <c r="AP26" s="264"/>
      <c r="AQ26" s="265"/>
      <c r="AR26" s="266"/>
      <c r="AS26" s="264"/>
      <c r="AT26" s="265"/>
      <c r="AU26" s="266"/>
      <c r="AV26" s="264"/>
      <c r="AW26" s="265"/>
      <c r="AX26" s="266"/>
      <c r="AY26" s="264"/>
      <c r="AZ26" s="265"/>
      <c r="BA26" s="266"/>
      <c r="BB26" s="264"/>
      <c r="BC26" s="265"/>
      <c r="BD26" s="266"/>
    </row>
    <row r="27" spans="1:56">
      <c r="A27" s="256"/>
      <c r="B27" s="247" t="s">
        <v>886</v>
      </c>
      <c r="C27" s="248"/>
      <c r="D27" s="248"/>
      <c r="E27" s="249">
        <f t="shared" si="18"/>
        <v>0</v>
      </c>
      <c r="F27" s="248"/>
      <c r="G27" s="248"/>
      <c r="H27" s="250">
        <f t="shared" si="19"/>
        <v>0</v>
      </c>
      <c r="I27" s="251"/>
      <c r="J27" s="248"/>
      <c r="K27" s="250"/>
      <c r="L27" s="251"/>
      <c r="M27" s="248"/>
      <c r="N27" s="252"/>
      <c r="O27" s="253"/>
      <c r="P27" s="254"/>
      <c r="Q27" s="255"/>
      <c r="R27" s="253"/>
      <c r="S27" s="254"/>
      <c r="T27" s="255"/>
      <c r="U27" s="253"/>
      <c r="V27" s="254"/>
      <c r="W27" s="255"/>
      <c r="X27" s="253"/>
      <c r="Y27" s="254"/>
      <c r="Z27" s="255"/>
      <c r="AA27" s="253"/>
      <c r="AB27" s="254"/>
      <c r="AC27" s="255"/>
      <c r="AD27" s="253"/>
      <c r="AE27" s="254"/>
      <c r="AF27" s="255"/>
      <c r="AG27" s="253"/>
      <c r="AH27" s="254"/>
      <c r="AI27" s="255"/>
      <c r="AJ27" s="253"/>
      <c r="AK27" s="254"/>
      <c r="AL27" s="255"/>
      <c r="AM27" s="253"/>
      <c r="AN27" s="254"/>
      <c r="AO27" s="255"/>
      <c r="AP27" s="253"/>
      <c r="AQ27" s="254"/>
      <c r="AR27" s="255"/>
      <c r="AS27" s="253"/>
      <c r="AT27" s="254"/>
      <c r="AU27" s="255"/>
      <c r="AV27" s="253"/>
      <c r="AW27" s="254"/>
      <c r="AX27" s="255"/>
      <c r="AY27" s="253"/>
      <c r="AZ27" s="254"/>
      <c r="BA27" s="255"/>
      <c r="BB27" s="253"/>
      <c r="BC27" s="254"/>
      <c r="BD27" s="255"/>
    </row>
    <row r="28" spans="1:56">
      <c r="A28" s="256"/>
      <c r="B28" s="247" t="s">
        <v>887</v>
      </c>
      <c r="C28" s="248">
        <v>4350</v>
      </c>
      <c r="D28" s="248">
        <v>4450</v>
      </c>
      <c r="E28" s="249">
        <f t="shared" si="18"/>
        <v>2.2988505747126435</v>
      </c>
      <c r="F28" s="248">
        <v>7800</v>
      </c>
      <c r="G28" s="248">
        <v>7960</v>
      </c>
      <c r="H28" s="250">
        <f t="shared" si="19"/>
        <v>2.0512820512820511</v>
      </c>
      <c r="I28" s="251"/>
      <c r="J28" s="248"/>
      <c r="K28" s="250"/>
      <c r="L28" s="251"/>
      <c r="M28" s="248"/>
      <c r="N28" s="252"/>
      <c r="O28" s="253"/>
      <c r="P28" s="254"/>
      <c r="Q28" s="255"/>
      <c r="R28" s="253"/>
      <c r="S28" s="254"/>
      <c r="T28" s="255"/>
      <c r="U28" s="253"/>
      <c r="V28" s="254"/>
      <c r="W28" s="255"/>
      <c r="X28" s="253"/>
      <c r="Y28" s="254"/>
      <c r="Z28" s="255"/>
      <c r="AA28" s="253"/>
      <c r="AB28" s="254"/>
      <c r="AC28" s="255"/>
      <c r="AD28" s="253"/>
      <c r="AE28" s="254"/>
      <c r="AF28" s="255"/>
      <c r="AG28" s="253"/>
      <c r="AH28" s="254"/>
      <c r="AI28" s="255"/>
      <c r="AJ28" s="253"/>
      <c r="AK28" s="254"/>
      <c r="AL28" s="255"/>
      <c r="AM28" s="253"/>
      <c r="AN28" s="254"/>
      <c r="AO28" s="255"/>
      <c r="AP28" s="253"/>
      <c r="AQ28" s="254"/>
      <c r="AR28" s="255"/>
      <c r="AS28" s="253"/>
      <c r="AT28" s="254"/>
      <c r="AU28" s="255"/>
      <c r="AV28" s="253"/>
      <c r="AW28" s="254"/>
      <c r="AX28" s="255"/>
      <c r="AY28" s="253"/>
      <c r="AZ28" s="254"/>
      <c r="BA28" s="255"/>
      <c r="BB28" s="253"/>
      <c r="BC28" s="254"/>
      <c r="BD28" s="255"/>
    </row>
    <row r="29" spans="1:56">
      <c r="A29" s="256"/>
      <c r="B29" s="247" t="s">
        <v>888</v>
      </c>
      <c r="C29" s="248">
        <v>4320</v>
      </c>
      <c r="D29" s="248">
        <v>4380</v>
      </c>
      <c r="E29" s="249">
        <f t="shared" si="18"/>
        <v>1.3888888888888888</v>
      </c>
      <c r="F29" s="248">
        <v>7750</v>
      </c>
      <c r="G29" s="248">
        <v>7890</v>
      </c>
      <c r="H29" s="250">
        <f t="shared" si="19"/>
        <v>1.806451612903226</v>
      </c>
      <c r="I29" s="251"/>
      <c r="J29" s="248"/>
      <c r="K29" s="250"/>
      <c r="L29" s="251"/>
      <c r="M29" s="248"/>
      <c r="N29" s="252"/>
      <c r="O29" s="253"/>
      <c r="P29" s="254"/>
      <c r="Q29" s="255"/>
      <c r="R29" s="253"/>
      <c r="S29" s="254"/>
      <c r="T29" s="255"/>
      <c r="U29" s="253"/>
      <c r="V29" s="254"/>
      <c r="W29" s="255"/>
      <c r="X29" s="253"/>
      <c r="Y29" s="254"/>
      <c r="Z29" s="255"/>
      <c r="AA29" s="253"/>
      <c r="AB29" s="254"/>
      <c r="AC29" s="255"/>
      <c r="AD29" s="253"/>
      <c r="AE29" s="254"/>
      <c r="AF29" s="255"/>
      <c r="AG29" s="253"/>
      <c r="AH29" s="254"/>
      <c r="AI29" s="255"/>
      <c r="AJ29" s="253"/>
      <c r="AK29" s="254"/>
      <c r="AL29" s="255"/>
      <c r="AM29" s="253"/>
      <c r="AN29" s="254"/>
      <c r="AO29" s="255"/>
      <c r="AP29" s="253"/>
      <c r="AQ29" s="254"/>
      <c r="AR29" s="255"/>
      <c r="AS29" s="253"/>
      <c r="AT29" s="254"/>
      <c r="AU29" s="255"/>
      <c r="AV29" s="253"/>
      <c r="AW29" s="254"/>
      <c r="AX29" s="255"/>
      <c r="AY29" s="253"/>
      <c r="AZ29" s="254"/>
      <c r="BA29" s="255"/>
      <c r="BB29" s="253"/>
      <c r="BC29" s="254"/>
      <c r="BD29" s="255"/>
    </row>
    <row r="30" spans="1:56">
      <c r="A30" s="256"/>
      <c r="B30" s="247" t="s">
        <v>889</v>
      </c>
      <c r="C30" s="248">
        <v>4320</v>
      </c>
      <c r="D30" s="248">
        <v>4380</v>
      </c>
      <c r="E30" s="249">
        <f t="shared" si="18"/>
        <v>1.3888888888888888</v>
      </c>
      <c r="F30" s="248">
        <v>7770</v>
      </c>
      <c r="G30" s="248">
        <v>7890</v>
      </c>
      <c r="H30" s="250">
        <f t="shared" si="19"/>
        <v>1.5444015444015444</v>
      </c>
      <c r="I30" s="251"/>
      <c r="J30" s="248"/>
      <c r="K30" s="250"/>
      <c r="L30" s="251"/>
      <c r="M30" s="248"/>
      <c r="N30" s="252"/>
      <c r="O30" s="253"/>
      <c r="P30" s="254"/>
      <c r="Q30" s="255"/>
      <c r="R30" s="253"/>
      <c r="S30" s="254"/>
      <c r="T30" s="255"/>
      <c r="U30" s="253"/>
      <c r="V30" s="254"/>
      <c r="W30" s="255"/>
      <c r="X30" s="253"/>
      <c r="Y30" s="254"/>
      <c r="Z30" s="255"/>
      <c r="AA30" s="253"/>
      <c r="AB30" s="254"/>
      <c r="AC30" s="255"/>
      <c r="AD30" s="253"/>
      <c r="AE30" s="254"/>
      <c r="AF30" s="255"/>
      <c r="AG30" s="253"/>
      <c r="AH30" s="254"/>
      <c r="AI30" s="255"/>
      <c r="AJ30" s="253"/>
      <c r="AK30" s="254"/>
      <c r="AL30" s="255"/>
      <c r="AM30" s="253"/>
      <c r="AN30" s="254"/>
      <c r="AO30" s="255"/>
      <c r="AP30" s="253"/>
      <c r="AQ30" s="254"/>
      <c r="AR30" s="255"/>
      <c r="AS30" s="253"/>
      <c r="AT30" s="254"/>
      <c r="AU30" s="255"/>
      <c r="AV30" s="253"/>
      <c r="AW30" s="254"/>
      <c r="AX30" s="255"/>
      <c r="AY30" s="253"/>
      <c r="AZ30" s="254"/>
      <c r="BA30" s="255"/>
      <c r="BB30" s="253"/>
      <c r="BC30" s="254"/>
      <c r="BD30" s="255"/>
    </row>
    <row r="31" spans="1:56" s="277" customFormat="1" ht="20.25" customHeight="1">
      <c r="A31" s="276"/>
      <c r="B31" s="258" t="s">
        <v>890</v>
      </c>
      <c r="C31" s="259">
        <v>4320</v>
      </c>
      <c r="D31" s="259">
        <v>4380</v>
      </c>
      <c r="E31" s="260">
        <f t="shared" si="18"/>
        <v>1.3888888888888888</v>
      </c>
      <c r="F31" s="259">
        <v>7770</v>
      </c>
      <c r="G31" s="259">
        <v>7890</v>
      </c>
      <c r="H31" s="261">
        <f t="shared" si="19"/>
        <v>1.5444015444015444</v>
      </c>
      <c r="I31" s="262"/>
      <c r="J31" s="259"/>
      <c r="K31" s="261"/>
      <c r="L31" s="262"/>
      <c r="M31" s="259"/>
      <c r="N31" s="263"/>
      <c r="O31" s="264"/>
      <c r="P31" s="265"/>
      <c r="Q31" s="266"/>
      <c r="R31" s="264"/>
      <c r="S31" s="265"/>
      <c r="T31" s="266"/>
      <c r="U31" s="264"/>
      <c r="V31" s="265"/>
      <c r="W31" s="266"/>
      <c r="X31" s="264"/>
      <c r="Y31" s="265"/>
      <c r="Z31" s="266"/>
      <c r="AA31" s="264"/>
      <c r="AB31" s="265"/>
      <c r="AC31" s="266"/>
      <c r="AD31" s="264"/>
      <c r="AE31" s="265"/>
      <c r="AF31" s="266"/>
      <c r="AG31" s="264"/>
      <c r="AH31" s="265"/>
      <c r="AI31" s="266"/>
      <c r="AJ31" s="264"/>
      <c r="AK31" s="265"/>
      <c r="AL31" s="266"/>
      <c r="AM31" s="264"/>
      <c r="AN31" s="265"/>
      <c r="AO31" s="266"/>
      <c r="AP31" s="264"/>
      <c r="AQ31" s="265"/>
      <c r="AR31" s="266"/>
      <c r="AS31" s="264"/>
      <c r="AT31" s="265"/>
      <c r="AU31" s="266"/>
      <c r="AV31" s="264"/>
      <c r="AW31" s="265"/>
      <c r="AX31" s="266"/>
      <c r="AY31" s="264"/>
      <c r="AZ31" s="265"/>
      <c r="BA31" s="266"/>
      <c r="BB31" s="264"/>
      <c r="BC31" s="265"/>
      <c r="BD31" s="266"/>
    </row>
    <row r="32" spans="1:56">
      <c r="A32" s="256"/>
      <c r="B32" s="247" t="s">
        <v>891</v>
      </c>
      <c r="C32" s="248">
        <v>4230</v>
      </c>
      <c r="D32" s="248">
        <v>4290</v>
      </c>
      <c r="E32" s="249">
        <f t="shared" si="18"/>
        <v>1.4184397163120568</v>
      </c>
      <c r="F32" s="248">
        <v>7680</v>
      </c>
      <c r="G32" s="248">
        <v>7800</v>
      </c>
      <c r="H32" s="250">
        <f t="shared" si="19"/>
        <v>1.5625</v>
      </c>
      <c r="I32" s="251"/>
      <c r="J32" s="248"/>
      <c r="K32" s="250"/>
      <c r="L32" s="251"/>
      <c r="M32" s="248"/>
      <c r="N32" s="252"/>
      <c r="O32" s="253"/>
      <c r="P32" s="254"/>
      <c r="Q32" s="255"/>
      <c r="R32" s="253"/>
      <c r="S32" s="254"/>
      <c r="T32" s="255"/>
      <c r="U32" s="253"/>
      <c r="V32" s="254"/>
      <c r="W32" s="255"/>
      <c r="X32" s="253"/>
      <c r="Y32" s="254"/>
      <c r="Z32" s="255"/>
      <c r="AA32" s="253"/>
      <c r="AB32" s="254"/>
      <c r="AC32" s="255"/>
      <c r="AD32" s="253"/>
      <c r="AE32" s="254"/>
      <c r="AF32" s="255"/>
      <c r="AG32" s="253"/>
      <c r="AH32" s="254"/>
      <c r="AI32" s="255"/>
      <c r="AJ32" s="253"/>
      <c r="AK32" s="254"/>
      <c r="AL32" s="255"/>
      <c r="AM32" s="253"/>
      <c r="AN32" s="254"/>
      <c r="AO32" s="255"/>
      <c r="AP32" s="253"/>
      <c r="AQ32" s="254"/>
      <c r="AR32" s="255"/>
      <c r="AS32" s="253"/>
      <c r="AT32" s="254"/>
      <c r="AU32" s="255"/>
      <c r="AV32" s="253"/>
      <c r="AW32" s="254"/>
      <c r="AX32" s="255"/>
      <c r="AY32" s="253"/>
      <c r="AZ32" s="254"/>
      <c r="BA32" s="255"/>
      <c r="BB32" s="253"/>
      <c r="BC32" s="254"/>
      <c r="BD32" s="255"/>
    </row>
    <row r="33" spans="1:56">
      <c r="A33" s="256"/>
      <c r="B33" s="247" t="s">
        <v>892</v>
      </c>
      <c r="C33" s="248">
        <v>4290</v>
      </c>
      <c r="D33" s="248">
        <v>4350</v>
      </c>
      <c r="E33" s="249">
        <f t="shared" si="18"/>
        <v>1.3986013986013985</v>
      </c>
      <c r="F33" s="248">
        <v>8190</v>
      </c>
      <c r="G33" s="248">
        <v>7895</v>
      </c>
      <c r="H33" s="250">
        <f t="shared" si="19"/>
        <v>-3.6019536019536016</v>
      </c>
      <c r="I33" s="251"/>
      <c r="J33" s="248"/>
      <c r="K33" s="250"/>
      <c r="L33" s="251"/>
      <c r="M33" s="248"/>
      <c r="N33" s="252"/>
      <c r="O33" s="253"/>
      <c r="P33" s="254"/>
      <c r="Q33" s="255"/>
      <c r="R33" s="253"/>
      <c r="S33" s="254"/>
      <c r="T33" s="255"/>
      <c r="U33" s="253"/>
      <c r="V33" s="254"/>
      <c r="W33" s="255"/>
      <c r="X33" s="253"/>
      <c r="Y33" s="254"/>
      <c r="Z33" s="255"/>
      <c r="AA33" s="253"/>
      <c r="AB33" s="254"/>
      <c r="AC33" s="255"/>
      <c r="AD33" s="253"/>
      <c r="AE33" s="254"/>
      <c r="AF33" s="255"/>
      <c r="AG33" s="253"/>
      <c r="AH33" s="254"/>
      <c r="AI33" s="255"/>
      <c r="AJ33" s="253"/>
      <c r="AK33" s="254"/>
      <c r="AL33" s="255"/>
      <c r="AM33" s="253"/>
      <c r="AN33" s="254"/>
      <c r="AO33" s="255"/>
      <c r="AP33" s="253"/>
      <c r="AQ33" s="254"/>
      <c r="AR33" s="255"/>
      <c r="AS33" s="253"/>
      <c r="AT33" s="254"/>
      <c r="AU33" s="255"/>
      <c r="AV33" s="253"/>
      <c r="AW33" s="254"/>
      <c r="AX33" s="255"/>
      <c r="AY33" s="253"/>
      <c r="AZ33" s="254"/>
      <c r="BA33" s="255"/>
      <c r="BB33" s="253"/>
      <c r="BC33" s="254"/>
      <c r="BD33" s="255"/>
    </row>
    <row r="34" spans="1:56">
      <c r="A34" s="256"/>
      <c r="B34" s="247" t="s">
        <v>893</v>
      </c>
      <c r="D34" s="248"/>
      <c r="E34" s="249">
        <f t="shared" si="18"/>
        <v>0</v>
      </c>
      <c r="F34" s="248"/>
      <c r="G34" s="248"/>
      <c r="H34" s="250">
        <f t="shared" si="19"/>
        <v>0</v>
      </c>
      <c r="I34" s="251"/>
      <c r="J34" s="248"/>
      <c r="K34" s="250"/>
      <c r="L34" s="251"/>
      <c r="M34" s="248"/>
      <c r="N34" s="252"/>
      <c r="O34" s="253"/>
      <c r="P34" s="254"/>
      <c r="Q34" s="255"/>
      <c r="R34" s="253"/>
      <c r="S34" s="254"/>
      <c r="T34" s="255"/>
      <c r="U34" s="253"/>
      <c r="V34" s="254"/>
      <c r="W34" s="255"/>
      <c r="X34" s="253"/>
      <c r="Y34" s="254"/>
      <c r="Z34" s="255"/>
      <c r="AA34" s="253"/>
      <c r="AB34" s="254"/>
      <c r="AC34" s="255"/>
      <c r="AD34" s="253"/>
      <c r="AE34" s="254"/>
      <c r="AF34" s="255"/>
      <c r="AG34" s="253"/>
      <c r="AH34" s="254"/>
      <c r="AI34" s="255"/>
      <c r="AJ34" s="253"/>
      <c r="AK34" s="254"/>
      <c r="AL34" s="255"/>
      <c r="AM34" s="253"/>
      <c r="AN34" s="254"/>
      <c r="AO34" s="255"/>
      <c r="AP34" s="253"/>
      <c r="AQ34" s="254"/>
      <c r="AR34" s="255"/>
      <c r="AS34" s="253"/>
      <c r="AT34" s="254"/>
      <c r="AU34" s="255"/>
      <c r="AV34" s="253"/>
      <c r="AW34" s="254"/>
      <c r="AX34" s="255"/>
      <c r="AY34" s="253"/>
      <c r="AZ34" s="254"/>
      <c r="BA34" s="255"/>
      <c r="BB34" s="253"/>
      <c r="BC34" s="254"/>
      <c r="BD34" s="255"/>
    </row>
    <row r="35" spans="1:56" s="277" customFormat="1" ht="20.25" customHeight="1">
      <c r="A35" s="276"/>
      <c r="B35" s="258" t="s">
        <v>894</v>
      </c>
      <c r="C35" s="259">
        <v>4260</v>
      </c>
      <c r="D35" s="259">
        <v>4320</v>
      </c>
      <c r="E35" s="260">
        <f t="shared" si="18"/>
        <v>1.4084507042253522</v>
      </c>
      <c r="F35" s="259">
        <v>7800</v>
      </c>
      <c r="G35" s="259">
        <v>7860</v>
      </c>
      <c r="H35" s="261">
        <f t="shared" si="19"/>
        <v>0.76923076923076927</v>
      </c>
      <c r="I35" s="262"/>
      <c r="J35" s="259"/>
      <c r="K35" s="261"/>
      <c r="L35" s="262"/>
      <c r="M35" s="259"/>
      <c r="N35" s="263"/>
      <c r="O35" s="264"/>
      <c r="P35" s="265"/>
      <c r="Q35" s="266"/>
      <c r="R35" s="264"/>
      <c r="S35" s="265"/>
      <c r="T35" s="266"/>
      <c r="U35" s="264"/>
      <c r="V35" s="265"/>
      <c r="W35" s="266"/>
      <c r="X35" s="264"/>
      <c r="Y35" s="265"/>
      <c r="Z35" s="266"/>
      <c r="AA35" s="264"/>
      <c r="AB35" s="265"/>
      <c r="AC35" s="266"/>
      <c r="AD35" s="264"/>
      <c r="AE35" s="265"/>
      <c r="AF35" s="266"/>
      <c r="AG35" s="264"/>
      <c r="AH35" s="265"/>
      <c r="AI35" s="266"/>
      <c r="AJ35" s="264"/>
      <c r="AK35" s="265"/>
      <c r="AL35" s="266"/>
      <c r="AM35" s="264"/>
      <c r="AN35" s="265"/>
      <c r="AO35" s="266"/>
      <c r="AP35" s="264"/>
      <c r="AQ35" s="265"/>
      <c r="AR35" s="266"/>
      <c r="AS35" s="264"/>
      <c r="AT35" s="265"/>
      <c r="AU35" s="266"/>
      <c r="AV35" s="264"/>
      <c r="AW35" s="265"/>
      <c r="AX35" s="266"/>
      <c r="AY35" s="264"/>
      <c r="AZ35" s="265"/>
      <c r="BA35" s="266"/>
      <c r="BB35" s="264"/>
      <c r="BC35" s="265"/>
      <c r="BD35" s="266"/>
    </row>
    <row r="36" spans="1:56">
      <c r="A36" s="268"/>
      <c r="B36" s="269" t="s">
        <v>895</v>
      </c>
      <c r="C36" s="270"/>
      <c r="D36" s="270"/>
      <c r="E36" s="271"/>
      <c r="F36" s="270"/>
      <c r="G36" s="270"/>
      <c r="H36" s="272"/>
      <c r="I36" s="273"/>
      <c r="J36" s="270"/>
      <c r="K36" s="272"/>
      <c r="L36" s="273"/>
      <c r="M36" s="270"/>
      <c r="N36" s="272"/>
      <c r="O36" s="273">
        <v>22020</v>
      </c>
      <c r="P36" s="270">
        <v>22760</v>
      </c>
      <c r="Q36" s="274">
        <f t="shared" ref="Q36" si="22">IF(O36&gt;0,(((P36-O36)/O36)*100),0)</f>
        <v>3.3605812897366025</v>
      </c>
      <c r="R36" s="273">
        <v>37360</v>
      </c>
      <c r="S36" s="270">
        <v>38820</v>
      </c>
      <c r="T36" s="274">
        <f t="shared" ref="T36" si="23">IF(R36&gt;0,(((S36-R36)/R36)*100),0)</f>
        <v>3.9079229122055672</v>
      </c>
      <c r="U36" s="273">
        <v>26382</v>
      </c>
      <c r="V36" s="270">
        <v>26778</v>
      </c>
      <c r="W36" s="274">
        <f t="shared" ref="W36" si="24">IF(U36&gt;0,(((V36-U36)/U36)*100),0)</f>
        <v>1.5010234250625425</v>
      </c>
      <c r="X36" s="273">
        <v>61848</v>
      </c>
      <c r="Y36" s="270">
        <v>61848</v>
      </c>
      <c r="Z36" s="274">
        <f t="shared" ref="Z36" si="25">IF(X36&gt;0,(((Y36-X36)/X36)*100),0)</f>
        <v>0</v>
      </c>
      <c r="AA36" s="273">
        <v>25660</v>
      </c>
      <c r="AB36" s="270">
        <v>26430</v>
      </c>
      <c r="AC36" s="274">
        <f t="shared" ref="AC36" si="26">IF(AA36&gt;0,(((AB36-AA36)/AA36)*100),0)</f>
        <v>3.0007794232268123</v>
      </c>
      <c r="AD36" s="273">
        <v>59228</v>
      </c>
      <c r="AE36" s="270">
        <v>60414</v>
      </c>
      <c r="AF36" s="274">
        <f t="shared" ref="AF36" si="27">IF(AD36&gt;0,(((AE36-AD36)/AD36)*100),0)</f>
        <v>2.0024312825015196</v>
      </c>
      <c r="AG36" s="273">
        <v>20984</v>
      </c>
      <c r="AH36" s="270">
        <v>21262</v>
      </c>
      <c r="AI36" s="274">
        <f t="shared" ref="AI36" si="28">IF(AG36&gt;0,(((AH36-AG36)/AG36)*100),0)</f>
        <v>1.3248189096454441</v>
      </c>
      <c r="AJ36" s="273">
        <v>38588</v>
      </c>
      <c r="AK36" s="270">
        <v>39406</v>
      </c>
      <c r="AL36" s="274">
        <f t="shared" ref="AL36" si="29">IF(AJ36&gt;0,(((AK36-AJ36)/AJ36)*100),0)</f>
        <v>2.1198299989634082</v>
      </c>
      <c r="AM36" s="273">
        <v>25728</v>
      </c>
      <c r="AN36" s="270">
        <v>25728</v>
      </c>
      <c r="AO36" s="274">
        <f t="shared" ref="AO36" si="30">IF(AM36&gt;0,(((AN36-AM36)/AM36)*100),0)</f>
        <v>0</v>
      </c>
      <c r="AP36" s="273">
        <v>54012</v>
      </c>
      <c r="AQ36" s="270">
        <v>54012</v>
      </c>
      <c r="AR36" s="274">
        <f t="shared" ref="AR36" si="31">IF(AP36&gt;0,(((AQ36-AP36)/AP36)*100),0)</f>
        <v>0</v>
      </c>
      <c r="AS36" s="273"/>
      <c r="AT36" s="270"/>
      <c r="AU36" s="274">
        <f t="shared" ref="AU36" si="32">IF(AS36&gt;0,(((AT36-AS36)/AS36)*100),0)</f>
        <v>0</v>
      </c>
      <c r="AV36" s="273"/>
      <c r="AW36" s="270"/>
      <c r="AX36" s="274">
        <f t="shared" ref="AX36" si="33">IF(AV36&gt;0,(((AW36-AV36)/AV36)*100),0)</f>
        <v>0</v>
      </c>
      <c r="AY36" s="273">
        <v>18418</v>
      </c>
      <c r="AZ36" s="270">
        <v>18696</v>
      </c>
      <c r="BA36" s="274">
        <f t="shared" ref="BA36" si="34">IF(AY36&gt;0,(((AZ36-AY36)/AY36)*100),0)</f>
        <v>1.509392985123249</v>
      </c>
      <c r="BB36" s="273">
        <v>44022</v>
      </c>
      <c r="BC36" s="270">
        <v>44840</v>
      </c>
      <c r="BD36" s="274">
        <f t="shared" ref="BD36" si="35">IF(BB36&gt;0,(((BC36-BB36)/BB36)*100),0)</f>
        <v>1.8581618281768206</v>
      </c>
    </row>
    <row r="37" spans="1:56">
      <c r="A37" s="246" t="s">
        <v>105</v>
      </c>
      <c r="B37" s="247" t="s">
        <v>879</v>
      </c>
      <c r="C37" s="248">
        <v>8521</v>
      </c>
      <c r="D37" s="248">
        <v>8819</v>
      </c>
      <c r="E37" s="249">
        <f t="shared" ref="E37:E50" si="36">IF(C37&gt;0,(((D37-C37)/C37)*100),0)</f>
        <v>3.4972421077338343</v>
      </c>
      <c r="F37" s="248">
        <v>21825</v>
      </c>
      <c r="G37" s="248">
        <v>23168</v>
      </c>
      <c r="H37" s="250">
        <f t="shared" ref="H37:H52" si="37">IF(F37&gt;0,(((G37-F37)/F37)*100),0)</f>
        <v>6.1534936998854528</v>
      </c>
      <c r="I37" s="251">
        <v>10794</v>
      </c>
      <c r="J37" s="248">
        <v>11132</v>
      </c>
      <c r="K37" s="250">
        <f t="shared" ref="K37:K43" si="38">IF(I37&gt;0,(((J37-I37)/I37)*100),0)</f>
        <v>3.1313692792292014</v>
      </c>
      <c r="L37" s="251">
        <v>24896</v>
      </c>
      <c r="M37" s="248">
        <v>26416</v>
      </c>
      <c r="N37" s="252">
        <f t="shared" ref="N37:N43" si="39">IF(L37&gt;0,(((M37-L37)/L37)*100),0)</f>
        <v>6.1053984575835472</v>
      </c>
      <c r="O37" s="253"/>
      <c r="P37" s="254"/>
      <c r="Q37" s="255"/>
      <c r="R37" s="253"/>
      <c r="S37" s="254"/>
      <c r="T37" s="255"/>
      <c r="U37" s="253"/>
      <c r="V37" s="254"/>
      <c r="W37" s="255"/>
      <c r="X37" s="253"/>
      <c r="Y37" s="254"/>
      <c r="Z37" s="255"/>
      <c r="AA37" s="253"/>
      <c r="AB37" s="254"/>
      <c r="AC37" s="255"/>
      <c r="AD37" s="253"/>
      <c r="AE37" s="254"/>
      <c r="AF37" s="255"/>
      <c r="AG37" s="253"/>
      <c r="AH37" s="254"/>
      <c r="AI37" s="255"/>
      <c r="AJ37" s="253"/>
      <c r="AK37" s="254"/>
      <c r="AL37" s="255"/>
      <c r="AM37" s="253"/>
      <c r="AN37" s="254"/>
      <c r="AO37" s="255"/>
      <c r="AP37" s="253"/>
      <c r="AQ37" s="254"/>
      <c r="AR37" s="255"/>
      <c r="AS37" s="253"/>
      <c r="AT37" s="254"/>
      <c r="AU37" s="255"/>
      <c r="AV37" s="253"/>
      <c r="AW37" s="254"/>
      <c r="AX37" s="255"/>
      <c r="AY37" s="253"/>
      <c r="AZ37" s="254"/>
      <c r="BA37" s="255"/>
      <c r="BB37" s="253"/>
      <c r="BC37" s="254"/>
      <c r="BD37" s="255"/>
    </row>
    <row r="38" spans="1:56">
      <c r="A38" s="256"/>
      <c r="B38" s="247" t="s">
        <v>880</v>
      </c>
      <c r="C38" s="248">
        <v>8165</v>
      </c>
      <c r="D38" s="248">
        <v>8633</v>
      </c>
      <c r="E38" s="249">
        <f t="shared" si="36"/>
        <v>5.7317819963257808</v>
      </c>
      <c r="F38" s="248">
        <v>19235</v>
      </c>
      <c r="G38" s="248">
        <v>20888</v>
      </c>
      <c r="H38" s="250">
        <f t="shared" si="37"/>
        <v>8.5937093839355345</v>
      </c>
      <c r="I38" s="251">
        <v>8798</v>
      </c>
      <c r="J38" s="248">
        <v>9400</v>
      </c>
      <c r="K38" s="250">
        <f t="shared" si="38"/>
        <v>6.8424641964082751</v>
      </c>
      <c r="L38" s="251">
        <v>18158</v>
      </c>
      <c r="M38" s="248">
        <v>19120</v>
      </c>
      <c r="N38" s="252">
        <f t="shared" si="39"/>
        <v>5.2979403017953519</v>
      </c>
      <c r="O38" s="253"/>
      <c r="P38" s="254"/>
      <c r="Q38" s="255"/>
      <c r="R38" s="253"/>
      <c r="S38" s="254"/>
      <c r="T38" s="255"/>
      <c r="U38" s="253"/>
      <c r="V38" s="254"/>
      <c r="W38" s="255"/>
      <c r="X38" s="253"/>
      <c r="Y38" s="254"/>
      <c r="Z38" s="255"/>
      <c r="AA38" s="253"/>
      <c r="AB38" s="254"/>
      <c r="AC38" s="255"/>
      <c r="AD38" s="253"/>
      <c r="AE38" s="254"/>
      <c r="AF38" s="255"/>
      <c r="AG38" s="253"/>
      <c r="AH38" s="254"/>
      <c r="AI38" s="255"/>
      <c r="AJ38" s="253"/>
      <c r="AK38" s="254"/>
      <c r="AL38" s="255"/>
      <c r="AM38" s="253"/>
      <c r="AN38" s="254"/>
      <c r="AO38" s="255"/>
      <c r="AP38" s="253"/>
      <c r="AQ38" s="254"/>
      <c r="AR38" s="255"/>
      <c r="AS38" s="253"/>
      <c r="AT38" s="254"/>
      <c r="AU38" s="255"/>
      <c r="AV38" s="253"/>
      <c r="AW38" s="254"/>
      <c r="AX38" s="255"/>
      <c r="AY38" s="253"/>
      <c r="AZ38" s="254"/>
      <c r="BA38" s="255"/>
      <c r="BB38" s="253"/>
      <c r="BC38" s="254"/>
      <c r="BD38" s="255"/>
    </row>
    <row r="39" spans="1:56">
      <c r="A39" s="256"/>
      <c r="B39" s="247" t="s">
        <v>881</v>
      </c>
      <c r="C39" s="248">
        <v>7889</v>
      </c>
      <c r="D39" s="248">
        <v>8224</v>
      </c>
      <c r="E39" s="249">
        <f t="shared" si="36"/>
        <v>4.246419064520218</v>
      </c>
      <c r="F39" s="248">
        <v>14050</v>
      </c>
      <c r="G39" s="248">
        <v>14447</v>
      </c>
      <c r="H39" s="250">
        <f t="shared" si="37"/>
        <v>2.8256227758007118</v>
      </c>
      <c r="I39" s="251">
        <v>7488</v>
      </c>
      <c r="J39" s="248">
        <v>7894</v>
      </c>
      <c r="K39" s="250">
        <f t="shared" si="38"/>
        <v>5.4220085470085468</v>
      </c>
      <c r="L39" s="251">
        <v>13846</v>
      </c>
      <c r="M39" s="248">
        <v>14062</v>
      </c>
      <c r="N39" s="252">
        <f t="shared" si="39"/>
        <v>1.560017333525928</v>
      </c>
      <c r="O39" s="253"/>
      <c r="P39" s="254"/>
      <c r="Q39" s="255"/>
      <c r="R39" s="253"/>
      <c r="S39" s="254"/>
      <c r="T39" s="255"/>
      <c r="U39" s="253"/>
      <c r="V39" s="254"/>
      <c r="W39" s="255"/>
      <c r="X39" s="253"/>
      <c r="Y39" s="254"/>
      <c r="Z39" s="255"/>
      <c r="AA39" s="253"/>
      <c r="AB39" s="254"/>
      <c r="AC39" s="255"/>
      <c r="AD39" s="253"/>
      <c r="AE39" s="254"/>
      <c r="AF39" s="255"/>
      <c r="AG39" s="253"/>
      <c r="AH39" s="254"/>
      <c r="AI39" s="255"/>
      <c r="AJ39" s="253"/>
      <c r="AK39" s="254"/>
      <c r="AL39" s="255"/>
      <c r="AM39" s="253"/>
      <c r="AN39" s="254"/>
      <c r="AO39" s="255"/>
      <c r="AP39" s="253"/>
      <c r="AQ39" s="254"/>
      <c r="AR39" s="255"/>
      <c r="AS39" s="253"/>
      <c r="AT39" s="254"/>
      <c r="AU39" s="255"/>
      <c r="AV39" s="253"/>
      <c r="AW39" s="254"/>
      <c r="AX39" s="255"/>
      <c r="AY39" s="253"/>
      <c r="AZ39" s="254"/>
      <c r="BA39" s="255"/>
      <c r="BB39" s="253"/>
      <c r="BC39" s="254"/>
      <c r="BD39" s="255"/>
    </row>
    <row r="40" spans="1:56">
      <c r="A40" s="256"/>
      <c r="B40" s="247" t="s">
        <v>882</v>
      </c>
      <c r="C40" s="248">
        <v>7852.5</v>
      </c>
      <c r="D40" s="248">
        <v>8156</v>
      </c>
      <c r="E40" s="249">
        <f t="shared" si="36"/>
        <v>3.8650111429481058</v>
      </c>
      <c r="F40" s="248">
        <v>12937.5</v>
      </c>
      <c r="G40" s="248">
        <v>13406</v>
      </c>
      <c r="H40" s="250">
        <f t="shared" si="37"/>
        <v>3.6212560386473429</v>
      </c>
      <c r="I40" s="251">
        <v>7552.5</v>
      </c>
      <c r="J40" s="248">
        <v>7807.5</v>
      </c>
      <c r="K40" s="250">
        <f t="shared" si="38"/>
        <v>3.3763654419066533</v>
      </c>
      <c r="L40" s="251">
        <v>12340.5</v>
      </c>
      <c r="M40" s="248">
        <v>12727.5</v>
      </c>
      <c r="N40" s="252">
        <f t="shared" si="39"/>
        <v>3.1360155585268021</v>
      </c>
      <c r="O40" s="253"/>
      <c r="P40" s="254"/>
      <c r="Q40" s="255"/>
      <c r="R40" s="253"/>
      <c r="S40" s="254"/>
      <c r="T40" s="255"/>
      <c r="U40" s="253"/>
      <c r="V40" s="254"/>
      <c r="W40" s="255"/>
      <c r="X40" s="253"/>
      <c r="Y40" s="254"/>
      <c r="Z40" s="255"/>
      <c r="AA40" s="253"/>
      <c r="AB40" s="254"/>
      <c r="AC40" s="255"/>
      <c r="AD40" s="253"/>
      <c r="AE40" s="254"/>
      <c r="AF40" s="255"/>
      <c r="AG40" s="253"/>
      <c r="AH40" s="254"/>
      <c r="AI40" s="255"/>
      <c r="AJ40" s="253"/>
      <c r="AK40" s="254"/>
      <c r="AL40" s="255"/>
      <c r="AM40" s="253"/>
      <c r="AN40" s="254"/>
      <c r="AO40" s="255"/>
      <c r="AP40" s="253"/>
      <c r="AQ40" s="254"/>
      <c r="AR40" s="255"/>
      <c r="AS40" s="253"/>
      <c r="AT40" s="254"/>
      <c r="AU40" s="255"/>
      <c r="AV40" s="253"/>
      <c r="AW40" s="254"/>
      <c r="AX40" s="255"/>
      <c r="AY40" s="253"/>
      <c r="AZ40" s="254"/>
      <c r="BA40" s="255"/>
      <c r="BB40" s="253"/>
      <c r="BC40" s="254"/>
      <c r="BD40" s="255"/>
    </row>
    <row r="41" spans="1:56">
      <c r="A41" s="256"/>
      <c r="B41" s="247" t="s">
        <v>883</v>
      </c>
      <c r="C41" s="248">
        <v>6447</v>
      </c>
      <c r="D41" s="248">
        <v>7210</v>
      </c>
      <c r="E41" s="290">
        <f t="shared" si="36"/>
        <v>11.834961997828447</v>
      </c>
      <c r="F41" s="248">
        <v>12297</v>
      </c>
      <c r="G41" s="248">
        <v>13060</v>
      </c>
      <c r="H41" s="250">
        <f t="shared" si="37"/>
        <v>6.2047653899325041</v>
      </c>
      <c r="I41" s="251">
        <v>7669</v>
      </c>
      <c r="J41" s="248">
        <v>8400</v>
      </c>
      <c r="K41" s="289">
        <f t="shared" si="38"/>
        <v>9.5318816012517935</v>
      </c>
      <c r="L41" s="251">
        <v>13549</v>
      </c>
      <c r="M41" s="248">
        <v>14280</v>
      </c>
      <c r="N41" s="252">
        <f t="shared" si="39"/>
        <v>5.395232120451694</v>
      </c>
      <c r="O41" s="253"/>
      <c r="P41" s="254"/>
      <c r="Q41" s="255"/>
      <c r="R41" s="253"/>
      <c r="S41" s="254"/>
      <c r="T41" s="255"/>
      <c r="U41" s="253"/>
      <c r="V41" s="254"/>
      <c r="W41" s="255"/>
      <c r="X41" s="253"/>
      <c r="Y41" s="254"/>
      <c r="Z41" s="255"/>
      <c r="AA41" s="253"/>
      <c r="AB41" s="254"/>
      <c r="AC41" s="255"/>
      <c r="AD41" s="253"/>
      <c r="AE41" s="254"/>
      <c r="AF41" s="255"/>
      <c r="AG41" s="253"/>
      <c r="AH41" s="254"/>
      <c r="AI41" s="255"/>
      <c r="AJ41" s="253"/>
      <c r="AK41" s="254"/>
      <c r="AL41" s="255"/>
      <c r="AM41" s="253"/>
      <c r="AN41" s="254"/>
      <c r="AO41" s="255"/>
      <c r="AP41" s="253"/>
      <c r="AQ41" s="254"/>
      <c r="AR41" s="255"/>
      <c r="AS41" s="253"/>
      <c r="AT41" s="254"/>
      <c r="AU41" s="255"/>
      <c r="AV41" s="253"/>
      <c r="AW41" s="254"/>
      <c r="AX41" s="255"/>
      <c r="AY41" s="253"/>
      <c r="AZ41" s="254"/>
      <c r="BA41" s="255"/>
      <c r="BB41" s="253"/>
      <c r="BC41" s="254"/>
      <c r="BD41" s="255"/>
    </row>
    <row r="42" spans="1:56">
      <c r="A42" s="256"/>
      <c r="B42" s="247" t="s">
        <v>884</v>
      </c>
      <c r="C42" s="248">
        <v>6296.5</v>
      </c>
      <c r="D42" s="248">
        <v>6688.5</v>
      </c>
      <c r="E42" s="249">
        <f t="shared" si="36"/>
        <v>6.2256809338521402</v>
      </c>
      <c r="F42" s="248">
        <v>13087.5</v>
      </c>
      <c r="G42" s="248">
        <v>13858.5</v>
      </c>
      <c r="H42" s="250">
        <f t="shared" si="37"/>
        <v>5.8911174785100284</v>
      </c>
      <c r="I42" s="251">
        <v>7409</v>
      </c>
      <c r="J42" s="248">
        <v>8594</v>
      </c>
      <c r="K42" s="250">
        <f t="shared" si="38"/>
        <v>15.994061276825484</v>
      </c>
      <c r="L42" s="251">
        <v>12722</v>
      </c>
      <c r="M42" s="248">
        <v>14414</v>
      </c>
      <c r="N42" s="252">
        <f t="shared" si="39"/>
        <v>13.299795629617986</v>
      </c>
      <c r="O42" s="253"/>
      <c r="P42" s="254"/>
      <c r="Q42" s="255"/>
      <c r="R42" s="253"/>
      <c r="S42" s="254"/>
      <c r="T42" s="255"/>
      <c r="U42" s="253"/>
      <c r="V42" s="254"/>
      <c r="W42" s="255"/>
      <c r="X42" s="253"/>
      <c r="Y42" s="254"/>
      <c r="Z42" s="255"/>
      <c r="AA42" s="253"/>
      <c r="AB42" s="254"/>
      <c r="AC42" s="255"/>
      <c r="AD42" s="253"/>
      <c r="AE42" s="254"/>
      <c r="AF42" s="255"/>
      <c r="AG42" s="253"/>
      <c r="AH42" s="254"/>
      <c r="AI42" s="255"/>
      <c r="AJ42" s="253"/>
      <c r="AK42" s="254"/>
      <c r="AL42" s="255"/>
      <c r="AM42" s="253"/>
      <c r="AN42" s="254"/>
      <c r="AO42" s="255"/>
      <c r="AP42" s="253"/>
      <c r="AQ42" s="254"/>
      <c r="AR42" s="255"/>
      <c r="AS42" s="253"/>
      <c r="AT42" s="254"/>
      <c r="AU42" s="255"/>
      <c r="AV42" s="253"/>
      <c r="AW42" s="254"/>
      <c r="AX42" s="255"/>
      <c r="AY42" s="253"/>
      <c r="AZ42" s="254"/>
      <c r="BA42" s="255"/>
      <c r="BB42" s="253"/>
      <c r="BC42" s="254"/>
      <c r="BD42" s="255"/>
    </row>
    <row r="43" spans="1:56" s="267" customFormat="1" ht="19.5" customHeight="1">
      <c r="A43" s="257"/>
      <c r="B43" s="258" t="s">
        <v>885</v>
      </c>
      <c r="C43" s="259">
        <v>7849</v>
      </c>
      <c r="D43" s="259">
        <v>8198</v>
      </c>
      <c r="E43" s="260">
        <f t="shared" si="36"/>
        <v>4.4464262963434829</v>
      </c>
      <c r="F43" s="259">
        <v>14086</v>
      </c>
      <c r="G43" s="259">
        <v>14648.5</v>
      </c>
      <c r="H43" s="261">
        <f t="shared" si="37"/>
        <v>3.9933267073690186</v>
      </c>
      <c r="I43" s="262">
        <v>7639.5</v>
      </c>
      <c r="J43" s="259">
        <v>7921</v>
      </c>
      <c r="K43" s="261">
        <f t="shared" si="38"/>
        <v>3.6847961254008772</v>
      </c>
      <c r="L43" s="262">
        <v>13727</v>
      </c>
      <c r="M43" s="259">
        <v>14298.5</v>
      </c>
      <c r="N43" s="263">
        <f t="shared" si="39"/>
        <v>4.1633277482334083</v>
      </c>
      <c r="O43" s="264"/>
      <c r="P43" s="265"/>
      <c r="Q43" s="266"/>
      <c r="R43" s="264"/>
      <c r="S43" s="265"/>
      <c r="T43" s="266"/>
      <c r="U43" s="264"/>
      <c r="V43" s="265"/>
      <c r="W43" s="266"/>
      <c r="X43" s="264"/>
      <c r="Y43" s="265"/>
      <c r="Z43" s="266"/>
      <c r="AA43" s="264"/>
      <c r="AB43" s="265"/>
      <c r="AC43" s="266"/>
      <c r="AD43" s="264"/>
      <c r="AE43" s="265"/>
      <c r="AF43" s="266"/>
      <c r="AG43" s="264"/>
      <c r="AH43" s="265"/>
      <c r="AI43" s="266"/>
      <c r="AJ43" s="264"/>
      <c r="AK43" s="265"/>
      <c r="AL43" s="266"/>
      <c r="AM43" s="264"/>
      <c r="AN43" s="265"/>
      <c r="AO43" s="266"/>
      <c r="AP43" s="264"/>
      <c r="AQ43" s="265"/>
      <c r="AR43" s="266"/>
      <c r="AS43" s="264"/>
      <c r="AT43" s="265"/>
      <c r="AU43" s="266"/>
      <c r="AV43" s="264"/>
      <c r="AW43" s="265"/>
      <c r="AX43" s="266"/>
      <c r="AY43" s="264"/>
      <c r="AZ43" s="265"/>
      <c r="BA43" s="266"/>
      <c r="BB43" s="264"/>
      <c r="BC43" s="265"/>
      <c r="BD43" s="266"/>
    </row>
    <row r="44" spans="1:56">
      <c r="A44" s="256"/>
      <c r="B44" s="247" t="s">
        <v>886</v>
      </c>
      <c r="C44" s="248"/>
      <c r="D44" s="248"/>
      <c r="E44" s="249">
        <f>IF(C44&gt;0,(((D44-C44)/C44)*100),0)</f>
        <v>0</v>
      </c>
      <c r="F44" s="248"/>
      <c r="G44" s="248"/>
      <c r="H44" s="250">
        <f t="shared" si="37"/>
        <v>0</v>
      </c>
      <c r="I44" s="251"/>
      <c r="J44" s="248"/>
      <c r="K44" s="250"/>
      <c r="L44" s="251"/>
      <c r="M44" s="248"/>
      <c r="N44" s="252"/>
      <c r="O44" s="253"/>
      <c r="P44" s="254"/>
      <c r="Q44" s="255"/>
      <c r="R44" s="253"/>
      <c r="S44" s="254"/>
      <c r="T44" s="255"/>
      <c r="U44" s="253"/>
      <c r="V44" s="254"/>
      <c r="W44" s="255"/>
      <c r="X44" s="253"/>
      <c r="Y44" s="254"/>
      <c r="Z44" s="255"/>
      <c r="AA44" s="253"/>
      <c r="AB44" s="254"/>
      <c r="AC44" s="255"/>
      <c r="AD44" s="253"/>
      <c r="AE44" s="254"/>
      <c r="AF44" s="255"/>
      <c r="AG44" s="253"/>
      <c r="AH44" s="254"/>
      <c r="AI44" s="255"/>
      <c r="AJ44" s="253"/>
      <c r="AK44" s="254"/>
      <c r="AL44" s="255"/>
      <c r="AM44" s="253"/>
      <c r="AN44" s="254"/>
      <c r="AO44" s="255"/>
      <c r="AP44" s="253"/>
      <c r="AQ44" s="254"/>
      <c r="AR44" s="255"/>
      <c r="AS44" s="253"/>
      <c r="AT44" s="254"/>
      <c r="AU44" s="255"/>
      <c r="AV44" s="253"/>
      <c r="AW44" s="254"/>
      <c r="AX44" s="255"/>
      <c r="AY44" s="253"/>
      <c r="AZ44" s="254"/>
      <c r="BA44" s="255"/>
      <c r="BB44" s="253"/>
      <c r="BC44" s="254"/>
      <c r="BD44" s="255"/>
    </row>
    <row r="45" spans="1:56">
      <c r="A45" s="256"/>
      <c r="B45" s="247" t="s">
        <v>887</v>
      </c>
      <c r="C45" s="248">
        <v>3929</v>
      </c>
      <c r="D45" s="248">
        <v>4244</v>
      </c>
      <c r="E45" s="249">
        <f>IF(C45&gt;0,(((D45-C45)/C45)*100),0)</f>
        <v>8.0173072028505992</v>
      </c>
      <c r="F45" s="248">
        <v>5549</v>
      </c>
      <c r="G45" s="248">
        <v>5564</v>
      </c>
      <c r="H45" s="250">
        <f t="shared" si="37"/>
        <v>0.27031897639214275</v>
      </c>
      <c r="I45" s="251"/>
      <c r="J45" s="248"/>
      <c r="K45" s="250"/>
      <c r="L45" s="251"/>
      <c r="M45" s="248"/>
      <c r="N45" s="252"/>
      <c r="O45" s="253"/>
      <c r="P45" s="254"/>
      <c r="Q45" s="255"/>
      <c r="R45" s="253"/>
      <c r="S45" s="254"/>
      <c r="T45" s="255"/>
      <c r="U45" s="253"/>
      <c r="V45" s="254"/>
      <c r="W45" s="255"/>
      <c r="X45" s="253"/>
      <c r="Y45" s="254"/>
      <c r="Z45" s="255"/>
      <c r="AA45" s="253"/>
      <c r="AB45" s="254"/>
      <c r="AC45" s="255"/>
      <c r="AD45" s="253"/>
      <c r="AE45" s="254"/>
      <c r="AF45" s="255"/>
      <c r="AG45" s="253"/>
      <c r="AH45" s="254"/>
      <c r="AI45" s="255"/>
      <c r="AJ45" s="253"/>
      <c r="AK45" s="254"/>
      <c r="AL45" s="255"/>
      <c r="AM45" s="253"/>
      <c r="AN45" s="254"/>
      <c r="AO45" s="255"/>
      <c r="AP45" s="253"/>
      <c r="AQ45" s="254"/>
      <c r="AR45" s="255"/>
      <c r="AS45" s="253"/>
      <c r="AT45" s="254"/>
      <c r="AU45" s="255"/>
      <c r="AV45" s="253"/>
      <c r="AW45" s="254"/>
      <c r="AX45" s="255"/>
      <c r="AY45" s="253"/>
      <c r="AZ45" s="254"/>
      <c r="BA45" s="255"/>
      <c r="BB45" s="253"/>
      <c r="BC45" s="254"/>
      <c r="BD45" s="255"/>
    </row>
    <row r="46" spans="1:56">
      <c r="A46" s="256"/>
      <c r="B46" s="247" t="s">
        <v>888</v>
      </c>
      <c r="C46" s="248">
        <v>3290</v>
      </c>
      <c r="D46" s="248">
        <v>3320</v>
      </c>
      <c r="E46" s="249">
        <f t="shared" si="36"/>
        <v>0.91185410334346495</v>
      </c>
      <c r="F46" s="248">
        <v>5030</v>
      </c>
      <c r="G46" s="248">
        <v>5075</v>
      </c>
      <c r="H46" s="250">
        <f t="shared" si="37"/>
        <v>0.89463220675944333</v>
      </c>
      <c r="I46" s="251"/>
      <c r="J46" s="248"/>
      <c r="K46" s="250"/>
      <c r="L46" s="251"/>
      <c r="M46" s="248"/>
      <c r="N46" s="252"/>
      <c r="O46" s="253"/>
      <c r="P46" s="254"/>
      <c r="Q46" s="255"/>
      <c r="R46" s="253"/>
      <c r="S46" s="254"/>
      <c r="T46" s="255"/>
      <c r="U46" s="253"/>
      <c r="V46" s="254"/>
      <c r="W46" s="255"/>
      <c r="X46" s="253"/>
      <c r="Y46" s="254"/>
      <c r="Z46" s="255"/>
      <c r="AA46" s="253"/>
      <c r="AB46" s="254"/>
      <c r="AC46" s="255"/>
      <c r="AD46" s="253"/>
      <c r="AE46" s="254"/>
      <c r="AF46" s="255"/>
      <c r="AG46" s="253"/>
      <c r="AH46" s="254"/>
      <c r="AI46" s="255"/>
      <c r="AJ46" s="253"/>
      <c r="AK46" s="254"/>
      <c r="AL46" s="255"/>
      <c r="AM46" s="253"/>
      <c r="AN46" s="254"/>
      <c r="AO46" s="255"/>
      <c r="AP46" s="253"/>
      <c r="AQ46" s="254"/>
      <c r="AR46" s="255"/>
      <c r="AS46" s="253"/>
      <c r="AT46" s="254"/>
      <c r="AU46" s="255"/>
      <c r="AV46" s="253"/>
      <c r="AW46" s="254"/>
      <c r="AX46" s="255"/>
      <c r="AY46" s="253"/>
      <c r="AZ46" s="254"/>
      <c r="BA46" s="255"/>
      <c r="BB46" s="253"/>
      <c r="BC46" s="254"/>
      <c r="BD46" s="255"/>
    </row>
    <row r="47" spans="1:56">
      <c r="A47" s="256"/>
      <c r="B47" s="247" t="s">
        <v>889</v>
      </c>
      <c r="C47" s="248">
        <v>3065</v>
      </c>
      <c r="D47" s="248">
        <v>3165</v>
      </c>
      <c r="E47" s="249">
        <f t="shared" si="36"/>
        <v>3.2626427406199019</v>
      </c>
      <c r="F47" s="248">
        <v>5400</v>
      </c>
      <c r="G47" s="248">
        <v>5460</v>
      </c>
      <c r="H47" s="250">
        <f t="shared" si="37"/>
        <v>1.1111111111111112</v>
      </c>
      <c r="I47" s="251"/>
      <c r="J47" s="248"/>
      <c r="K47" s="250"/>
      <c r="L47" s="251"/>
      <c r="M47" s="248"/>
      <c r="N47" s="252"/>
      <c r="O47" s="253"/>
      <c r="P47" s="254"/>
      <c r="Q47" s="255"/>
      <c r="R47" s="253"/>
      <c r="S47" s="254"/>
      <c r="T47" s="255"/>
      <c r="U47" s="253"/>
      <c r="V47" s="254"/>
      <c r="W47" s="255"/>
      <c r="X47" s="253"/>
      <c r="Y47" s="254"/>
      <c r="Z47" s="255"/>
      <c r="AA47" s="253"/>
      <c r="AB47" s="254"/>
      <c r="AC47" s="255"/>
      <c r="AD47" s="253"/>
      <c r="AE47" s="254"/>
      <c r="AF47" s="255"/>
      <c r="AG47" s="253"/>
      <c r="AH47" s="254"/>
      <c r="AI47" s="255"/>
      <c r="AJ47" s="253"/>
      <c r="AK47" s="254"/>
      <c r="AL47" s="255"/>
      <c r="AM47" s="253"/>
      <c r="AN47" s="254"/>
      <c r="AO47" s="255"/>
      <c r="AP47" s="253"/>
      <c r="AQ47" s="254"/>
      <c r="AR47" s="255"/>
      <c r="AS47" s="253"/>
      <c r="AT47" s="254"/>
      <c r="AU47" s="255"/>
      <c r="AV47" s="253"/>
      <c r="AW47" s="254"/>
      <c r="AX47" s="255"/>
      <c r="AY47" s="253"/>
      <c r="AZ47" s="254"/>
      <c r="BA47" s="255"/>
      <c r="BB47" s="253"/>
      <c r="BC47" s="254"/>
      <c r="BD47" s="255"/>
    </row>
    <row r="48" spans="1:56" s="277" customFormat="1" ht="20.25" customHeight="1">
      <c r="A48" s="276"/>
      <c r="B48" s="258" t="s">
        <v>890</v>
      </c>
      <c r="C48" s="259">
        <v>3175</v>
      </c>
      <c r="D48" s="259">
        <v>3209</v>
      </c>
      <c r="E48" s="260">
        <f t="shared" si="36"/>
        <v>1.0708661417322833</v>
      </c>
      <c r="F48" s="259">
        <v>5400</v>
      </c>
      <c r="G48" s="259">
        <v>5460</v>
      </c>
      <c r="H48" s="261">
        <f t="shared" si="37"/>
        <v>1.1111111111111112</v>
      </c>
      <c r="I48" s="262"/>
      <c r="J48" s="259"/>
      <c r="K48" s="261"/>
      <c r="L48" s="262"/>
      <c r="M48" s="259"/>
      <c r="N48" s="263"/>
      <c r="O48" s="264"/>
      <c r="P48" s="265"/>
      <c r="Q48" s="266"/>
      <c r="R48" s="264"/>
      <c r="S48" s="265"/>
      <c r="T48" s="266"/>
      <c r="U48" s="264"/>
      <c r="V48" s="265"/>
      <c r="W48" s="266"/>
      <c r="X48" s="264"/>
      <c r="Y48" s="265"/>
      <c r="Z48" s="266"/>
      <c r="AA48" s="264"/>
      <c r="AB48" s="265"/>
      <c r="AC48" s="266"/>
      <c r="AD48" s="264"/>
      <c r="AE48" s="265"/>
      <c r="AF48" s="266"/>
      <c r="AG48" s="264"/>
      <c r="AH48" s="265"/>
      <c r="AI48" s="266"/>
      <c r="AJ48" s="264"/>
      <c r="AK48" s="265"/>
      <c r="AL48" s="266"/>
      <c r="AM48" s="264"/>
      <c r="AN48" s="265"/>
      <c r="AO48" s="266"/>
      <c r="AP48" s="264"/>
      <c r="AQ48" s="265"/>
      <c r="AR48" s="266"/>
      <c r="AS48" s="264"/>
      <c r="AT48" s="265"/>
      <c r="AU48" s="266"/>
      <c r="AV48" s="264"/>
      <c r="AW48" s="265"/>
      <c r="AX48" s="266"/>
      <c r="AY48" s="264"/>
      <c r="AZ48" s="265"/>
      <c r="BA48" s="266"/>
      <c r="BB48" s="264"/>
      <c r="BC48" s="265"/>
      <c r="BD48" s="266"/>
    </row>
    <row r="49" spans="1:56">
      <c r="A49" s="256"/>
      <c r="B49" s="247" t="s">
        <v>891</v>
      </c>
      <c r="C49" s="248"/>
      <c r="D49" s="248"/>
      <c r="E49" s="249">
        <f t="shared" si="36"/>
        <v>0</v>
      </c>
      <c r="F49" s="248"/>
      <c r="G49" s="248"/>
      <c r="H49" s="250">
        <f t="shared" si="37"/>
        <v>0</v>
      </c>
      <c r="I49" s="251"/>
      <c r="J49" s="248"/>
      <c r="K49" s="250"/>
      <c r="L49" s="251"/>
      <c r="M49" s="248"/>
      <c r="N49" s="252"/>
      <c r="O49" s="253"/>
      <c r="P49" s="254"/>
      <c r="Q49" s="255"/>
      <c r="R49" s="253"/>
      <c r="S49" s="254"/>
      <c r="T49" s="255"/>
      <c r="U49" s="253"/>
      <c r="V49" s="254"/>
      <c r="W49" s="255"/>
      <c r="X49" s="253"/>
      <c r="Y49" s="254"/>
      <c r="Z49" s="255"/>
      <c r="AA49" s="253"/>
      <c r="AB49" s="254"/>
      <c r="AC49" s="255"/>
      <c r="AD49" s="253"/>
      <c r="AE49" s="254"/>
      <c r="AF49" s="255"/>
      <c r="AG49" s="253"/>
      <c r="AH49" s="254"/>
      <c r="AI49" s="255"/>
      <c r="AJ49" s="253"/>
      <c r="AK49" s="254"/>
      <c r="AL49" s="255"/>
      <c r="AM49" s="253"/>
      <c r="AN49" s="254"/>
      <c r="AO49" s="255"/>
      <c r="AP49" s="253"/>
      <c r="AQ49" s="254"/>
      <c r="AR49" s="255"/>
      <c r="AS49" s="253"/>
      <c r="AT49" s="254"/>
      <c r="AU49" s="255"/>
      <c r="AV49" s="253"/>
      <c r="AW49" s="254"/>
      <c r="AX49" s="255"/>
      <c r="AY49" s="253"/>
      <c r="AZ49" s="254"/>
      <c r="BA49" s="255"/>
      <c r="BB49" s="253"/>
      <c r="BC49" s="254"/>
      <c r="BD49" s="255"/>
    </row>
    <row r="50" spans="1:56">
      <c r="A50" s="256"/>
      <c r="B50" s="247" t="s">
        <v>892</v>
      </c>
      <c r="C50" s="248"/>
      <c r="D50" s="248"/>
      <c r="E50" s="249">
        <f t="shared" si="36"/>
        <v>0</v>
      </c>
      <c r="F50" s="248"/>
      <c r="G50" s="248"/>
      <c r="H50" s="250">
        <f t="shared" si="37"/>
        <v>0</v>
      </c>
      <c r="I50" s="251"/>
      <c r="J50" s="248"/>
      <c r="K50" s="250"/>
      <c r="L50" s="251"/>
      <c r="M50" s="248"/>
      <c r="N50" s="252"/>
      <c r="O50" s="253"/>
      <c r="P50" s="254"/>
      <c r="Q50" s="255"/>
      <c r="R50" s="253"/>
      <c r="S50" s="254"/>
      <c r="T50" s="255"/>
      <c r="U50" s="253"/>
      <c r="V50" s="254"/>
      <c r="W50" s="255"/>
      <c r="X50" s="253"/>
      <c r="Y50" s="254"/>
      <c r="Z50" s="255"/>
      <c r="AA50" s="253"/>
      <c r="AB50" s="254"/>
      <c r="AC50" s="255"/>
      <c r="AD50" s="253"/>
      <c r="AE50" s="254"/>
      <c r="AF50" s="255"/>
      <c r="AG50" s="253"/>
      <c r="AH50" s="254"/>
      <c r="AI50" s="255"/>
      <c r="AJ50" s="253"/>
      <c r="AK50" s="254"/>
      <c r="AL50" s="255"/>
      <c r="AM50" s="253"/>
      <c r="AN50" s="254"/>
      <c r="AO50" s="255"/>
      <c r="AP50" s="253"/>
      <c r="AQ50" s="254"/>
      <c r="AR50" s="255"/>
      <c r="AS50" s="253"/>
      <c r="AT50" s="254"/>
      <c r="AU50" s="255"/>
      <c r="AV50" s="253"/>
      <c r="AW50" s="254"/>
      <c r="AX50" s="255"/>
      <c r="AY50" s="253"/>
      <c r="AZ50" s="254"/>
      <c r="BA50" s="255"/>
      <c r="BB50" s="253"/>
      <c r="BC50" s="254"/>
      <c r="BD50" s="255"/>
    </row>
    <row r="51" spans="1:56">
      <c r="A51" s="256"/>
      <c r="B51" s="247" t="s">
        <v>893</v>
      </c>
      <c r="C51" s="248"/>
      <c r="D51" s="248"/>
      <c r="E51" s="249"/>
      <c r="F51" s="248"/>
      <c r="G51" s="248"/>
      <c r="H51" s="250">
        <f t="shared" si="37"/>
        <v>0</v>
      </c>
      <c r="I51" s="251"/>
      <c r="J51" s="248"/>
      <c r="K51" s="250"/>
      <c r="L51" s="251"/>
      <c r="M51" s="248"/>
      <c r="N51" s="252"/>
      <c r="O51" s="253"/>
      <c r="P51" s="254"/>
      <c r="Q51" s="255"/>
      <c r="R51" s="253"/>
      <c r="S51" s="254"/>
      <c r="T51" s="255"/>
      <c r="U51" s="253"/>
      <c r="V51" s="254"/>
      <c r="W51" s="255"/>
      <c r="X51" s="253"/>
      <c r="Y51" s="254"/>
      <c r="Z51" s="255"/>
      <c r="AA51" s="253"/>
      <c r="AB51" s="254"/>
      <c r="AC51" s="255"/>
      <c r="AD51" s="253"/>
      <c r="AE51" s="254"/>
      <c r="AF51" s="255"/>
      <c r="AG51" s="253"/>
      <c r="AH51" s="254"/>
      <c r="AI51" s="255"/>
      <c r="AJ51" s="253"/>
      <c r="AK51" s="254"/>
      <c r="AL51" s="255"/>
      <c r="AM51" s="253"/>
      <c r="AN51" s="254"/>
      <c r="AO51" s="255"/>
      <c r="AP51" s="253"/>
      <c r="AQ51" s="254"/>
      <c r="AR51" s="255"/>
      <c r="AS51" s="253"/>
      <c r="AT51" s="254"/>
      <c r="AU51" s="255"/>
      <c r="AV51" s="253"/>
      <c r="AW51" s="254"/>
      <c r="AX51" s="255"/>
      <c r="AY51" s="253"/>
      <c r="AZ51" s="254"/>
      <c r="BA51" s="255"/>
      <c r="BB51" s="253"/>
      <c r="BC51" s="254"/>
      <c r="BD51" s="255"/>
    </row>
    <row r="52" spans="1:56" s="277" customFormat="1" ht="21.75" customHeight="1">
      <c r="A52" s="276"/>
      <c r="B52" s="278" t="s">
        <v>894</v>
      </c>
      <c r="C52" s="259"/>
      <c r="D52" s="259"/>
      <c r="E52" s="260">
        <f>IF(C52&gt;0,(((D52-C52)/C52)*100),0)</f>
        <v>0</v>
      </c>
      <c r="F52" s="259"/>
      <c r="G52" s="259"/>
      <c r="H52" s="261">
        <f t="shared" si="37"/>
        <v>0</v>
      </c>
      <c r="I52" s="262"/>
      <c r="J52" s="259"/>
      <c r="K52" s="261"/>
      <c r="L52" s="262"/>
      <c r="M52" s="259"/>
      <c r="N52" s="263"/>
      <c r="O52" s="264"/>
      <c r="P52" s="265"/>
      <c r="Q52" s="266"/>
      <c r="R52" s="264"/>
      <c r="S52" s="265"/>
      <c r="T52" s="266"/>
      <c r="U52" s="264"/>
      <c r="V52" s="265"/>
      <c r="W52" s="266"/>
      <c r="X52" s="264"/>
      <c r="Y52" s="265"/>
      <c r="Z52" s="266"/>
      <c r="AA52" s="264"/>
      <c r="AB52" s="265"/>
      <c r="AC52" s="266"/>
      <c r="AD52" s="264"/>
      <c r="AE52" s="265"/>
      <c r="AF52" s="266"/>
      <c r="AG52" s="264"/>
      <c r="AH52" s="265"/>
      <c r="AI52" s="266"/>
      <c r="AJ52" s="264"/>
      <c r="AK52" s="265"/>
      <c r="AL52" s="266"/>
      <c r="AM52" s="264"/>
      <c r="AN52" s="265"/>
      <c r="AO52" s="266"/>
      <c r="AP52" s="264"/>
      <c r="AQ52" s="265"/>
      <c r="AR52" s="266"/>
      <c r="AS52" s="264"/>
      <c r="AT52" s="265"/>
      <c r="AU52" s="266"/>
      <c r="AV52" s="264"/>
      <c r="AW52" s="265"/>
      <c r="AX52" s="266"/>
      <c r="AY52" s="264"/>
      <c r="AZ52" s="265"/>
      <c r="BA52" s="266"/>
      <c r="BB52" s="264"/>
      <c r="BC52" s="265"/>
      <c r="BD52" s="266"/>
    </row>
    <row r="53" spans="1:56">
      <c r="A53" s="268"/>
      <c r="B53" s="269" t="s">
        <v>895</v>
      </c>
      <c r="C53" s="270"/>
      <c r="D53" s="270"/>
      <c r="E53" s="271"/>
      <c r="F53" s="270"/>
      <c r="G53" s="270"/>
      <c r="H53" s="272"/>
      <c r="I53" s="273"/>
      <c r="J53" s="270"/>
      <c r="K53" s="272"/>
      <c r="L53" s="273"/>
      <c r="M53" s="270"/>
      <c r="N53" s="272"/>
      <c r="O53" s="273">
        <v>11996.5</v>
      </c>
      <c r="P53" s="270">
        <v>12475</v>
      </c>
      <c r="Q53" s="274">
        <f t="shared" ref="Q53" si="40">IF(O53&gt;0,(((P53-O53)/O53)*100),0)</f>
        <v>3.9886633601467096</v>
      </c>
      <c r="R53" s="273">
        <v>24394.5</v>
      </c>
      <c r="S53" s="270">
        <v>25748</v>
      </c>
      <c r="T53" s="274">
        <f t="shared" ref="T53" si="41">IF(R53&gt;0,(((S53-R53)/R53)*100),0)</f>
        <v>5.5483818073746134</v>
      </c>
      <c r="U53" s="273">
        <v>28053</v>
      </c>
      <c r="V53" s="270">
        <v>30781</v>
      </c>
      <c r="W53" s="291">
        <f t="shared" ref="W53" si="42">IF(U53&gt;0,(((V53-U53)/U53)*100),0)</f>
        <v>9.7244501479342667</v>
      </c>
      <c r="X53" s="273">
        <v>54601</v>
      </c>
      <c r="Y53" s="270">
        <v>59985</v>
      </c>
      <c r="Z53" s="291">
        <f t="shared" ref="Z53" si="43">IF(X53&gt;0,(((Y53-X53)/X53)*100),0)</f>
        <v>9.8606252632735654</v>
      </c>
      <c r="AA53" s="273"/>
      <c r="AB53" s="270"/>
      <c r="AC53" s="274">
        <f t="shared" ref="AC53" si="44">IF(AA53&gt;0,(((AB53-AA53)/AA53)*100),0)</f>
        <v>0</v>
      </c>
      <c r="AD53" s="273"/>
      <c r="AE53" s="270"/>
      <c r="AF53" s="274">
        <f t="shared" ref="AF53" si="45">IF(AD53&gt;0,(((AE53-AD53)/AD53)*100),0)</f>
        <v>0</v>
      </c>
      <c r="AG53" s="273">
        <v>17405</v>
      </c>
      <c r="AH53" s="270">
        <v>19073</v>
      </c>
      <c r="AI53" s="291">
        <f t="shared" ref="AI53" si="46">IF(AG53&gt;0,(((AH53-AG53)/AG53)*100),0)</f>
        <v>9.5834530307382941</v>
      </c>
      <c r="AJ53" s="273">
        <v>33305</v>
      </c>
      <c r="AK53" s="270">
        <v>36569</v>
      </c>
      <c r="AL53" s="291">
        <f t="shared" ref="AL53" si="47">IF(AJ53&gt;0,(((AK53-AJ53)/AJ53)*100),0)</f>
        <v>9.8003302807386277</v>
      </c>
      <c r="AM53" s="273"/>
      <c r="AN53" s="270"/>
      <c r="AO53" s="274">
        <f t="shared" ref="AO53" si="48">IF(AM53&gt;0,(((AN53-AM53)/AM53)*100),0)</f>
        <v>0</v>
      </c>
      <c r="AP53" s="273"/>
      <c r="AQ53" s="270"/>
      <c r="AR53" s="274">
        <f t="shared" ref="AR53" si="49">IF(AP53&gt;0,(((AQ53-AP53)/AP53)*100),0)</f>
        <v>0</v>
      </c>
      <c r="AS53" s="273"/>
      <c r="AT53" s="270"/>
      <c r="AU53" s="274">
        <f t="shared" ref="AU53" si="50">IF(AS53&gt;0,(((AT53-AS53)/AS53)*100),0)</f>
        <v>0</v>
      </c>
      <c r="AV53" s="273"/>
      <c r="AW53" s="270"/>
      <c r="AX53" s="274">
        <f t="shared" ref="AX53" si="51">IF(AV53&gt;0,(((AW53-AV53)/AV53)*100),0)</f>
        <v>0</v>
      </c>
      <c r="AY53" s="273"/>
      <c r="AZ53" s="270"/>
      <c r="BA53" s="274">
        <f t="shared" ref="BA53" si="52">IF(AY53&gt;0,(((AZ53-AY53)/AY53)*100),0)</f>
        <v>0</v>
      </c>
      <c r="BB53" s="273"/>
      <c r="BC53" s="270"/>
      <c r="BD53" s="274">
        <f t="shared" ref="BD53" si="53">IF(BB53&gt;0,(((BC53-BB53)/BB53)*100),0)</f>
        <v>0</v>
      </c>
    </row>
    <row r="54" spans="1:56">
      <c r="A54" s="246" t="s">
        <v>139</v>
      </c>
      <c r="B54" s="247" t="s">
        <v>879</v>
      </c>
      <c r="C54" s="248">
        <v>12520</v>
      </c>
      <c r="D54" s="248">
        <v>12830</v>
      </c>
      <c r="E54" s="249">
        <f t="shared" ref="E54:E67" si="54">IF(C54&gt;0,(((D54-C54)/C54)*100),0)</f>
        <v>2.4760383386581468</v>
      </c>
      <c r="F54" s="248">
        <v>31420</v>
      </c>
      <c r="G54" s="248">
        <v>32250</v>
      </c>
      <c r="H54" s="250">
        <f t="shared" ref="H54:H69" si="55">IF(F54&gt;0,(((G54-F54)/F54)*100),0)</f>
        <v>2.6416295353278167</v>
      </c>
      <c r="I54" s="251">
        <v>30924</v>
      </c>
      <c r="J54" s="248">
        <v>31752</v>
      </c>
      <c r="K54" s="250">
        <f t="shared" ref="K54:K60" si="56">IF(I54&gt;0,(((J54-I54)/I54)*100),0)</f>
        <v>2.6775320139697323</v>
      </c>
      <c r="L54" s="251">
        <v>30924</v>
      </c>
      <c r="M54" s="248">
        <v>31752</v>
      </c>
      <c r="N54" s="252">
        <f t="shared" ref="N54:N60" si="57">IF(L54&gt;0,(((M54-L54)/L54)*100),0)</f>
        <v>2.6775320139697323</v>
      </c>
      <c r="O54" s="253"/>
      <c r="P54" s="254"/>
      <c r="Q54" s="255"/>
      <c r="R54" s="253"/>
      <c r="S54" s="254"/>
      <c r="T54" s="255"/>
      <c r="U54" s="253"/>
      <c r="V54" s="254"/>
      <c r="W54" s="255"/>
      <c r="X54" s="253"/>
      <c r="Y54" s="254"/>
      <c r="Z54" s="255"/>
      <c r="AA54" s="253"/>
      <c r="AB54" s="254"/>
      <c r="AC54" s="255"/>
      <c r="AD54" s="253"/>
      <c r="AE54" s="254"/>
      <c r="AF54" s="255"/>
      <c r="AG54" s="253"/>
      <c r="AH54" s="254"/>
      <c r="AI54" s="255"/>
      <c r="AJ54" s="253"/>
      <c r="AK54" s="254"/>
      <c r="AL54" s="255"/>
      <c r="AM54" s="253"/>
      <c r="AN54" s="254"/>
      <c r="AO54" s="255"/>
      <c r="AP54" s="253"/>
      <c r="AQ54" s="254"/>
      <c r="AR54" s="255"/>
      <c r="AS54" s="253"/>
      <c r="AT54" s="254"/>
      <c r="AU54" s="255"/>
      <c r="AV54" s="253"/>
      <c r="AW54" s="254"/>
      <c r="AX54" s="255"/>
      <c r="AY54" s="253"/>
      <c r="AZ54" s="254"/>
      <c r="BA54" s="255"/>
      <c r="BB54" s="253"/>
      <c r="BC54" s="254"/>
      <c r="BD54" s="255"/>
    </row>
    <row r="55" spans="1:56">
      <c r="A55" s="256"/>
      <c r="B55" s="247" t="s">
        <v>880</v>
      </c>
      <c r="C55" s="248"/>
      <c r="D55" s="248"/>
      <c r="E55" s="249">
        <f t="shared" si="54"/>
        <v>0</v>
      </c>
      <c r="F55" s="248"/>
      <c r="G55" s="248"/>
      <c r="H55" s="250">
        <f t="shared" si="55"/>
        <v>0</v>
      </c>
      <c r="I55" s="251"/>
      <c r="J55" s="248"/>
      <c r="K55" s="250">
        <f t="shared" si="56"/>
        <v>0</v>
      </c>
      <c r="L55" s="251"/>
      <c r="M55" s="248"/>
      <c r="N55" s="252">
        <f t="shared" si="57"/>
        <v>0</v>
      </c>
      <c r="O55" s="253"/>
      <c r="P55" s="254"/>
      <c r="Q55" s="255"/>
      <c r="R55" s="253"/>
      <c r="S55" s="254"/>
      <c r="T55" s="255"/>
      <c r="U55" s="253"/>
      <c r="V55" s="254"/>
      <c r="W55" s="255"/>
      <c r="X55" s="253"/>
      <c r="Y55" s="254"/>
      <c r="Z55" s="255"/>
      <c r="AA55" s="253"/>
      <c r="AB55" s="254"/>
      <c r="AC55" s="255"/>
      <c r="AD55" s="253"/>
      <c r="AE55" s="254"/>
      <c r="AF55" s="255"/>
      <c r="AG55" s="253"/>
      <c r="AH55" s="254"/>
      <c r="AI55" s="255"/>
      <c r="AJ55" s="253"/>
      <c r="AK55" s="254"/>
      <c r="AL55" s="255"/>
      <c r="AM55" s="253"/>
      <c r="AN55" s="254"/>
      <c r="AO55" s="255"/>
      <c r="AP55" s="253"/>
      <c r="AQ55" s="254"/>
      <c r="AR55" s="255"/>
      <c r="AS55" s="253"/>
      <c r="AT55" s="254"/>
      <c r="AU55" s="255"/>
      <c r="AV55" s="253"/>
      <c r="AW55" s="254"/>
      <c r="AX55" s="255"/>
      <c r="AY55" s="253"/>
      <c r="AZ55" s="254"/>
      <c r="BA55" s="255"/>
      <c r="BB55" s="253"/>
      <c r="BC55" s="254"/>
      <c r="BD55" s="255"/>
    </row>
    <row r="56" spans="1:56">
      <c r="A56" s="256"/>
      <c r="B56" s="247" t="s">
        <v>881</v>
      </c>
      <c r="C56" s="248">
        <v>7531</v>
      </c>
      <c r="D56" s="248">
        <v>7532</v>
      </c>
      <c r="E56" s="249">
        <f t="shared" si="54"/>
        <v>1.3278449077147789E-2</v>
      </c>
      <c r="F56" s="248">
        <v>16138</v>
      </c>
      <c r="G56" s="248">
        <v>16138</v>
      </c>
      <c r="H56" s="250">
        <f t="shared" si="55"/>
        <v>0</v>
      </c>
      <c r="I56" s="251">
        <v>5510</v>
      </c>
      <c r="J56" s="248">
        <v>5510</v>
      </c>
      <c r="K56" s="250">
        <f t="shared" si="56"/>
        <v>0</v>
      </c>
      <c r="L56" s="251">
        <v>11606</v>
      </c>
      <c r="M56" s="248">
        <v>11726</v>
      </c>
      <c r="N56" s="252">
        <f t="shared" si="57"/>
        <v>1.033947957952783</v>
      </c>
      <c r="O56" s="253"/>
      <c r="P56" s="254"/>
      <c r="Q56" s="255"/>
      <c r="R56" s="253"/>
      <c r="S56" s="254"/>
      <c r="T56" s="255"/>
      <c r="U56" s="253"/>
      <c r="V56" s="254"/>
      <c r="W56" s="255"/>
      <c r="X56" s="253"/>
      <c r="Y56" s="254"/>
      <c r="Z56" s="255"/>
      <c r="AA56" s="253"/>
      <c r="AB56" s="254"/>
      <c r="AC56" s="255"/>
      <c r="AD56" s="253"/>
      <c r="AE56" s="254"/>
      <c r="AF56" s="255"/>
      <c r="AG56" s="253"/>
      <c r="AH56" s="254"/>
      <c r="AI56" s="255"/>
      <c r="AJ56" s="253"/>
      <c r="AK56" s="254"/>
      <c r="AL56" s="255"/>
      <c r="AM56" s="253"/>
      <c r="AN56" s="254"/>
      <c r="AO56" s="255"/>
      <c r="AP56" s="253"/>
      <c r="AQ56" s="254"/>
      <c r="AR56" s="255"/>
      <c r="AS56" s="253"/>
      <c r="AT56" s="254"/>
      <c r="AU56" s="255"/>
      <c r="AV56" s="253"/>
      <c r="AW56" s="254"/>
      <c r="AX56" s="255"/>
      <c r="AY56" s="253"/>
      <c r="AZ56" s="254"/>
      <c r="BA56" s="255"/>
      <c r="BB56" s="253"/>
      <c r="BC56" s="254"/>
      <c r="BD56" s="255"/>
    </row>
    <row r="57" spans="1:56">
      <c r="A57" s="256"/>
      <c r="B57" s="247" t="s">
        <v>882</v>
      </c>
      <c r="C57" s="248"/>
      <c r="D57" s="248"/>
      <c r="E57" s="249">
        <f t="shared" si="54"/>
        <v>0</v>
      </c>
      <c r="F57" s="248"/>
      <c r="G57" s="248"/>
      <c r="H57" s="250">
        <f t="shared" si="55"/>
        <v>0</v>
      </c>
      <c r="I57" s="251"/>
      <c r="J57" s="248"/>
      <c r="K57" s="250">
        <f t="shared" si="56"/>
        <v>0</v>
      </c>
      <c r="L57" s="251"/>
      <c r="M57" s="248"/>
      <c r="N57" s="252">
        <f t="shared" si="57"/>
        <v>0</v>
      </c>
      <c r="O57" s="253"/>
      <c r="P57" s="254"/>
      <c r="Q57" s="255"/>
      <c r="R57" s="253"/>
      <c r="S57" s="254"/>
      <c r="T57" s="255"/>
      <c r="U57" s="253"/>
      <c r="V57" s="254"/>
      <c r="W57" s="255"/>
      <c r="X57" s="253"/>
      <c r="Y57" s="254"/>
      <c r="Z57" s="255"/>
      <c r="AA57" s="253"/>
      <c r="AB57" s="254"/>
      <c r="AC57" s="255"/>
      <c r="AD57" s="253"/>
      <c r="AE57" s="254"/>
      <c r="AF57" s="255"/>
      <c r="AG57" s="253"/>
      <c r="AH57" s="254"/>
      <c r="AI57" s="255"/>
      <c r="AJ57" s="253"/>
      <c r="AK57" s="254"/>
      <c r="AL57" s="255"/>
      <c r="AM57" s="253"/>
      <c r="AN57" s="254"/>
      <c r="AO57" s="255"/>
      <c r="AP57" s="253"/>
      <c r="AQ57" s="254"/>
      <c r="AR57" s="255"/>
      <c r="AS57" s="253"/>
      <c r="AT57" s="254"/>
      <c r="AU57" s="255"/>
      <c r="AV57" s="253"/>
      <c r="AW57" s="254"/>
      <c r="AX57" s="255"/>
      <c r="AY57" s="253"/>
      <c r="AZ57" s="254"/>
      <c r="BA57" s="255"/>
      <c r="BB57" s="253"/>
      <c r="BC57" s="254"/>
      <c r="BD57" s="255"/>
    </row>
    <row r="58" spans="1:56">
      <c r="A58" s="256"/>
      <c r="B58" s="247" t="s">
        <v>883</v>
      </c>
      <c r="C58" s="248"/>
      <c r="D58" s="248"/>
      <c r="E58" s="249">
        <f t="shared" si="54"/>
        <v>0</v>
      </c>
      <c r="F58" s="248"/>
      <c r="G58" s="248"/>
      <c r="H58" s="250">
        <f t="shared" si="55"/>
        <v>0</v>
      </c>
      <c r="I58" s="251"/>
      <c r="J58" s="248"/>
      <c r="K58" s="250">
        <f t="shared" si="56"/>
        <v>0</v>
      </c>
      <c r="L58" s="251"/>
      <c r="M58" s="248"/>
      <c r="N58" s="252">
        <f t="shared" si="57"/>
        <v>0</v>
      </c>
      <c r="O58" s="253"/>
      <c r="P58" s="254"/>
      <c r="Q58" s="255"/>
      <c r="R58" s="253"/>
      <c r="S58" s="254"/>
      <c r="T58" s="255"/>
      <c r="U58" s="253"/>
      <c r="V58" s="254"/>
      <c r="W58" s="255"/>
      <c r="X58" s="253"/>
      <c r="Y58" s="254"/>
      <c r="Z58" s="255"/>
      <c r="AA58" s="253"/>
      <c r="AB58" s="254"/>
      <c r="AC58" s="255"/>
      <c r="AD58" s="253"/>
      <c r="AE58" s="254"/>
      <c r="AF58" s="255"/>
      <c r="AG58" s="253"/>
      <c r="AH58" s="254"/>
      <c r="AI58" s="255"/>
      <c r="AJ58" s="253"/>
      <c r="AK58" s="254"/>
      <c r="AL58" s="255"/>
      <c r="AM58" s="253"/>
      <c r="AN58" s="254"/>
      <c r="AO58" s="255"/>
      <c r="AP58" s="253"/>
      <c r="AQ58" s="254"/>
      <c r="AR58" s="255"/>
      <c r="AS58" s="253"/>
      <c r="AT58" s="254"/>
      <c r="AU58" s="255"/>
      <c r="AV58" s="253"/>
      <c r="AW58" s="254"/>
      <c r="AX58" s="255"/>
      <c r="AY58" s="253"/>
      <c r="AZ58" s="254"/>
      <c r="BA58" s="255"/>
      <c r="BB58" s="253"/>
      <c r="BC58" s="254"/>
      <c r="BD58" s="255"/>
    </row>
    <row r="59" spans="1:56">
      <c r="A59" s="256"/>
      <c r="B59" s="247" t="s">
        <v>884</v>
      </c>
      <c r="C59" s="248"/>
      <c r="D59" s="248"/>
      <c r="E59" s="249">
        <f t="shared" si="54"/>
        <v>0</v>
      </c>
      <c r="F59" s="248"/>
      <c r="G59" s="248"/>
      <c r="H59" s="250">
        <f t="shared" si="55"/>
        <v>0</v>
      </c>
      <c r="I59" s="251"/>
      <c r="J59" s="248"/>
      <c r="K59" s="250">
        <f t="shared" si="56"/>
        <v>0</v>
      </c>
      <c r="L59" s="251"/>
      <c r="M59" s="248"/>
      <c r="N59" s="252">
        <f t="shared" si="57"/>
        <v>0</v>
      </c>
      <c r="O59" s="253"/>
      <c r="P59" s="254"/>
      <c r="Q59" s="255"/>
      <c r="R59" s="253"/>
      <c r="S59" s="254"/>
      <c r="T59" s="255"/>
      <c r="U59" s="253"/>
      <c r="V59" s="254"/>
      <c r="W59" s="255"/>
      <c r="X59" s="253"/>
      <c r="Y59" s="254"/>
      <c r="Z59" s="255"/>
      <c r="AA59" s="253"/>
      <c r="AB59" s="254"/>
      <c r="AC59" s="255"/>
      <c r="AD59" s="253"/>
      <c r="AE59" s="254"/>
      <c r="AF59" s="255"/>
      <c r="AG59" s="253"/>
      <c r="AH59" s="254"/>
      <c r="AI59" s="255"/>
      <c r="AJ59" s="253"/>
      <c r="AK59" s="254"/>
      <c r="AL59" s="255"/>
      <c r="AM59" s="253"/>
      <c r="AN59" s="254"/>
      <c r="AO59" s="255"/>
      <c r="AP59" s="253"/>
      <c r="AQ59" s="254"/>
      <c r="AR59" s="255"/>
      <c r="AS59" s="253"/>
      <c r="AT59" s="254"/>
      <c r="AU59" s="255"/>
      <c r="AV59" s="253"/>
      <c r="AW59" s="254"/>
      <c r="AX59" s="255"/>
      <c r="AY59" s="253"/>
      <c r="AZ59" s="254"/>
      <c r="BA59" s="255"/>
      <c r="BB59" s="253"/>
      <c r="BC59" s="254"/>
      <c r="BD59" s="255"/>
    </row>
    <row r="60" spans="1:56" s="267" customFormat="1" ht="19.5" customHeight="1">
      <c r="A60" s="257"/>
      <c r="B60" s="258" t="s">
        <v>885</v>
      </c>
      <c r="C60" s="259">
        <v>10025.5</v>
      </c>
      <c r="D60" s="259">
        <v>10181</v>
      </c>
      <c r="E60" s="260">
        <f t="shared" si="54"/>
        <v>1.5510448356690438</v>
      </c>
      <c r="F60" s="259">
        <v>23779</v>
      </c>
      <c r="G60" s="259">
        <v>24194</v>
      </c>
      <c r="H60" s="261">
        <f t="shared" si="55"/>
        <v>1.7452373943395432</v>
      </c>
      <c r="I60" s="262">
        <v>18217</v>
      </c>
      <c r="J60" s="259">
        <v>18631</v>
      </c>
      <c r="K60" s="261">
        <f t="shared" si="56"/>
        <v>2.2726025141351487</v>
      </c>
      <c r="L60" s="262">
        <v>21265</v>
      </c>
      <c r="M60" s="259">
        <v>21739</v>
      </c>
      <c r="N60" s="263">
        <f t="shared" si="57"/>
        <v>2.2290148130731247</v>
      </c>
      <c r="O60" s="264"/>
      <c r="P60" s="265"/>
      <c r="Q60" s="266"/>
      <c r="R60" s="264"/>
      <c r="S60" s="265"/>
      <c r="T60" s="266"/>
      <c r="U60" s="264"/>
      <c r="V60" s="265"/>
      <c r="W60" s="266"/>
      <c r="X60" s="264"/>
      <c r="Y60" s="265"/>
      <c r="Z60" s="266"/>
      <c r="AA60" s="264"/>
      <c r="AB60" s="265"/>
      <c r="AC60" s="266"/>
      <c r="AD60" s="264"/>
      <c r="AE60" s="265"/>
      <c r="AF60" s="266"/>
      <c r="AG60" s="264"/>
      <c r="AH60" s="265"/>
      <c r="AI60" s="266"/>
      <c r="AJ60" s="264"/>
      <c r="AK60" s="265"/>
      <c r="AL60" s="266"/>
      <c r="AM60" s="264"/>
      <c r="AN60" s="265"/>
      <c r="AO60" s="266"/>
      <c r="AP60" s="264"/>
      <c r="AQ60" s="265"/>
      <c r="AR60" s="266"/>
      <c r="AS60" s="264"/>
      <c r="AT60" s="265"/>
      <c r="AU60" s="266"/>
      <c r="AV60" s="264"/>
      <c r="AW60" s="265"/>
      <c r="AX60" s="266"/>
      <c r="AY60" s="264"/>
      <c r="AZ60" s="265"/>
      <c r="BA60" s="266"/>
      <c r="BB60" s="264"/>
      <c r="BC60" s="265"/>
      <c r="BD60" s="266"/>
    </row>
    <row r="61" spans="1:56">
      <c r="A61" s="256"/>
      <c r="B61" s="247" t="s">
        <v>886</v>
      </c>
      <c r="C61" s="248"/>
      <c r="D61" s="248"/>
      <c r="E61" s="249">
        <f t="shared" si="54"/>
        <v>0</v>
      </c>
      <c r="F61" s="248"/>
      <c r="G61" s="248"/>
      <c r="H61" s="250">
        <f t="shared" si="55"/>
        <v>0</v>
      </c>
      <c r="I61" s="251"/>
      <c r="J61" s="248"/>
      <c r="K61" s="250"/>
      <c r="L61" s="251"/>
      <c r="M61" s="248"/>
      <c r="N61" s="252"/>
      <c r="O61" s="253"/>
      <c r="P61" s="254"/>
      <c r="Q61" s="255"/>
      <c r="R61" s="253"/>
      <c r="S61" s="254"/>
      <c r="T61" s="255"/>
      <c r="U61" s="253"/>
      <c r="V61" s="254"/>
      <c r="W61" s="255"/>
      <c r="X61" s="253"/>
      <c r="Y61" s="254"/>
      <c r="Z61" s="255"/>
      <c r="AA61" s="253"/>
      <c r="AB61" s="254"/>
      <c r="AC61" s="255"/>
      <c r="AD61" s="253"/>
      <c r="AE61" s="254"/>
      <c r="AF61" s="255"/>
      <c r="AG61" s="253"/>
      <c r="AH61" s="254"/>
      <c r="AI61" s="255"/>
      <c r="AJ61" s="253"/>
      <c r="AK61" s="254"/>
      <c r="AL61" s="255"/>
      <c r="AM61" s="253"/>
      <c r="AN61" s="254"/>
      <c r="AO61" s="255"/>
      <c r="AP61" s="253"/>
      <c r="AQ61" s="254"/>
      <c r="AR61" s="255"/>
      <c r="AS61" s="253"/>
      <c r="AT61" s="254"/>
      <c r="AU61" s="255"/>
      <c r="AV61" s="253"/>
      <c r="AW61" s="254"/>
      <c r="AX61" s="255"/>
      <c r="AY61" s="253"/>
      <c r="AZ61" s="254"/>
      <c r="BA61" s="255"/>
      <c r="BB61" s="253"/>
      <c r="BC61" s="254"/>
      <c r="BD61" s="255"/>
    </row>
    <row r="62" spans="1:56">
      <c r="A62" s="256"/>
      <c r="B62" s="247" t="s">
        <v>887</v>
      </c>
      <c r="C62" s="248"/>
      <c r="D62" s="248"/>
      <c r="E62" s="249">
        <f t="shared" si="54"/>
        <v>0</v>
      </c>
      <c r="F62" s="248"/>
      <c r="G62" s="248"/>
      <c r="H62" s="250">
        <f t="shared" si="55"/>
        <v>0</v>
      </c>
      <c r="I62" s="251"/>
      <c r="J62" s="248"/>
      <c r="K62" s="250"/>
      <c r="L62" s="251"/>
      <c r="M62" s="248"/>
      <c r="N62" s="252"/>
      <c r="O62" s="253"/>
      <c r="P62" s="254"/>
      <c r="Q62" s="255"/>
      <c r="R62" s="253"/>
      <c r="S62" s="254"/>
      <c r="T62" s="255"/>
      <c r="U62" s="253"/>
      <c r="V62" s="254"/>
      <c r="W62" s="255"/>
      <c r="X62" s="253"/>
      <c r="Y62" s="254"/>
      <c r="Z62" s="255"/>
      <c r="AA62" s="253"/>
      <c r="AB62" s="254"/>
      <c r="AC62" s="255"/>
      <c r="AD62" s="253"/>
      <c r="AE62" s="254"/>
      <c r="AF62" s="255"/>
      <c r="AG62" s="253"/>
      <c r="AH62" s="254"/>
      <c r="AI62" s="255"/>
      <c r="AJ62" s="253"/>
      <c r="AK62" s="254"/>
      <c r="AL62" s="255"/>
      <c r="AM62" s="253"/>
      <c r="AN62" s="254"/>
      <c r="AO62" s="255"/>
      <c r="AP62" s="253"/>
      <c r="AQ62" s="254"/>
      <c r="AR62" s="255"/>
      <c r="AS62" s="253"/>
      <c r="AT62" s="254"/>
      <c r="AU62" s="255"/>
      <c r="AV62" s="253"/>
      <c r="AW62" s="254"/>
      <c r="AX62" s="255"/>
      <c r="AY62" s="253"/>
      <c r="AZ62" s="254"/>
      <c r="BA62" s="255"/>
      <c r="BB62" s="253"/>
      <c r="BC62" s="254"/>
      <c r="BD62" s="255"/>
    </row>
    <row r="63" spans="1:56">
      <c r="A63" s="256"/>
      <c r="B63" s="247" t="s">
        <v>888</v>
      </c>
      <c r="C63" s="248">
        <v>3632</v>
      </c>
      <c r="D63" s="248">
        <v>3774</v>
      </c>
      <c r="E63" s="249">
        <f t="shared" si="54"/>
        <v>3.909691629955947</v>
      </c>
      <c r="F63" s="248">
        <v>8522</v>
      </c>
      <c r="G63" s="248">
        <v>8814</v>
      </c>
      <c r="H63" s="250">
        <f t="shared" si="55"/>
        <v>3.4264257216615817</v>
      </c>
      <c r="I63" s="251"/>
      <c r="J63" s="248"/>
      <c r="K63" s="250"/>
      <c r="L63" s="251"/>
      <c r="M63" s="248"/>
      <c r="N63" s="252"/>
      <c r="O63" s="253"/>
      <c r="P63" s="254"/>
      <c r="Q63" s="255"/>
      <c r="R63" s="253"/>
      <c r="S63" s="254"/>
      <c r="T63" s="255"/>
      <c r="U63" s="253"/>
      <c r="V63" s="254"/>
      <c r="W63" s="255"/>
      <c r="X63" s="253"/>
      <c r="Y63" s="254"/>
      <c r="Z63" s="255"/>
      <c r="AA63" s="253"/>
      <c r="AB63" s="254"/>
      <c r="AC63" s="255"/>
      <c r="AD63" s="253"/>
      <c r="AE63" s="254"/>
      <c r="AF63" s="255"/>
      <c r="AG63" s="253"/>
      <c r="AH63" s="254"/>
      <c r="AI63" s="255"/>
      <c r="AJ63" s="253"/>
      <c r="AK63" s="254"/>
      <c r="AL63" s="255"/>
      <c r="AM63" s="253"/>
      <c r="AN63" s="254"/>
      <c r="AO63" s="255"/>
      <c r="AP63" s="253"/>
      <c r="AQ63" s="254"/>
      <c r="AR63" s="255"/>
      <c r="AS63" s="253"/>
      <c r="AT63" s="254"/>
      <c r="AU63" s="255"/>
      <c r="AV63" s="253"/>
      <c r="AW63" s="254"/>
      <c r="AX63" s="255"/>
      <c r="AY63" s="253"/>
      <c r="AZ63" s="254"/>
      <c r="BA63" s="255"/>
      <c r="BB63" s="253"/>
      <c r="BC63" s="254"/>
      <c r="BD63" s="255"/>
    </row>
    <row r="64" spans="1:56">
      <c r="A64" s="256"/>
      <c r="B64" s="247" t="s">
        <v>889</v>
      </c>
      <c r="C64" s="248"/>
      <c r="D64" s="248"/>
      <c r="E64" s="249">
        <f t="shared" si="54"/>
        <v>0</v>
      </c>
      <c r="F64" s="248"/>
      <c r="G64" s="248"/>
      <c r="H64" s="250">
        <f t="shared" si="55"/>
        <v>0</v>
      </c>
      <c r="I64" s="251"/>
      <c r="J64" s="248"/>
      <c r="K64" s="250"/>
      <c r="L64" s="251"/>
      <c r="M64" s="248"/>
      <c r="N64" s="252"/>
      <c r="O64" s="253"/>
      <c r="P64" s="254"/>
      <c r="Q64" s="255"/>
      <c r="R64" s="253"/>
      <c r="S64" s="254"/>
      <c r="T64" s="255"/>
      <c r="U64" s="253"/>
      <c r="V64" s="254"/>
      <c r="W64" s="255"/>
      <c r="X64" s="253"/>
      <c r="Y64" s="254"/>
      <c r="Z64" s="255"/>
      <c r="AA64" s="253"/>
      <c r="AB64" s="254"/>
      <c r="AC64" s="255"/>
      <c r="AD64" s="253"/>
      <c r="AE64" s="254"/>
      <c r="AF64" s="255"/>
      <c r="AG64" s="253"/>
      <c r="AH64" s="254"/>
      <c r="AI64" s="255"/>
      <c r="AJ64" s="253"/>
      <c r="AK64" s="254"/>
      <c r="AL64" s="255"/>
      <c r="AM64" s="253"/>
      <c r="AN64" s="254"/>
      <c r="AO64" s="255"/>
      <c r="AP64" s="253"/>
      <c r="AQ64" s="254"/>
      <c r="AR64" s="255"/>
      <c r="AS64" s="253"/>
      <c r="AT64" s="254"/>
      <c r="AU64" s="255"/>
      <c r="AV64" s="253"/>
      <c r="AW64" s="254"/>
      <c r="AX64" s="255"/>
      <c r="AY64" s="253"/>
      <c r="AZ64" s="254"/>
      <c r="BA64" s="255"/>
      <c r="BB64" s="253"/>
      <c r="BC64" s="254"/>
      <c r="BD64" s="255"/>
    </row>
    <row r="65" spans="1:56" s="277" customFormat="1" ht="20.25" customHeight="1">
      <c r="A65" s="276"/>
      <c r="B65" s="258" t="s">
        <v>890</v>
      </c>
      <c r="C65" s="259">
        <v>3632</v>
      </c>
      <c r="D65" s="259">
        <v>3774</v>
      </c>
      <c r="E65" s="260">
        <f t="shared" si="54"/>
        <v>3.909691629955947</v>
      </c>
      <c r="F65" s="259">
        <v>8522</v>
      </c>
      <c r="G65" s="259">
        <v>8814</v>
      </c>
      <c r="H65" s="261">
        <f t="shared" si="55"/>
        <v>3.4264257216615817</v>
      </c>
      <c r="I65" s="262"/>
      <c r="J65" s="259"/>
      <c r="K65" s="261"/>
      <c r="L65" s="262"/>
      <c r="M65" s="259"/>
      <c r="N65" s="263"/>
      <c r="O65" s="264"/>
      <c r="P65" s="265"/>
      <c r="Q65" s="266"/>
      <c r="R65" s="264"/>
      <c r="S65" s="265"/>
      <c r="T65" s="266"/>
      <c r="U65" s="264"/>
      <c r="V65" s="265"/>
      <c r="W65" s="266"/>
      <c r="X65" s="264"/>
      <c r="Y65" s="265"/>
      <c r="Z65" s="266"/>
      <c r="AA65" s="264"/>
      <c r="AB65" s="265"/>
      <c r="AC65" s="266"/>
      <c r="AD65" s="264"/>
      <c r="AE65" s="265"/>
      <c r="AF65" s="266"/>
      <c r="AG65" s="264"/>
      <c r="AH65" s="265"/>
      <c r="AI65" s="266"/>
      <c r="AJ65" s="264"/>
      <c r="AK65" s="265"/>
      <c r="AL65" s="266"/>
      <c r="AM65" s="264"/>
      <c r="AN65" s="265"/>
      <c r="AO65" s="266"/>
      <c r="AP65" s="264"/>
      <c r="AQ65" s="265"/>
      <c r="AR65" s="266"/>
      <c r="AS65" s="264"/>
      <c r="AT65" s="265"/>
      <c r="AU65" s="266"/>
      <c r="AV65" s="264"/>
      <c r="AW65" s="265"/>
      <c r="AX65" s="266"/>
      <c r="AY65" s="264"/>
      <c r="AZ65" s="265"/>
      <c r="BA65" s="266"/>
      <c r="BB65" s="264"/>
      <c r="BC65" s="265"/>
      <c r="BD65" s="266"/>
    </row>
    <row r="66" spans="1:56">
      <c r="A66" s="256"/>
      <c r="B66" s="247" t="s">
        <v>891</v>
      </c>
      <c r="C66" s="248"/>
      <c r="D66" s="248"/>
      <c r="E66" s="249">
        <f t="shared" si="54"/>
        <v>0</v>
      </c>
      <c r="F66" s="248"/>
      <c r="G66" s="248"/>
      <c r="H66" s="250">
        <f t="shared" si="55"/>
        <v>0</v>
      </c>
      <c r="I66" s="251"/>
      <c r="J66" s="248"/>
      <c r="K66" s="250"/>
      <c r="L66" s="251"/>
      <c r="M66" s="248"/>
      <c r="N66" s="252"/>
      <c r="O66" s="253"/>
      <c r="P66" s="254"/>
      <c r="Q66" s="255"/>
      <c r="R66" s="253"/>
      <c r="S66" s="254"/>
      <c r="T66" s="255"/>
      <c r="U66" s="253"/>
      <c r="V66" s="254"/>
      <c r="W66" s="255"/>
      <c r="X66" s="253"/>
      <c r="Y66" s="254"/>
      <c r="Z66" s="255"/>
      <c r="AA66" s="253"/>
      <c r="AB66" s="254"/>
      <c r="AC66" s="255"/>
      <c r="AD66" s="253"/>
      <c r="AE66" s="254"/>
      <c r="AF66" s="255"/>
      <c r="AG66" s="253"/>
      <c r="AH66" s="254"/>
      <c r="AI66" s="255"/>
      <c r="AJ66" s="253"/>
      <c r="AK66" s="254"/>
      <c r="AL66" s="255"/>
      <c r="AM66" s="253"/>
      <c r="AN66" s="254"/>
      <c r="AO66" s="255"/>
      <c r="AP66" s="253"/>
      <c r="AQ66" s="254"/>
      <c r="AR66" s="255"/>
      <c r="AS66" s="253"/>
      <c r="AT66" s="254"/>
      <c r="AU66" s="255"/>
      <c r="AV66" s="253"/>
      <c r="AW66" s="254"/>
      <c r="AX66" s="255"/>
      <c r="AY66" s="253"/>
      <c r="AZ66" s="254"/>
      <c r="BA66" s="255"/>
      <c r="BB66" s="253"/>
      <c r="BC66" s="254"/>
      <c r="BD66" s="255"/>
    </row>
    <row r="67" spans="1:56">
      <c r="A67" s="256"/>
      <c r="B67" s="247" t="s">
        <v>892</v>
      </c>
      <c r="C67" s="248"/>
      <c r="D67" s="248"/>
      <c r="E67" s="249">
        <f t="shared" si="54"/>
        <v>0</v>
      </c>
      <c r="F67" s="248"/>
      <c r="G67" s="248"/>
      <c r="H67" s="250">
        <f t="shared" si="55"/>
        <v>0</v>
      </c>
      <c r="I67" s="251"/>
      <c r="J67" s="248"/>
      <c r="K67" s="250"/>
      <c r="L67" s="251"/>
      <c r="M67" s="248"/>
      <c r="N67" s="252"/>
      <c r="O67" s="253"/>
      <c r="P67" s="254"/>
      <c r="Q67" s="255"/>
      <c r="R67" s="253"/>
      <c r="S67" s="254"/>
      <c r="T67" s="255"/>
      <c r="U67" s="253"/>
      <c r="V67" s="254"/>
      <c r="W67" s="255"/>
      <c r="X67" s="253"/>
      <c r="Y67" s="254"/>
      <c r="Z67" s="255"/>
      <c r="AA67" s="253"/>
      <c r="AB67" s="254"/>
      <c r="AC67" s="255"/>
      <c r="AD67" s="253"/>
      <c r="AE67" s="254"/>
      <c r="AF67" s="255"/>
      <c r="AG67" s="253"/>
      <c r="AH67" s="254"/>
      <c r="AI67" s="255"/>
      <c r="AJ67" s="253"/>
      <c r="AK67" s="254"/>
      <c r="AL67" s="255"/>
      <c r="AM67" s="253"/>
      <c r="AN67" s="254"/>
      <c r="AO67" s="255"/>
      <c r="AP67" s="253"/>
      <c r="AQ67" s="254"/>
      <c r="AR67" s="255"/>
      <c r="AS67" s="253"/>
      <c r="AT67" s="254"/>
      <c r="AU67" s="255"/>
      <c r="AV67" s="253"/>
      <c r="AW67" s="254"/>
      <c r="AX67" s="255"/>
      <c r="AY67" s="253"/>
      <c r="AZ67" s="254"/>
      <c r="BA67" s="255"/>
      <c r="BB67" s="253"/>
      <c r="BC67" s="254"/>
      <c r="BD67" s="255"/>
    </row>
    <row r="68" spans="1:56">
      <c r="A68" s="256"/>
      <c r="B68" s="247" t="s">
        <v>893</v>
      </c>
      <c r="C68" s="248"/>
      <c r="D68" s="248"/>
      <c r="E68" s="249"/>
      <c r="F68" s="248"/>
      <c r="G68" s="248"/>
      <c r="H68" s="250">
        <f t="shared" si="55"/>
        <v>0</v>
      </c>
      <c r="I68" s="251"/>
      <c r="J68" s="248"/>
      <c r="K68" s="250"/>
      <c r="L68" s="251"/>
      <c r="M68" s="248"/>
      <c r="N68" s="252"/>
      <c r="O68" s="253"/>
      <c r="P68" s="254"/>
      <c r="Q68" s="255"/>
      <c r="R68" s="253"/>
      <c r="S68" s="254"/>
      <c r="T68" s="255"/>
      <c r="U68" s="253"/>
      <c r="V68" s="254"/>
      <c r="W68" s="255"/>
      <c r="X68" s="253"/>
      <c r="Y68" s="254"/>
      <c r="Z68" s="255"/>
      <c r="AA68" s="253"/>
      <c r="AB68" s="254"/>
      <c r="AC68" s="255"/>
      <c r="AD68" s="253"/>
      <c r="AE68" s="254"/>
      <c r="AF68" s="255"/>
      <c r="AG68" s="253"/>
      <c r="AH68" s="254"/>
      <c r="AI68" s="255"/>
      <c r="AJ68" s="253"/>
      <c r="AK68" s="254"/>
      <c r="AL68" s="255"/>
      <c r="AM68" s="253"/>
      <c r="AN68" s="254"/>
      <c r="AO68" s="255"/>
      <c r="AP68" s="253"/>
      <c r="AQ68" s="254"/>
      <c r="AR68" s="255"/>
      <c r="AS68" s="253"/>
      <c r="AT68" s="254"/>
      <c r="AU68" s="255"/>
      <c r="AV68" s="253"/>
      <c r="AW68" s="254"/>
      <c r="AX68" s="255"/>
      <c r="AY68" s="253"/>
      <c r="AZ68" s="254"/>
      <c r="BA68" s="255"/>
      <c r="BB68" s="253"/>
      <c r="BC68" s="254"/>
      <c r="BD68" s="255"/>
    </row>
    <row r="69" spans="1:56" s="277" customFormat="1" ht="21.75" customHeight="1">
      <c r="A69" s="276"/>
      <c r="B69" s="278" t="s">
        <v>894</v>
      </c>
      <c r="C69" s="259"/>
      <c r="D69" s="259"/>
      <c r="E69" s="260">
        <f>IF(C69&gt;0,(((D69-C69)/C69)*100),0)</f>
        <v>0</v>
      </c>
      <c r="F69" s="259"/>
      <c r="G69" s="259"/>
      <c r="H69" s="261">
        <f t="shared" si="55"/>
        <v>0</v>
      </c>
      <c r="I69" s="262"/>
      <c r="J69" s="259"/>
      <c r="K69" s="261"/>
      <c r="L69" s="262"/>
      <c r="M69" s="259"/>
      <c r="N69" s="263"/>
      <c r="O69" s="264"/>
      <c r="P69" s="265"/>
      <c r="Q69" s="266"/>
      <c r="R69" s="264"/>
      <c r="S69" s="265"/>
      <c r="T69" s="266"/>
      <c r="U69" s="264"/>
      <c r="V69" s="265"/>
      <c r="W69" s="266"/>
      <c r="X69" s="264"/>
      <c r="Y69" s="265"/>
      <c r="Z69" s="266"/>
      <c r="AA69" s="264"/>
      <c r="AB69" s="265"/>
      <c r="AC69" s="266"/>
      <c r="AD69" s="264"/>
      <c r="AE69" s="265"/>
      <c r="AF69" s="266"/>
      <c r="AG69" s="264"/>
      <c r="AH69" s="265"/>
      <c r="AI69" s="266"/>
      <c r="AJ69" s="264"/>
      <c r="AK69" s="265"/>
      <c r="AL69" s="266"/>
      <c r="AM69" s="264"/>
      <c r="AN69" s="265"/>
      <c r="AO69" s="266"/>
      <c r="AP69" s="264"/>
      <c r="AQ69" s="265"/>
      <c r="AR69" s="266"/>
      <c r="AS69" s="264"/>
      <c r="AT69" s="265"/>
      <c r="AU69" s="266"/>
      <c r="AV69" s="264"/>
      <c r="AW69" s="265"/>
      <c r="AX69" s="266"/>
      <c r="AY69" s="264"/>
      <c r="AZ69" s="265"/>
      <c r="BA69" s="266"/>
      <c r="BB69" s="264"/>
      <c r="BC69" s="265"/>
      <c r="BD69" s="266"/>
    </row>
    <row r="70" spans="1:56">
      <c r="A70" s="268"/>
      <c r="B70" s="269" t="s">
        <v>895</v>
      </c>
      <c r="C70" s="270"/>
      <c r="D70" s="270"/>
      <c r="E70" s="271"/>
      <c r="F70" s="270"/>
      <c r="G70" s="270"/>
      <c r="H70" s="272"/>
      <c r="I70" s="273"/>
      <c r="J70" s="270"/>
      <c r="K70" s="272"/>
      <c r="L70" s="273"/>
      <c r="M70" s="270"/>
      <c r="N70" s="272"/>
      <c r="O70" s="273"/>
      <c r="P70" s="270"/>
      <c r="Q70" s="274">
        <f t="shared" ref="Q70" si="58">IF(O70&gt;0,(((P70-O70)/O70)*100),0)</f>
        <v>0</v>
      </c>
      <c r="R70" s="273"/>
      <c r="S70" s="270"/>
      <c r="T70" s="274">
        <f t="shared" ref="T70" si="59">IF(R70&gt;0,(((S70-R70)/R70)*100),0)</f>
        <v>0</v>
      </c>
      <c r="U70" s="273"/>
      <c r="V70" s="270"/>
      <c r="W70" s="274">
        <f t="shared" ref="W70" si="60">IF(U70&gt;0,(((V70-U70)/U70)*100),0)</f>
        <v>0</v>
      </c>
      <c r="X70" s="273"/>
      <c r="Y70" s="270"/>
      <c r="Z70" s="274">
        <f t="shared" ref="Z70" si="61">IF(X70&gt;0,(((Y70-X70)/X70)*100),0)</f>
        <v>0</v>
      </c>
      <c r="AA70" s="273"/>
      <c r="AB70" s="270"/>
      <c r="AC70" s="274">
        <f t="shared" ref="AC70" si="62">IF(AA70&gt;0,(((AB70-AA70)/AA70)*100),0)</f>
        <v>0</v>
      </c>
      <c r="AD70" s="273"/>
      <c r="AE70" s="270"/>
      <c r="AF70" s="274">
        <f t="shared" ref="AF70" si="63">IF(AD70&gt;0,(((AE70-AD70)/AD70)*100),0)</f>
        <v>0</v>
      </c>
      <c r="AG70" s="273"/>
      <c r="AH70" s="270"/>
      <c r="AI70" s="274">
        <f t="shared" ref="AI70" si="64">IF(AG70&gt;0,(((AH70-AG70)/AG70)*100),0)</f>
        <v>0</v>
      </c>
      <c r="AJ70" s="273"/>
      <c r="AK70" s="270"/>
      <c r="AL70" s="274">
        <f t="shared" ref="AL70" si="65">IF(AJ70&gt;0,(((AK70-AJ70)/AJ70)*100),0)</f>
        <v>0</v>
      </c>
      <c r="AM70" s="273"/>
      <c r="AN70" s="270"/>
      <c r="AO70" s="274">
        <f t="shared" ref="AO70" si="66">IF(AM70&gt;0,(((AN70-AM70)/AM70)*100),0)</f>
        <v>0</v>
      </c>
      <c r="AP70" s="273"/>
      <c r="AQ70" s="270"/>
      <c r="AR70" s="274">
        <f t="shared" ref="AR70" si="67">IF(AP70&gt;0,(((AQ70-AP70)/AP70)*100),0)</f>
        <v>0</v>
      </c>
      <c r="AS70" s="273"/>
      <c r="AT70" s="270"/>
      <c r="AU70" s="274">
        <f t="shared" ref="AU70" si="68">IF(AS70&gt;0,(((AT70-AS70)/AS70)*100),0)</f>
        <v>0</v>
      </c>
      <c r="AV70" s="273"/>
      <c r="AW70" s="270"/>
      <c r="AX70" s="274">
        <f t="shared" ref="AX70" si="69">IF(AV70&gt;0,(((AW70-AV70)/AV70)*100),0)</f>
        <v>0</v>
      </c>
      <c r="AY70" s="273"/>
      <c r="AZ70" s="270"/>
      <c r="BA70" s="274">
        <f t="shared" ref="BA70" si="70">IF(AY70&gt;0,(((AZ70-AY70)/AY70)*100),0)</f>
        <v>0</v>
      </c>
      <c r="BB70" s="273"/>
      <c r="BC70" s="270"/>
      <c r="BD70" s="274">
        <f t="shared" ref="BD70" si="71">IF(BB70&gt;0,(((BC70-BB70)/BB70)*100),0)</f>
        <v>0</v>
      </c>
    </row>
    <row r="71" spans="1:56">
      <c r="A71" s="246" t="s">
        <v>143</v>
      </c>
      <c r="B71" s="247" t="s">
        <v>879</v>
      </c>
      <c r="C71" s="248">
        <v>6395.5</v>
      </c>
      <c r="D71" s="248">
        <v>6395.5</v>
      </c>
      <c r="E71" s="249">
        <f t="shared" ref="E71:E84" si="72">IF(C71&gt;0,(((D71-C71)/C71)*100),0)</f>
        <v>0</v>
      </c>
      <c r="F71" s="248">
        <v>21632.25</v>
      </c>
      <c r="G71" s="248">
        <v>21711</v>
      </c>
      <c r="H71" s="250">
        <f t="shared" ref="H71:H86" si="73">IF(F71&gt;0,(((G71-F71)/F71)*100),0)</f>
        <v>0.36403980168498423</v>
      </c>
      <c r="I71" s="251">
        <v>10874.529999999999</v>
      </c>
      <c r="J71" s="248">
        <v>10874.529999999999</v>
      </c>
      <c r="K71" s="250">
        <f t="shared" ref="K71:K77" si="74">IF(I71&gt;0,(((J71-I71)/I71)*100),0)</f>
        <v>0</v>
      </c>
      <c r="L71" s="251">
        <v>25481.22</v>
      </c>
      <c r="M71" s="248">
        <v>25723.260000000002</v>
      </c>
      <c r="N71" s="252">
        <f t="shared" ref="N71:N77" si="75">IF(L71&gt;0,(((M71-L71)/L71)*100),0)</f>
        <v>0.94987602634411095</v>
      </c>
      <c r="O71" s="253"/>
      <c r="P71" s="254"/>
      <c r="Q71" s="255"/>
      <c r="R71" s="253"/>
      <c r="S71" s="254"/>
      <c r="T71" s="255"/>
      <c r="U71" s="253"/>
      <c r="V71" s="254"/>
      <c r="W71" s="255"/>
      <c r="X71" s="253"/>
      <c r="Y71" s="254"/>
      <c r="Z71" s="255"/>
      <c r="AA71" s="253"/>
      <c r="AB71" s="254"/>
      <c r="AC71" s="255"/>
      <c r="AD71" s="253"/>
      <c r="AE71" s="254"/>
      <c r="AF71" s="255"/>
      <c r="AG71" s="253"/>
      <c r="AH71" s="254"/>
      <c r="AI71" s="255"/>
      <c r="AJ71" s="253"/>
      <c r="AK71" s="254"/>
      <c r="AL71" s="255"/>
      <c r="AM71" s="253"/>
      <c r="AN71" s="254"/>
      <c r="AO71" s="255"/>
      <c r="AP71" s="253"/>
      <c r="AQ71" s="254"/>
      <c r="AR71" s="255"/>
      <c r="AS71" s="253"/>
      <c r="AT71" s="254"/>
      <c r="AU71" s="255"/>
      <c r="AV71" s="253"/>
      <c r="AW71" s="254"/>
      <c r="AX71" s="255"/>
      <c r="AY71" s="253"/>
      <c r="AZ71" s="254"/>
      <c r="BA71" s="255"/>
      <c r="BB71" s="253"/>
      <c r="BC71" s="254"/>
      <c r="BD71" s="255"/>
    </row>
    <row r="72" spans="1:56">
      <c r="A72" s="256"/>
      <c r="B72" s="247" t="s">
        <v>880</v>
      </c>
      <c r="C72" s="248"/>
      <c r="D72" s="248"/>
      <c r="E72" s="249">
        <f t="shared" si="72"/>
        <v>0</v>
      </c>
      <c r="F72" s="248"/>
      <c r="G72" s="248"/>
      <c r="H72" s="250">
        <f t="shared" si="73"/>
        <v>0</v>
      </c>
      <c r="I72" s="251"/>
      <c r="J72" s="248"/>
      <c r="K72" s="250">
        <f t="shared" si="74"/>
        <v>0</v>
      </c>
      <c r="L72" s="251"/>
      <c r="M72" s="248"/>
      <c r="N72" s="252">
        <f t="shared" si="75"/>
        <v>0</v>
      </c>
      <c r="O72" s="253"/>
      <c r="P72" s="254"/>
      <c r="Q72" s="255"/>
      <c r="R72" s="253"/>
      <c r="S72" s="254"/>
      <c r="T72" s="255"/>
      <c r="U72" s="253"/>
      <c r="V72" s="254"/>
      <c r="W72" s="255"/>
      <c r="X72" s="253"/>
      <c r="Y72" s="254"/>
      <c r="Z72" s="255"/>
      <c r="AA72" s="253"/>
      <c r="AB72" s="254"/>
      <c r="AC72" s="255"/>
      <c r="AD72" s="253"/>
      <c r="AE72" s="254"/>
      <c r="AF72" s="255"/>
      <c r="AG72" s="253"/>
      <c r="AH72" s="254"/>
      <c r="AI72" s="255"/>
      <c r="AJ72" s="253"/>
      <c r="AK72" s="254"/>
      <c r="AL72" s="255"/>
      <c r="AM72" s="253"/>
      <c r="AN72" s="254"/>
      <c r="AO72" s="255"/>
      <c r="AP72" s="253"/>
      <c r="AQ72" s="254"/>
      <c r="AR72" s="255"/>
      <c r="AS72" s="253"/>
      <c r="AT72" s="254"/>
      <c r="AU72" s="255"/>
      <c r="AV72" s="253"/>
      <c r="AW72" s="254"/>
      <c r="AX72" s="255"/>
      <c r="AY72" s="253"/>
      <c r="AZ72" s="254"/>
      <c r="BA72" s="255"/>
      <c r="BB72" s="253"/>
      <c r="BC72" s="254"/>
      <c r="BD72" s="255"/>
    </row>
    <row r="73" spans="1:56">
      <c r="A73" s="256"/>
      <c r="B73" s="247" t="s">
        <v>881</v>
      </c>
      <c r="C73" s="248">
        <v>6359.4</v>
      </c>
      <c r="D73" s="248">
        <v>6359.4</v>
      </c>
      <c r="E73" s="249">
        <f t="shared" si="72"/>
        <v>0</v>
      </c>
      <c r="F73" s="248">
        <v>19241.099999999999</v>
      </c>
      <c r="G73" s="248">
        <v>19241.099999999999</v>
      </c>
      <c r="H73" s="250">
        <f t="shared" si="73"/>
        <v>0</v>
      </c>
      <c r="I73" s="251">
        <v>9866.08</v>
      </c>
      <c r="J73" s="248">
        <v>9866.08</v>
      </c>
      <c r="K73" s="250">
        <f t="shared" si="74"/>
        <v>0</v>
      </c>
      <c r="L73" s="251">
        <v>24893.759999999998</v>
      </c>
      <c r="M73" s="248">
        <v>24893.759999999998</v>
      </c>
      <c r="N73" s="252">
        <f t="shared" si="75"/>
        <v>0</v>
      </c>
      <c r="O73" s="253"/>
      <c r="P73" s="254"/>
      <c r="Q73" s="255"/>
      <c r="R73" s="253"/>
      <c r="S73" s="254"/>
      <c r="T73" s="255"/>
      <c r="U73" s="253"/>
      <c r="V73" s="254"/>
      <c r="W73" s="255"/>
      <c r="X73" s="253"/>
      <c r="Y73" s="254"/>
      <c r="Z73" s="255"/>
      <c r="AA73" s="253"/>
      <c r="AB73" s="254"/>
      <c r="AC73" s="255"/>
      <c r="AD73" s="253"/>
      <c r="AE73" s="254"/>
      <c r="AF73" s="255"/>
      <c r="AG73" s="253"/>
      <c r="AH73" s="254"/>
      <c r="AI73" s="255"/>
      <c r="AJ73" s="253"/>
      <c r="AK73" s="254"/>
      <c r="AL73" s="255"/>
      <c r="AM73" s="253"/>
      <c r="AN73" s="254"/>
      <c r="AO73" s="255"/>
      <c r="AP73" s="253"/>
      <c r="AQ73" s="254"/>
      <c r="AR73" s="255"/>
      <c r="AS73" s="253"/>
      <c r="AT73" s="254"/>
      <c r="AU73" s="255"/>
      <c r="AV73" s="253"/>
      <c r="AW73" s="254"/>
      <c r="AX73" s="255"/>
      <c r="AY73" s="253"/>
      <c r="AZ73" s="254"/>
      <c r="BA73" s="255"/>
      <c r="BB73" s="253"/>
      <c r="BC73" s="254"/>
      <c r="BD73" s="255"/>
    </row>
    <row r="74" spans="1:56">
      <c r="A74" s="256"/>
      <c r="B74" s="247" t="s">
        <v>882</v>
      </c>
      <c r="C74" s="248">
        <v>6170.7</v>
      </c>
      <c r="D74" s="248">
        <v>6170.7</v>
      </c>
      <c r="E74" s="249">
        <f t="shared" si="72"/>
        <v>0</v>
      </c>
      <c r="F74" s="248">
        <v>25214.400000000001</v>
      </c>
      <c r="G74" s="248">
        <v>25214.400000000001</v>
      </c>
      <c r="H74" s="250">
        <f t="shared" si="73"/>
        <v>0</v>
      </c>
      <c r="I74" s="251">
        <v>8961.1200000000008</v>
      </c>
      <c r="J74" s="248">
        <v>8961.1200000000008</v>
      </c>
      <c r="K74" s="250">
        <f t="shared" si="74"/>
        <v>0</v>
      </c>
      <c r="L74" s="251">
        <v>31215.84</v>
      </c>
      <c r="M74" s="248">
        <v>31215.84</v>
      </c>
      <c r="N74" s="252">
        <f t="shared" si="75"/>
        <v>0</v>
      </c>
      <c r="O74" s="253"/>
      <c r="P74" s="254"/>
      <c r="Q74" s="255"/>
      <c r="R74" s="253"/>
      <c r="S74" s="254"/>
      <c r="T74" s="255"/>
      <c r="U74" s="253"/>
      <c r="V74" s="254"/>
      <c r="W74" s="255"/>
      <c r="X74" s="253"/>
      <c r="Y74" s="254"/>
      <c r="Z74" s="255"/>
      <c r="AA74" s="253"/>
      <c r="AB74" s="254"/>
      <c r="AC74" s="255"/>
      <c r="AD74" s="253"/>
      <c r="AE74" s="254"/>
      <c r="AF74" s="255"/>
      <c r="AG74" s="253"/>
      <c r="AH74" s="254"/>
      <c r="AI74" s="255"/>
      <c r="AJ74" s="253"/>
      <c r="AK74" s="254"/>
      <c r="AL74" s="255"/>
      <c r="AM74" s="253"/>
      <c r="AN74" s="254"/>
      <c r="AO74" s="255"/>
      <c r="AP74" s="253"/>
      <c r="AQ74" s="254"/>
      <c r="AR74" s="255"/>
      <c r="AS74" s="253"/>
      <c r="AT74" s="254"/>
      <c r="AU74" s="255"/>
      <c r="AV74" s="253"/>
      <c r="AW74" s="254"/>
      <c r="AX74" s="255"/>
      <c r="AY74" s="253"/>
      <c r="AZ74" s="254"/>
      <c r="BA74" s="255"/>
      <c r="BB74" s="253"/>
      <c r="BC74" s="254"/>
      <c r="BD74" s="255"/>
    </row>
    <row r="75" spans="1:56">
      <c r="A75" s="256"/>
      <c r="B75" s="247" t="s">
        <v>883</v>
      </c>
      <c r="C75" s="248"/>
      <c r="D75" s="248"/>
      <c r="E75" s="249">
        <f t="shared" si="72"/>
        <v>0</v>
      </c>
      <c r="F75" s="248"/>
      <c r="G75" s="248"/>
      <c r="H75" s="250">
        <f t="shared" si="73"/>
        <v>0</v>
      </c>
      <c r="I75" s="251"/>
      <c r="J75" s="248"/>
      <c r="K75" s="250">
        <f t="shared" si="74"/>
        <v>0</v>
      </c>
      <c r="L75" s="251"/>
      <c r="M75" s="248"/>
      <c r="N75" s="252">
        <f t="shared" si="75"/>
        <v>0</v>
      </c>
      <c r="O75" s="253"/>
      <c r="P75" s="254"/>
      <c r="Q75" s="255"/>
      <c r="R75" s="253"/>
      <c r="S75" s="254"/>
      <c r="T75" s="255"/>
      <c r="U75" s="253"/>
      <c r="V75" s="254"/>
      <c r="W75" s="255"/>
      <c r="X75" s="253"/>
      <c r="Y75" s="254"/>
      <c r="Z75" s="255"/>
      <c r="AA75" s="253"/>
      <c r="AB75" s="254"/>
      <c r="AC75" s="255"/>
      <c r="AD75" s="253"/>
      <c r="AE75" s="254"/>
      <c r="AF75" s="255"/>
      <c r="AG75" s="253"/>
      <c r="AH75" s="254"/>
      <c r="AI75" s="255"/>
      <c r="AJ75" s="253"/>
      <c r="AK75" s="254"/>
      <c r="AL75" s="255"/>
      <c r="AM75" s="253"/>
      <c r="AN75" s="254"/>
      <c r="AO75" s="255"/>
      <c r="AP75" s="253"/>
      <c r="AQ75" s="254"/>
      <c r="AR75" s="255"/>
      <c r="AS75" s="253"/>
      <c r="AT75" s="254"/>
      <c r="AU75" s="255"/>
      <c r="AV75" s="253"/>
      <c r="AW75" s="254"/>
      <c r="AX75" s="255"/>
      <c r="AY75" s="253"/>
      <c r="AZ75" s="254"/>
      <c r="BA75" s="255"/>
      <c r="BB75" s="253"/>
      <c r="BC75" s="254"/>
      <c r="BD75" s="255"/>
    </row>
    <row r="76" spans="1:56">
      <c r="A76" s="256"/>
      <c r="B76" s="247" t="s">
        <v>884</v>
      </c>
      <c r="C76" s="248">
        <v>5763</v>
      </c>
      <c r="D76" s="248">
        <v>5763</v>
      </c>
      <c r="E76" s="249">
        <f t="shared" si="72"/>
        <v>0</v>
      </c>
      <c r="F76" s="248">
        <v>24953.7</v>
      </c>
      <c r="G76" s="248">
        <v>24953.7</v>
      </c>
      <c r="H76" s="250">
        <f t="shared" si="73"/>
        <v>0</v>
      </c>
      <c r="I76" s="251">
        <v>11383.92</v>
      </c>
      <c r="J76" s="248">
        <v>11383.92</v>
      </c>
      <c r="K76" s="250">
        <f t="shared" si="74"/>
        <v>0</v>
      </c>
      <c r="L76" s="251">
        <v>28067.279999999999</v>
      </c>
      <c r="M76" s="248">
        <v>28067.279999999999</v>
      </c>
      <c r="N76" s="252">
        <f t="shared" si="75"/>
        <v>0</v>
      </c>
      <c r="O76" s="253"/>
      <c r="P76" s="254"/>
      <c r="Q76" s="255"/>
      <c r="R76" s="253"/>
      <c r="S76" s="254"/>
      <c r="T76" s="255"/>
      <c r="U76" s="253"/>
      <c r="V76" s="254"/>
      <c r="W76" s="255"/>
      <c r="X76" s="253"/>
      <c r="Y76" s="254"/>
      <c r="Z76" s="255"/>
      <c r="AA76" s="253"/>
      <c r="AB76" s="254"/>
      <c r="AC76" s="255"/>
      <c r="AD76" s="253"/>
      <c r="AE76" s="254"/>
      <c r="AF76" s="255"/>
      <c r="AG76" s="253"/>
      <c r="AH76" s="254"/>
      <c r="AI76" s="255"/>
      <c r="AJ76" s="253"/>
      <c r="AK76" s="254"/>
      <c r="AL76" s="255"/>
      <c r="AM76" s="253"/>
      <c r="AN76" s="254"/>
      <c r="AO76" s="255"/>
      <c r="AP76" s="253"/>
      <c r="AQ76" s="254"/>
      <c r="AR76" s="255"/>
      <c r="AS76" s="253"/>
      <c r="AT76" s="254"/>
      <c r="AU76" s="255"/>
      <c r="AV76" s="253"/>
      <c r="AW76" s="254"/>
      <c r="AX76" s="255"/>
      <c r="AY76" s="253"/>
      <c r="AZ76" s="254"/>
      <c r="BA76" s="255"/>
      <c r="BB76" s="253"/>
      <c r="BC76" s="254"/>
      <c r="BD76" s="255"/>
    </row>
    <row r="77" spans="1:56" s="267" customFormat="1" ht="19.5" customHeight="1">
      <c r="A77" s="257"/>
      <c r="B77" s="258" t="s">
        <v>885</v>
      </c>
      <c r="C77" s="259">
        <v>6368.4</v>
      </c>
      <c r="D77" s="259">
        <v>6368.4</v>
      </c>
      <c r="E77" s="260">
        <f t="shared" si="72"/>
        <v>0</v>
      </c>
      <c r="F77" s="259">
        <v>21515.5</v>
      </c>
      <c r="G77" s="259">
        <v>21673</v>
      </c>
      <c r="H77" s="261">
        <f t="shared" si="73"/>
        <v>0.73203039669075787</v>
      </c>
      <c r="I77" s="262">
        <v>10428.32</v>
      </c>
      <c r="J77" s="259">
        <v>10428.32</v>
      </c>
      <c r="K77" s="261">
        <f t="shared" si="74"/>
        <v>0</v>
      </c>
      <c r="L77" s="262">
        <v>25066.080000000002</v>
      </c>
      <c r="M77" s="259">
        <v>25066.080000000002</v>
      </c>
      <c r="N77" s="263">
        <f t="shared" si="75"/>
        <v>0</v>
      </c>
      <c r="O77" s="264"/>
      <c r="P77" s="265"/>
      <c r="Q77" s="266"/>
      <c r="R77" s="264"/>
      <c r="S77" s="265"/>
      <c r="T77" s="266"/>
      <c r="U77" s="264"/>
      <c r="V77" s="265"/>
      <c r="W77" s="266"/>
      <c r="X77" s="264"/>
      <c r="Y77" s="265"/>
      <c r="Z77" s="266"/>
      <c r="AA77" s="264"/>
      <c r="AB77" s="265"/>
      <c r="AC77" s="266"/>
      <c r="AD77" s="264"/>
      <c r="AE77" s="265"/>
      <c r="AF77" s="266"/>
      <c r="AG77" s="264"/>
      <c r="AH77" s="265"/>
      <c r="AI77" s="266"/>
      <c r="AJ77" s="264"/>
      <c r="AK77" s="265"/>
      <c r="AL77" s="266"/>
      <c r="AM77" s="264"/>
      <c r="AN77" s="265"/>
      <c r="AO77" s="266"/>
      <c r="AP77" s="264"/>
      <c r="AQ77" s="265"/>
      <c r="AR77" s="266"/>
      <c r="AS77" s="264"/>
      <c r="AT77" s="265"/>
      <c r="AU77" s="266"/>
      <c r="AV77" s="264"/>
      <c r="AW77" s="265"/>
      <c r="AX77" s="266"/>
      <c r="AY77" s="264"/>
      <c r="AZ77" s="265"/>
      <c r="BA77" s="266"/>
      <c r="BB77" s="264"/>
      <c r="BC77" s="265"/>
      <c r="BD77" s="266"/>
    </row>
    <row r="78" spans="1:56">
      <c r="A78" s="256"/>
      <c r="B78" s="247" t="s">
        <v>886</v>
      </c>
      <c r="C78" s="248">
        <v>3127.3500000000004</v>
      </c>
      <c r="D78" s="248">
        <v>3121.3500000000004</v>
      </c>
      <c r="E78" s="249">
        <f t="shared" si="72"/>
        <v>-0.1918557244951796</v>
      </c>
      <c r="F78" s="248">
        <v>11715.900000000001</v>
      </c>
      <c r="G78" s="248">
        <v>11715.900000000001</v>
      </c>
      <c r="H78" s="250">
        <f t="shared" si="73"/>
        <v>0</v>
      </c>
      <c r="I78" s="251"/>
      <c r="J78" s="248"/>
      <c r="K78" s="250"/>
      <c r="L78" s="251"/>
      <c r="M78" s="248"/>
      <c r="N78" s="252"/>
      <c r="O78" s="253"/>
      <c r="P78" s="254"/>
      <c r="Q78" s="255"/>
      <c r="R78" s="253"/>
      <c r="S78" s="254"/>
      <c r="T78" s="255"/>
      <c r="U78" s="253"/>
      <c r="V78" s="254"/>
      <c r="W78" s="255"/>
      <c r="X78" s="253"/>
      <c r="Y78" s="254"/>
      <c r="Z78" s="255"/>
      <c r="AA78" s="253"/>
      <c r="AB78" s="254"/>
      <c r="AC78" s="255"/>
      <c r="AD78" s="253"/>
      <c r="AE78" s="254"/>
      <c r="AF78" s="255"/>
      <c r="AG78" s="253"/>
      <c r="AH78" s="254"/>
      <c r="AI78" s="255"/>
      <c r="AJ78" s="253"/>
      <c r="AK78" s="254"/>
      <c r="AL78" s="255"/>
      <c r="AM78" s="253"/>
      <c r="AN78" s="254"/>
      <c r="AO78" s="255"/>
      <c r="AP78" s="253"/>
      <c r="AQ78" s="254"/>
      <c r="AR78" s="255"/>
      <c r="AS78" s="253"/>
      <c r="AT78" s="254"/>
      <c r="AU78" s="255"/>
      <c r="AV78" s="253"/>
      <c r="AW78" s="254"/>
      <c r="AX78" s="255"/>
      <c r="AY78" s="253"/>
      <c r="AZ78" s="254"/>
      <c r="BA78" s="255"/>
      <c r="BB78" s="253"/>
      <c r="BC78" s="254"/>
      <c r="BD78" s="255"/>
    </row>
    <row r="79" spans="1:56">
      <c r="A79" s="256"/>
      <c r="B79" s="247" t="s">
        <v>887</v>
      </c>
      <c r="C79" s="248">
        <v>3117.75</v>
      </c>
      <c r="D79" s="248">
        <v>3117.75</v>
      </c>
      <c r="E79" s="249">
        <f t="shared" si="72"/>
        <v>0</v>
      </c>
      <c r="F79" s="248">
        <v>11701.8</v>
      </c>
      <c r="G79" s="248">
        <v>11701.8</v>
      </c>
      <c r="H79" s="250">
        <f t="shared" si="73"/>
        <v>0</v>
      </c>
      <c r="I79" s="251"/>
      <c r="J79" s="248"/>
      <c r="K79" s="250"/>
      <c r="L79" s="251"/>
      <c r="M79" s="248"/>
      <c r="N79" s="252"/>
      <c r="O79" s="253"/>
      <c r="P79" s="254"/>
      <c r="Q79" s="255"/>
      <c r="R79" s="253"/>
      <c r="S79" s="254"/>
      <c r="T79" s="255"/>
      <c r="U79" s="253"/>
      <c r="V79" s="254"/>
      <c r="W79" s="255"/>
      <c r="X79" s="253"/>
      <c r="Y79" s="254"/>
      <c r="Z79" s="255"/>
      <c r="AA79" s="253"/>
      <c r="AB79" s="254"/>
      <c r="AC79" s="255"/>
      <c r="AD79" s="253"/>
      <c r="AE79" s="254"/>
      <c r="AF79" s="255"/>
      <c r="AG79" s="253"/>
      <c r="AH79" s="254"/>
      <c r="AI79" s="255"/>
      <c r="AJ79" s="253"/>
      <c r="AK79" s="254"/>
      <c r="AL79" s="255"/>
      <c r="AM79" s="253"/>
      <c r="AN79" s="254"/>
      <c r="AO79" s="255"/>
      <c r="AP79" s="253"/>
      <c r="AQ79" s="254"/>
      <c r="AR79" s="255"/>
      <c r="AS79" s="253"/>
      <c r="AT79" s="254"/>
      <c r="AU79" s="255"/>
      <c r="AV79" s="253"/>
      <c r="AW79" s="254"/>
      <c r="AX79" s="255"/>
      <c r="AY79" s="253"/>
      <c r="AZ79" s="254"/>
      <c r="BA79" s="255"/>
      <c r="BB79" s="253"/>
      <c r="BC79" s="254"/>
      <c r="BD79" s="255"/>
    </row>
    <row r="80" spans="1:56">
      <c r="A80" s="256"/>
      <c r="B80" s="247" t="s">
        <v>888</v>
      </c>
      <c r="C80" s="248">
        <v>3153.75</v>
      </c>
      <c r="D80" s="248">
        <v>3153.75</v>
      </c>
      <c r="E80" s="249">
        <f t="shared" si="72"/>
        <v>0</v>
      </c>
      <c r="F80" s="248">
        <v>12552.75</v>
      </c>
      <c r="G80" s="248">
        <v>12552.75</v>
      </c>
      <c r="H80" s="250">
        <f t="shared" si="73"/>
        <v>0</v>
      </c>
      <c r="I80" s="251"/>
      <c r="J80" s="248"/>
      <c r="K80" s="250"/>
      <c r="L80" s="251"/>
      <c r="M80" s="248"/>
      <c r="N80" s="252"/>
      <c r="O80" s="253"/>
      <c r="P80" s="254"/>
      <c r="Q80" s="255"/>
      <c r="R80" s="253"/>
      <c r="S80" s="254"/>
      <c r="T80" s="255"/>
      <c r="U80" s="253"/>
      <c r="V80" s="254"/>
      <c r="W80" s="255"/>
      <c r="X80" s="253"/>
      <c r="Y80" s="254"/>
      <c r="Z80" s="255"/>
      <c r="AA80" s="253"/>
      <c r="AB80" s="254"/>
      <c r="AC80" s="255"/>
      <c r="AD80" s="253"/>
      <c r="AE80" s="254"/>
      <c r="AF80" s="255"/>
      <c r="AG80" s="253"/>
      <c r="AH80" s="254"/>
      <c r="AI80" s="255"/>
      <c r="AJ80" s="253"/>
      <c r="AK80" s="254"/>
      <c r="AL80" s="255"/>
      <c r="AM80" s="253"/>
      <c r="AN80" s="254"/>
      <c r="AO80" s="255"/>
      <c r="AP80" s="253"/>
      <c r="AQ80" s="254"/>
      <c r="AR80" s="255"/>
      <c r="AS80" s="253"/>
      <c r="AT80" s="254"/>
      <c r="AU80" s="255"/>
      <c r="AV80" s="253"/>
      <c r="AW80" s="254"/>
      <c r="AX80" s="255"/>
      <c r="AY80" s="253"/>
      <c r="AZ80" s="254"/>
      <c r="BA80" s="255"/>
      <c r="BB80" s="253"/>
      <c r="BC80" s="254"/>
      <c r="BD80" s="255"/>
    </row>
    <row r="81" spans="1:56">
      <c r="A81" s="256"/>
      <c r="B81" s="247" t="s">
        <v>889</v>
      </c>
      <c r="C81" s="248">
        <v>3135.3</v>
      </c>
      <c r="D81" s="248">
        <v>3135.3</v>
      </c>
      <c r="E81" s="249">
        <f t="shared" si="72"/>
        <v>0</v>
      </c>
      <c r="F81" s="248">
        <v>12525.45</v>
      </c>
      <c r="G81" s="248">
        <v>12525.45</v>
      </c>
      <c r="H81" s="250">
        <f t="shared" si="73"/>
        <v>0</v>
      </c>
      <c r="I81" s="251"/>
      <c r="J81" s="248"/>
      <c r="K81" s="250"/>
      <c r="L81" s="251"/>
      <c r="M81" s="248"/>
      <c r="N81" s="252"/>
      <c r="O81" s="253"/>
      <c r="P81" s="254"/>
      <c r="Q81" s="255"/>
      <c r="R81" s="253"/>
      <c r="S81" s="254"/>
      <c r="T81" s="255"/>
      <c r="U81" s="253"/>
      <c r="V81" s="254"/>
      <c r="W81" s="255"/>
      <c r="X81" s="253"/>
      <c r="Y81" s="254"/>
      <c r="Z81" s="255"/>
      <c r="AA81" s="253"/>
      <c r="AB81" s="254"/>
      <c r="AC81" s="255"/>
      <c r="AD81" s="253"/>
      <c r="AE81" s="254"/>
      <c r="AF81" s="255"/>
      <c r="AG81" s="253"/>
      <c r="AH81" s="254"/>
      <c r="AI81" s="255"/>
      <c r="AJ81" s="253"/>
      <c r="AK81" s="254"/>
      <c r="AL81" s="255"/>
      <c r="AM81" s="253"/>
      <c r="AN81" s="254"/>
      <c r="AO81" s="255"/>
      <c r="AP81" s="253"/>
      <c r="AQ81" s="254"/>
      <c r="AR81" s="255"/>
      <c r="AS81" s="253"/>
      <c r="AT81" s="254"/>
      <c r="AU81" s="255"/>
      <c r="AV81" s="253"/>
      <c r="AW81" s="254"/>
      <c r="AX81" s="255"/>
      <c r="AY81" s="253"/>
      <c r="AZ81" s="254"/>
      <c r="BA81" s="255"/>
      <c r="BB81" s="253"/>
      <c r="BC81" s="254"/>
      <c r="BD81" s="255"/>
    </row>
    <row r="82" spans="1:56" s="277" customFormat="1" ht="20.25" customHeight="1">
      <c r="A82" s="276"/>
      <c r="B82" s="279" t="s">
        <v>890</v>
      </c>
      <c r="C82" s="259">
        <v>3127.3500000000004</v>
      </c>
      <c r="D82" s="259">
        <v>3121.3500000000004</v>
      </c>
      <c r="E82" s="260">
        <f t="shared" si="72"/>
        <v>-0.1918557244951796</v>
      </c>
      <c r="F82" s="259">
        <v>11779.05</v>
      </c>
      <c r="G82" s="259">
        <v>11779.05</v>
      </c>
      <c r="H82" s="261">
        <f t="shared" si="73"/>
        <v>0</v>
      </c>
      <c r="I82" s="262"/>
      <c r="J82" s="259"/>
      <c r="K82" s="261"/>
      <c r="L82" s="262"/>
      <c r="M82" s="259"/>
      <c r="N82" s="263"/>
      <c r="O82" s="264"/>
      <c r="P82" s="265"/>
      <c r="Q82" s="266"/>
      <c r="R82" s="264"/>
      <c r="S82" s="265"/>
      <c r="T82" s="266"/>
      <c r="U82" s="264"/>
      <c r="V82" s="265"/>
      <c r="W82" s="266"/>
      <c r="X82" s="264"/>
      <c r="Y82" s="265"/>
      <c r="Z82" s="266"/>
      <c r="AA82" s="264"/>
      <c r="AB82" s="265"/>
      <c r="AC82" s="266"/>
      <c r="AD82" s="264"/>
      <c r="AE82" s="265"/>
      <c r="AF82" s="266"/>
      <c r="AG82" s="264"/>
      <c r="AH82" s="265"/>
      <c r="AI82" s="266"/>
      <c r="AJ82" s="264"/>
      <c r="AK82" s="265"/>
      <c r="AL82" s="266"/>
      <c r="AM82" s="264"/>
      <c r="AN82" s="265"/>
      <c r="AO82" s="266"/>
      <c r="AP82" s="264"/>
      <c r="AQ82" s="265"/>
      <c r="AR82" s="266"/>
      <c r="AS82" s="264"/>
      <c r="AT82" s="265"/>
      <c r="AU82" s="266"/>
      <c r="AV82" s="264"/>
      <c r="AW82" s="265"/>
      <c r="AX82" s="266"/>
      <c r="AY82" s="264"/>
      <c r="AZ82" s="265"/>
      <c r="BA82" s="266"/>
      <c r="BB82" s="264"/>
      <c r="BC82" s="265"/>
      <c r="BD82" s="266"/>
    </row>
    <row r="83" spans="1:56">
      <c r="A83" s="256"/>
      <c r="B83" s="247" t="s">
        <v>891</v>
      </c>
      <c r="C83" s="248"/>
      <c r="D83" s="248"/>
      <c r="E83" s="249">
        <f t="shared" si="72"/>
        <v>0</v>
      </c>
      <c r="F83" s="248"/>
      <c r="G83" s="248"/>
      <c r="H83" s="250">
        <f t="shared" si="73"/>
        <v>0</v>
      </c>
      <c r="I83" s="251"/>
      <c r="J83" s="248"/>
      <c r="K83" s="250"/>
      <c r="L83" s="251"/>
      <c r="M83" s="248"/>
      <c r="N83" s="252"/>
      <c r="O83" s="253"/>
      <c r="P83" s="254"/>
      <c r="Q83" s="255"/>
      <c r="R83" s="253"/>
      <c r="S83" s="254"/>
      <c r="T83" s="255"/>
      <c r="U83" s="253"/>
      <c r="V83" s="254"/>
      <c r="W83" s="255"/>
      <c r="X83" s="253"/>
      <c r="Y83" s="254"/>
      <c r="Z83" s="255"/>
      <c r="AA83" s="253"/>
      <c r="AB83" s="254"/>
      <c r="AC83" s="255"/>
      <c r="AD83" s="253"/>
      <c r="AE83" s="254"/>
      <c r="AF83" s="255"/>
      <c r="AG83" s="253"/>
      <c r="AH83" s="254"/>
      <c r="AI83" s="255"/>
      <c r="AJ83" s="253"/>
      <c r="AK83" s="254"/>
      <c r="AL83" s="255"/>
      <c r="AM83" s="253"/>
      <c r="AN83" s="254"/>
      <c r="AO83" s="255"/>
      <c r="AP83" s="253"/>
      <c r="AQ83" s="254"/>
      <c r="AR83" s="255"/>
      <c r="AS83" s="253"/>
      <c r="AT83" s="254"/>
      <c r="AU83" s="255"/>
      <c r="AV83" s="253"/>
      <c r="AW83" s="254"/>
      <c r="AX83" s="255"/>
      <c r="AY83" s="253"/>
      <c r="AZ83" s="254"/>
      <c r="BA83" s="255"/>
      <c r="BB83" s="253"/>
      <c r="BC83" s="254"/>
      <c r="BD83" s="255"/>
    </row>
    <row r="84" spans="1:56">
      <c r="A84" s="256"/>
      <c r="B84" s="247" t="s">
        <v>892</v>
      </c>
      <c r="C84" s="248"/>
      <c r="D84" s="248"/>
      <c r="E84" s="249">
        <f t="shared" si="72"/>
        <v>0</v>
      </c>
      <c r="F84" s="248"/>
      <c r="G84" s="248"/>
      <c r="H84" s="250">
        <f t="shared" si="73"/>
        <v>0</v>
      </c>
      <c r="I84" s="251"/>
      <c r="J84" s="248"/>
      <c r="K84" s="250"/>
      <c r="L84" s="251"/>
      <c r="M84" s="248"/>
      <c r="N84" s="252"/>
      <c r="O84" s="253"/>
      <c r="P84" s="254"/>
      <c r="Q84" s="255"/>
      <c r="R84" s="253"/>
      <c r="S84" s="254"/>
      <c r="T84" s="255"/>
      <c r="U84" s="253"/>
      <c r="V84" s="254"/>
      <c r="W84" s="255"/>
      <c r="X84" s="253"/>
      <c r="Y84" s="254"/>
      <c r="Z84" s="255"/>
      <c r="AA84" s="253"/>
      <c r="AB84" s="254"/>
      <c r="AC84" s="255"/>
      <c r="AD84" s="253"/>
      <c r="AE84" s="254"/>
      <c r="AF84" s="255"/>
      <c r="AG84" s="253"/>
      <c r="AH84" s="254"/>
      <c r="AI84" s="255"/>
      <c r="AJ84" s="253"/>
      <c r="AK84" s="254"/>
      <c r="AL84" s="255"/>
      <c r="AM84" s="253"/>
      <c r="AN84" s="254"/>
      <c r="AO84" s="255"/>
      <c r="AP84" s="253"/>
      <c r="AQ84" s="254"/>
      <c r="AR84" s="255"/>
      <c r="AS84" s="253"/>
      <c r="AT84" s="254"/>
      <c r="AU84" s="255"/>
      <c r="AV84" s="253"/>
      <c r="AW84" s="254"/>
      <c r="AX84" s="255"/>
      <c r="AY84" s="253"/>
      <c r="AZ84" s="254"/>
      <c r="BA84" s="255"/>
      <c r="BB84" s="253"/>
      <c r="BC84" s="254"/>
      <c r="BD84" s="255"/>
    </row>
    <row r="85" spans="1:56">
      <c r="A85" s="256"/>
      <c r="B85" s="247" t="s">
        <v>893</v>
      </c>
      <c r="C85" s="248"/>
      <c r="D85" s="248"/>
      <c r="E85" s="249"/>
      <c r="F85" s="248"/>
      <c r="G85" s="248"/>
      <c r="H85" s="250">
        <f t="shared" si="73"/>
        <v>0</v>
      </c>
      <c r="I85" s="251"/>
      <c r="J85" s="248"/>
      <c r="K85" s="250"/>
      <c r="L85" s="251"/>
      <c r="M85" s="248"/>
      <c r="N85" s="252"/>
      <c r="O85" s="253"/>
      <c r="P85" s="254"/>
      <c r="Q85" s="255"/>
      <c r="R85" s="253"/>
      <c r="S85" s="254"/>
      <c r="T85" s="255"/>
      <c r="U85" s="253"/>
      <c r="V85" s="254"/>
      <c r="W85" s="255"/>
      <c r="X85" s="253"/>
      <c r="Y85" s="254"/>
      <c r="Z85" s="255"/>
      <c r="AA85" s="253"/>
      <c r="AB85" s="254"/>
      <c r="AC85" s="255"/>
      <c r="AD85" s="253"/>
      <c r="AE85" s="254"/>
      <c r="AF85" s="255"/>
      <c r="AG85" s="253"/>
      <c r="AH85" s="254"/>
      <c r="AI85" s="255"/>
      <c r="AJ85" s="253"/>
      <c r="AK85" s="254"/>
      <c r="AL85" s="255"/>
      <c r="AM85" s="253"/>
      <c r="AN85" s="254"/>
      <c r="AO85" s="255"/>
      <c r="AP85" s="253"/>
      <c r="AQ85" s="254"/>
      <c r="AR85" s="255"/>
      <c r="AS85" s="253"/>
      <c r="AT85" s="254"/>
      <c r="AU85" s="255"/>
      <c r="AV85" s="253"/>
      <c r="AW85" s="254"/>
      <c r="AX85" s="255"/>
      <c r="AY85" s="253"/>
      <c r="AZ85" s="254"/>
      <c r="BA85" s="255"/>
      <c r="BB85" s="253"/>
      <c r="BC85" s="254"/>
      <c r="BD85" s="255"/>
    </row>
    <row r="86" spans="1:56" s="277" customFormat="1" ht="21.75" customHeight="1">
      <c r="A86" s="276"/>
      <c r="B86" s="278" t="s">
        <v>894</v>
      </c>
      <c r="C86" s="259"/>
      <c r="D86" s="259"/>
      <c r="E86" s="260">
        <f>IF(C86&gt;0,(((D86-C86)/C86)*100),0)</f>
        <v>0</v>
      </c>
      <c r="F86" s="259"/>
      <c r="G86" s="259"/>
      <c r="H86" s="261">
        <f t="shared" si="73"/>
        <v>0</v>
      </c>
      <c r="I86" s="262"/>
      <c r="J86" s="259"/>
      <c r="K86" s="261"/>
      <c r="L86" s="262"/>
      <c r="M86" s="259"/>
      <c r="N86" s="263"/>
      <c r="O86" s="264"/>
      <c r="P86" s="265"/>
      <c r="Q86" s="266"/>
      <c r="R86" s="264"/>
      <c r="S86" s="265"/>
      <c r="T86" s="266"/>
      <c r="U86" s="264"/>
      <c r="V86" s="265"/>
      <c r="W86" s="266"/>
      <c r="X86" s="264"/>
      <c r="Y86" s="265"/>
      <c r="Z86" s="266"/>
      <c r="AA86" s="264"/>
      <c r="AB86" s="265"/>
      <c r="AC86" s="266"/>
      <c r="AD86" s="264"/>
      <c r="AE86" s="265"/>
      <c r="AF86" s="266"/>
      <c r="AG86" s="264"/>
      <c r="AH86" s="265"/>
      <c r="AI86" s="266"/>
      <c r="AJ86" s="264"/>
      <c r="AK86" s="265"/>
      <c r="AL86" s="266"/>
      <c r="AM86" s="264"/>
      <c r="AN86" s="265"/>
      <c r="AO86" s="266"/>
      <c r="AP86" s="264"/>
      <c r="AQ86" s="265"/>
      <c r="AR86" s="266"/>
      <c r="AS86" s="264"/>
      <c r="AT86" s="265"/>
      <c r="AU86" s="266"/>
      <c r="AV86" s="264"/>
      <c r="AW86" s="265"/>
      <c r="AX86" s="266"/>
      <c r="AY86" s="264"/>
      <c r="AZ86" s="265"/>
      <c r="BA86" s="266"/>
      <c r="BB86" s="264"/>
      <c r="BC86" s="265"/>
      <c r="BD86" s="266"/>
    </row>
    <row r="87" spans="1:56">
      <c r="A87" s="268"/>
      <c r="B87" s="269" t="s">
        <v>895</v>
      </c>
      <c r="C87" s="270"/>
      <c r="D87" s="270"/>
      <c r="E87" s="271"/>
      <c r="F87" s="270"/>
      <c r="G87" s="270"/>
      <c r="H87" s="272"/>
      <c r="I87" s="273"/>
      <c r="J87" s="270"/>
      <c r="K87" s="272"/>
      <c r="L87" s="273"/>
      <c r="M87" s="270"/>
      <c r="N87" s="272"/>
      <c r="O87" s="273">
        <v>16756.669999999998</v>
      </c>
      <c r="P87" s="270">
        <v>16756.489999999998</v>
      </c>
      <c r="Q87" s="274">
        <f t="shared" ref="Q87" si="76">IF(O87&gt;0,(((P87-O87)/O87)*100),0)</f>
        <v>-1.0741991099680968E-3</v>
      </c>
      <c r="R87" s="273">
        <v>29554.65</v>
      </c>
      <c r="S87" s="270">
        <v>29554.65</v>
      </c>
      <c r="T87" s="274">
        <f t="shared" ref="T87" si="77">IF(R87&gt;0,(((S87-R87)/R87)*100),0)</f>
        <v>0</v>
      </c>
      <c r="U87" s="273">
        <v>32732.690000000002</v>
      </c>
      <c r="V87" s="270">
        <v>32732.690000000002</v>
      </c>
      <c r="W87" s="274">
        <f t="shared" ref="W87" si="78">IF(U87&gt;0,(((V87-U87)/U87)*100),0)</f>
        <v>0</v>
      </c>
      <c r="X87" s="273">
        <v>62469.404999999999</v>
      </c>
      <c r="Y87" s="270">
        <v>63029.61</v>
      </c>
      <c r="Z87" s="274">
        <f t="shared" ref="Z87" si="79">IF(X87&gt;0,(((Y87-X87)/X87)*100),0)</f>
        <v>0.89676698537468347</v>
      </c>
      <c r="AA87" s="273">
        <v>41717.980000000003</v>
      </c>
      <c r="AB87" s="270">
        <v>41717.980000000003</v>
      </c>
      <c r="AC87" s="274">
        <f t="shared" ref="AC87" si="80">IF(AA87&gt;0,(((AB87-AA87)/AA87)*100),0)</f>
        <v>0</v>
      </c>
      <c r="AD87" s="273">
        <v>68198.740000000005</v>
      </c>
      <c r="AE87" s="270">
        <v>68198.740000000005</v>
      </c>
      <c r="AF87" s="274">
        <f t="shared" ref="AF87" si="81">IF(AD87&gt;0,(((AE87-AD87)/AD87)*100),0)</f>
        <v>0</v>
      </c>
      <c r="AG87" s="273">
        <v>19904.68</v>
      </c>
      <c r="AH87" s="270">
        <v>19904.68</v>
      </c>
      <c r="AI87" s="274">
        <f t="shared" ref="AI87" si="82">IF(AG87&gt;0,(((AH87-AG87)/AG87)*100),0)</f>
        <v>0</v>
      </c>
      <c r="AJ87" s="273">
        <v>38536.93</v>
      </c>
      <c r="AK87" s="270">
        <v>38536.93</v>
      </c>
      <c r="AL87" s="274">
        <f t="shared" ref="AL87" si="83">IF(AJ87&gt;0,(((AK87-AJ87)/AJ87)*100),0)</f>
        <v>0</v>
      </c>
      <c r="AM87" s="273"/>
      <c r="AN87" s="270"/>
      <c r="AO87" s="274">
        <f t="shared" ref="AO87" si="84">IF(AM87&gt;0,(((AN87-AM87)/AM87)*100),0)</f>
        <v>0</v>
      </c>
      <c r="AP87" s="273"/>
      <c r="AQ87" s="270"/>
      <c r="AR87" s="274">
        <f t="shared" ref="AR87" si="85">IF(AP87&gt;0,(((AQ87-AP87)/AP87)*100),0)</f>
        <v>0</v>
      </c>
      <c r="AS87" s="273"/>
      <c r="AT87" s="270"/>
      <c r="AU87" s="274">
        <f t="shared" ref="AU87" si="86">IF(AS87&gt;0,(((AT87-AS87)/AS87)*100),0)</f>
        <v>0</v>
      </c>
      <c r="AV87" s="273"/>
      <c r="AW87" s="270"/>
      <c r="AX87" s="274">
        <f t="shared" ref="AX87" si="87">IF(AV87&gt;0,(((AW87-AV87)/AV87)*100),0)</f>
        <v>0</v>
      </c>
      <c r="AY87" s="273">
        <v>28786.86</v>
      </c>
      <c r="AZ87" s="270">
        <v>28786.86</v>
      </c>
      <c r="BA87" s="274">
        <f t="shared" ref="BA87" si="88">IF(AY87&gt;0,(((AZ87-AY87)/AY87)*100),0)</f>
        <v>0</v>
      </c>
      <c r="BB87" s="273">
        <v>49762.06</v>
      </c>
      <c r="BC87" s="270">
        <v>49762.06</v>
      </c>
      <c r="BD87" s="274">
        <f t="shared" ref="BD87" si="89">IF(BB87&gt;0,(((BC87-BB87)/BB87)*100),0)</f>
        <v>0</v>
      </c>
    </row>
    <row r="88" spans="1:56">
      <c r="A88" s="246" t="s">
        <v>184</v>
      </c>
      <c r="B88" s="247" t="s">
        <v>879</v>
      </c>
      <c r="C88" s="248">
        <v>11154</v>
      </c>
      <c r="D88" s="248">
        <v>11160</v>
      </c>
      <c r="E88" s="249">
        <f t="shared" ref="E88:E101" si="90">IF(C88&gt;0,(((D88-C88)/C88)*100),0)</f>
        <v>5.379236148466917E-2</v>
      </c>
      <c r="F88" s="248">
        <v>29364</v>
      </c>
      <c r="G88" s="248">
        <v>29370</v>
      </c>
      <c r="H88" s="250">
        <f t="shared" ref="H88:H103" si="91">IF(F88&gt;0,(((G88-F88)/F88)*100),0)</f>
        <v>2.0433183489987738E-2</v>
      </c>
      <c r="I88" s="251">
        <v>11023</v>
      </c>
      <c r="J88" s="248">
        <v>11029</v>
      </c>
      <c r="K88" s="250">
        <f t="shared" ref="K88:K94" si="92">IF(I88&gt;0,(((J88-I88)/I88)*100),0)</f>
        <v>5.443164292842239E-2</v>
      </c>
      <c r="L88" s="251">
        <v>29149</v>
      </c>
      <c r="M88" s="248">
        <v>29155</v>
      </c>
      <c r="N88" s="252">
        <f t="shared" ref="N88:N94" si="93">IF(L88&gt;0,(((M88-L88)/L88)*100),0)</f>
        <v>2.0583896531613435E-2</v>
      </c>
      <c r="O88" s="253"/>
      <c r="P88" s="254"/>
      <c r="Q88" s="255"/>
      <c r="R88" s="253"/>
      <c r="S88" s="254"/>
      <c r="T88" s="255"/>
      <c r="U88" s="253"/>
      <c r="V88" s="254"/>
      <c r="W88" s="255"/>
      <c r="X88" s="253"/>
      <c r="Y88" s="254"/>
      <c r="Z88" s="255"/>
      <c r="AA88" s="253"/>
      <c r="AB88" s="254"/>
      <c r="AC88" s="255"/>
      <c r="AD88" s="253"/>
      <c r="AE88" s="254"/>
      <c r="AF88" s="255"/>
      <c r="AG88" s="253"/>
      <c r="AH88" s="254"/>
      <c r="AI88" s="255"/>
      <c r="AJ88" s="253"/>
      <c r="AK88" s="254"/>
      <c r="AL88" s="255"/>
      <c r="AM88" s="253"/>
      <c r="AN88" s="254"/>
      <c r="AO88" s="255"/>
      <c r="AP88" s="253"/>
      <c r="AQ88" s="254"/>
      <c r="AR88" s="255"/>
      <c r="AS88" s="253"/>
      <c r="AT88" s="254"/>
      <c r="AU88" s="255"/>
      <c r="AV88" s="253"/>
      <c r="AW88" s="254"/>
      <c r="AX88" s="255"/>
      <c r="AY88" s="253"/>
      <c r="AZ88" s="254"/>
      <c r="BA88" s="255"/>
      <c r="BB88" s="253"/>
      <c r="BC88" s="254"/>
      <c r="BD88" s="255"/>
    </row>
    <row r="89" spans="1:56">
      <c r="A89" s="256"/>
      <c r="B89" s="247" t="s">
        <v>880</v>
      </c>
      <c r="C89" s="248">
        <v>12204</v>
      </c>
      <c r="D89" s="248">
        <v>12212</v>
      </c>
      <c r="E89" s="249">
        <f t="shared" si="90"/>
        <v>6.5552277941658479E-2</v>
      </c>
      <c r="F89" s="248">
        <v>32396</v>
      </c>
      <c r="G89" s="248">
        <v>32404</v>
      </c>
      <c r="H89" s="250">
        <f t="shared" si="91"/>
        <v>2.4694406716878628E-2</v>
      </c>
      <c r="I89" s="251">
        <v>15844</v>
      </c>
      <c r="J89" s="248">
        <v>15652</v>
      </c>
      <c r="K89" s="250">
        <f t="shared" si="92"/>
        <v>-1.2118151981822771</v>
      </c>
      <c r="L89" s="251">
        <v>30264</v>
      </c>
      <c r="M89" s="248">
        <v>30072</v>
      </c>
      <c r="N89" s="252">
        <f t="shared" si="93"/>
        <v>-0.63441712926249005</v>
      </c>
      <c r="O89" s="253"/>
      <c r="P89" s="254"/>
      <c r="Q89" s="255"/>
      <c r="R89" s="253"/>
      <c r="S89" s="254"/>
      <c r="T89" s="255"/>
      <c r="U89" s="253"/>
      <c r="V89" s="254"/>
      <c r="W89" s="255"/>
      <c r="X89" s="253"/>
      <c r="Y89" s="254"/>
      <c r="Z89" s="255"/>
      <c r="AA89" s="253"/>
      <c r="AB89" s="254"/>
      <c r="AC89" s="255"/>
      <c r="AD89" s="253"/>
      <c r="AE89" s="254"/>
      <c r="AF89" s="255"/>
      <c r="AG89" s="253"/>
      <c r="AH89" s="254"/>
      <c r="AI89" s="255"/>
      <c r="AJ89" s="253"/>
      <c r="AK89" s="254"/>
      <c r="AL89" s="255"/>
      <c r="AM89" s="253"/>
      <c r="AN89" s="254"/>
      <c r="AO89" s="255"/>
      <c r="AP89" s="253"/>
      <c r="AQ89" s="254"/>
      <c r="AR89" s="255"/>
      <c r="AS89" s="253"/>
      <c r="AT89" s="254"/>
      <c r="AU89" s="255"/>
      <c r="AV89" s="253"/>
      <c r="AW89" s="254"/>
      <c r="AX89" s="255"/>
      <c r="AY89" s="253"/>
      <c r="AZ89" s="254"/>
      <c r="BA89" s="255"/>
      <c r="BB89" s="253"/>
      <c r="BC89" s="254"/>
      <c r="BD89" s="255"/>
    </row>
    <row r="90" spans="1:56">
      <c r="A90" s="256"/>
      <c r="B90" s="247" t="s">
        <v>881</v>
      </c>
      <c r="C90" s="248">
        <v>7322</v>
      </c>
      <c r="D90" s="248">
        <v>7322</v>
      </c>
      <c r="E90" s="249">
        <f t="shared" si="90"/>
        <v>0</v>
      </c>
      <c r="F90" s="248">
        <v>20548</v>
      </c>
      <c r="G90" s="248">
        <v>20548</v>
      </c>
      <c r="H90" s="250">
        <f t="shared" si="91"/>
        <v>0</v>
      </c>
      <c r="I90" s="251">
        <v>8331</v>
      </c>
      <c r="J90" s="248">
        <v>8331</v>
      </c>
      <c r="K90" s="250">
        <f t="shared" si="92"/>
        <v>0</v>
      </c>
      <c r="L90" s="251">
        <v>24794</v>
      </c>
      <c r="M90" s="248">
        <v>24794</v>
      </c>
      <c r="N90" s="252">
        <f t="shared" si="93"/>
        <v>0</v>
      </c>
      <c r="O90" s="253"/>
      <c r="P90" s="254"/>
      <c r="Q90" s="255"/>
      <c r="R90" s="253"/>
      <c r="S90" s="254"/>
      <c r="T90" s="255"/>
      <c r="U90" s="253"/>
      <c r="V90" s="254"/>
      <c r="W90" s="255"/>
      <c r="X90" s="253"/>
      <c r="Y90" s="254"/>
      <c r="Z90" s="255"/>
      <c r="AA90" s="253"/>
      <c r="AB90" s="254"/>
      <c r="AC90" s="255"/>
      <c r="AD90" s="253"/>
      <c r="AE90" s="254"/>
      <c r="AF90" s="255"/>
      <c r="AG90" s="253"/>
      <c r="AH90" s="254"/>
      <c r="AI90" s="255"/>
      <c r="AJ90" s="253"/>
      <c r="AK90" s="254"/>
      <c r="AL90" s="255"/>
      <c r="AM90" s="253"/>
      <c r="AN90" s="254"/>
      <c r="AO90" s="255"/>
      <c r="AP90" s="253"/>
      <c r="AQ90" s="254"/>
      <c r="AR90" s="255"/>
      <c r="AS90" s="253"/>
      <c r="AT90" s="254"/>
      <c r="AU90" s="255"/>
      <c r="AV90" s="253"/>
      <c r="AW90" s="254"/>
      <c r="AX90" s="255"/>
      <c r="AY90" s="253"/>
      <c r="AZ90" s="254"/>
      <c r="BA90" s="255"/>
      <c r="BB90" s="253"/>
      <c r="BC90" s="254"/>
      <c r="BD90" s="255"/>
    </row>
    <row r="91" spans="1:56">
      <c r="A91" s="256"/>
      <c r="B91" s="247" t="s">
        <v>882</v>
      </c>
      <c r="C91" s="248">
        <v>6811</v>
      </c>
      <c r="D91" s="248">
        <v>6821</v>
      </c>
      <c r="E91" s="249">
        <f t="shared" si="90"/>
        <v>0.14682131845543972</v>
      </c>
      <c r="F91" s="248">
        <v>19830</v>
      </c>
      <c r="G91" s="248">
        <v>19840</v>
      </c>
      <c r="H91" s="250">
        <f t="shared" si="91"/>
        <v>5.0428643469490678E-2</v>
      </c>
      <c r="I91" s="251">
        <v>6586</v>
      </c>
      <c r="J91" s="248">
        <v>6596</v>
      </c>
      <c r="K91" s="250">
        <f t="shared" si="92"/>
        <v>0.1518372304889159</v>
      </c>
      <c r="L91" s="251">
        <v>20645</v>
      </c>
      <c r="M91" s="248">
        <v>20655</v>
      </c>
      <c r="N91" s="252">
        <f t="shared" si="93"/>
        <v>4.8437878420925159E-2</v>
      </c>
      <c r="O91" s="253"/>
      <c r="P91" s="254"/>
      <c r="Q91" s="255"/>
      <c r="R91" s="253"/>
      <c r="S91" s="254"/>
      <c r="T91" s="255"/>
      <c r="U91" s="253"/>
      <c r="V91" s="254"/>
      <c r="W91" s="255"/>
      <c r="X91" s="253"/>
      <c r="Y91" s="254"/>
      <c r="Z91" s="255"/>
      <c r="AA91" s="253"/>
      <c r="AB91" s="254"/>
      <c r="AC91" s="255"/>
      <c r="AD91" s="253"/>
      <c r="AE91" s="254"/>
      <c r="AF91" s="255"/>
      <c r="AG91" s="253"/>
      <c r="AH91" s="254"/>
      <c r="AI91" s="255"/>
      <c r="AJ91" s="253"/>
      <c r="AK91" s="254"/>
      <c r="AL91" s="255"/>
      <c r="AM91" s="253"/>
      <c r="AN91" s="254"/>
      <c r="AO91" s="255"/>
      <c r="AP91" s="253"/>
      <c r="AQ91" s="254"/>
      <c r="AR91" s="255"/>
      <c r="AS91" s="253"/>
      <c r="AT91" s="254"/>
      <c r="AU91" s="255"/>
      <c r="AV91" s="253"/>
      <c r="AW91" s="254"/>
      <c r="AX91" s="255"/>
      <c r="AY91" s="253"/>
      <c r="AZ91" s="254"/>
      <c r="BA91" s="255"/>
      <c r="BB91" s="253"/>
      <c r="BC91" s="254"/>
      <c r="BD91" s="255"/>
    </row>
    <row r="92" spans="1:56">
      <c r="A92" s="256"/>
      <c r="B92" s="247" t="s">
        <v>883</v>
      </c>
      <c r="C92" s="248">
        <v>6425</v>
      </c>
      <c r="D92" s="248">
        <v>6425</v>
      </c>
      <c r="E92" s="249">
        <f t="shared" si="90"/>
        <v>0</v>
      </c>
      <c r="F92" s="248">
        <v>19245</v>
      </c>
      <c r="G92" s="248">
        <v>19245</v>
      </c>
      <c r="H92" s="250">
        <f t="shared" si="91"/>
        <v>0</v>
      </c>
      <c r="I92" s="251">
        <v>6130</v>
      </c>
      <c r="J92" s="248">
        <v>6130</v>
      </c>
      <c r="K92" s="250">
        <f t="shared" si="92"/>
        <v>0</v>
      </c>
      <c r="L92" s="251">
        <v>19108</v>
      </c>
      <c r="M92" s="248">
        <v>19108</v>
      </c>
      <c r="N92" s="252">
        <f t="shared" si="93"/>
        <v>0</v>
      </c>
      <c r="O92" s="253"/>
      <c r="P92" s="254"/>
      <c r="Q92" s="255"/>
      <c r="R92" s="253"/>
      <c r="S92" s="254"/>
      <c r="T92" s="255"/>
      <c r="U92" s="253"/>
      <c r="V92" s="254"/>
      <c r="W92" s="255"/>
      <c r="X92" s="253"/>
      <c r="Y92" s="254"/>
      <c r="Z92" s="255"/>
      <c r="AA92" s="253"/>
      <c r="AB92" s="254"/>
      <c r="AC92" s="255"/>
      <c r="AD92" s="253"/>
      <c r="AE92" s="254"/>
      <c r="AF92" s="255"/>
      <c r="AG92" s="253"/>
      <c r="AH92" s="254"/>
      <c r="AI92" s="255"/>
      <c r="AJ92" s="253"/>
      <c r="AK92" s="254"/>
      <c r="AL92" s="255"/>
      <c r="AM92" s="253"/>
      <c r="AN92" s="254"/>
      <c r="AO92" s="255"/>
      <c r="AP92" s="253"/>
      <c r="AQ92" s="254"/>
      <c r="AR92" s="255"/>
      <c r="AS92" s="253"/>
      <c r="AT92" s="254"/>
      <c r="AU92" s="255"/>
      <c r="AV92" s="253"/>
      <c r="AW92" s="254"/>
      <c r="AX92" s="255"/>
      <c r="AY92" s="253"/>
      <c r="AZ92" s="254"/>
      <c r="BA92" s="255"/>
      <c r="BB92" s="253"/>
      <c r="BC92" s="254"/>
      <c r="BD92" s="255"/>
    </row>
    <row r="93" spans="1:56">
      <c r="A93" s="256"/>
      <c r="B93" s="247" t="s">
        <v>884</v>
      </c>
      <c r="C93" s="248">
        <v>4488</v>
      </c>
      <c r="D93" s="248">
        <v>4488</v>
      </c>
      <c r="E93" s="249">
        <f t="shared" si="90"/>
        <v>0</v>
      </c>
      <c r="F93" s="248">
        <v>13010</v>
      </c>
      <c r="G93" s="248">
        <v>13010</v>
      </c>
      <c r="H93" s="250">
        <f t="shared" si="91"/>
        <v>0</v>
      </c>
      <c r="I93" s="251">
        <v>5962</v>
      </c>
      <c r="J93" s="248">
        <v>5962</v>
      </c>
      <c r="K93" s="250">
        <f t="shared" si="92"/>
        <v>0</v>
      </c>
      <c r="L93" s="251">
        <v>17602</v>
      </c>
      <c r="M93" s="248">
        <v>17602</v>
      </c>
      <c r="N93" s="252">
        <f t="shared" si="93"/>
        <v>0</v>
      </c>
      <c r="O93" s="253"/>
      <c r="P93" s="254"/>
      <c r="Q93" s="255"/>
      <c r="R93" s="253"/>
      <c r="S93" s="254"/>
      <c r="T93" s="255"/>
      <c r="U93" s="253"/>
      <c r="V93" s="254"/>
      <c r="W93" s="255"/>
      <c r="X93" s="253"/>
      <c r="Y93" s="254"/>
      <c r="Z93" s="255"/>
      <c r="AA93" s="253"/>
      <c r="AB93" s="254"/>
      <c r="AC93" s="255"/>
      <c r="AD93" s="253"/>
      <c r="AE93" s="254"/>
      <c r="AF93" s="255"/>
      <c r="AG93" s="253"/>
      <c r="AH93" s="254"/>
      <c r="AI93" s="255"/>
      <c r="AJ93" s="253"/>
      <c r="AK93" s="254"/>
      <c r="AL93" s="255"/>
      <c r="AM93" s="253"/>
      <c r="AN93" s="254"/>
      <c r="AO93" s="255"/>
      <c r="AP93" s="253"/>
      <c r="AQ93" s="254"/>
      <c r="AR93" s="255"/>
      <c r="AS93" s="253"/>
      <c r="AT93" s="254"/>
      <c r="AU93" s="255"/>
      <c r="AV93" s="253"/>
      <c r="AW93" s="254"/>
      <c r="AX93" s="255"/>
      <c r="AY93" s="253"/>
      <c r="AZ93" s="254"/>
      <c r="BA93" s="255"/>
      <c r="BB93" s="253"/>
      <c r="BC93" s="254"/>
      <c r="BD93" s="255"/>
    </row>
    <row r="94" spans="1:56" s="267" customFormat="1" ht="19.5" customHeight="1">
      <c r="A94" s="257"/>
      <c r="B94" s="258" t="s">
        <v>885</v>
      </c>
      <c r="C94" s="259">
        <v>7056</v>
      </c>
      <c r="D94" s="259">
        <v>7076</v>
      </c>
      <c r="E94" s="260">
        <f t="shared" si="90"/>
        <v>0.28344671201814059</v>
      </c>
      <c r="F94" s="259">
        <v>20274</v>
      </c>
      <c r="G94" s="259">
        <v>20294</v>
      </c>
      <c r="H94" s="261">
        <f t="shared" si="91"/>
        <v>9.8648515339844131E-2</v>
      </c>
      <c r="I94" s="262">
        <v>7252</v>
      </c>
      <c r="J94" s="259">
        <v>7277</v>
      </c>
      <c r="K94" s="261">
        <f t="shared" si="92"/>
        <v>0.34473248758963043</v>
      </c>
      <c r="L94" s="262">
        <v>22868</v>
      </c>
      <c r="M94" s="259">
        <v>22868</v>
      </c>
      <c r="N94" s="263">
        <f t="shared" si="93"/>
        <v>0</v>
      </c>
      <c r="O94" s="264"/>
      <c r="P94" s="265"/>
      <c r="Q94" s="266"/>
      <c r="R94" s="264"/>
      <c r="S94" s="265"/>
      <c r="T94" s="266"/>
      <c r="U94" s="264"/>
      <c r="V94" s="265"/>
      <c r="W94" s="266"/>
      <c r="X94" s="264"/>
      <c r="Y94" s="265"/>
      <c r="Z94" s="266"/>
      <c r="AA94" s="264"/>
      <c r="AB94" s="265"/>
      <c r="AC94" s="266"/>
      <c r="AD94" s="264"/>
      <c r="AE94" s="265"/>
      <c r="AF94" s="266"/>
      <c r="AG94" s="264"/>
      <c r="AH94" s="265"/>
      <c r="AI94" s="266"/>
      <c r="AJ94" s="264"/>
      <c r="AK94" s="265"/>
      <c r="AL94" s="266"/>
      <c r="AM94" s="264"/>
      <c r="AN94" s="265"/>
      <c r="AO94" s="266"/>
      <c r="AP94" s="264"/>
      <c r="AQ94" s="265"/>
      <c r="AR94" s="266"/>
      <c r="AS94" s="264"/>
      <c r="AT94" s="265"/>
      <c r="AU94" s="266"/>
      <c r="AV94" s="264"/>
      <c r="AW94" s="265"/>
      <c r="AX94" s="266"/>
      <c r="AY94" s="264"/>
      <c r="AZ94" s="265"/>
      <c r="BA94" s="266"/>
      <c r="BB94" s="264"/>
      <c r="BC94" s="265"/>
      <c r="BD94" s="266"/>
    </row>
    <row r="95" spans="1:56">
      <c r="A95" s="256"/>
      <c r="B95" s="247" t="s">
        <v>886</v>
      </c>
      <c r="C95" s="248">
        <v>3885</v>
      </c>
      <c r="D95" s="248">
        <v>3945</v>
      </c>
      <c r="E95" s="249">
        <f t="shared" si="90"/>
        <v>1.5444015444015444</v>
      </c>
      <c r="F95" s="248">
        <v>11643</v>
      </c>
      <c r="G95" s="248">
        <v>11703</v>
      </c>
      <c r="H95" s="250">
        <f t="shared" si="91"/>
        <v>0.51533110023189899</v>
      </c>
      <c r="I95" s="251"/>
      <c r="J95" s="248"/>
      <c r="K95" s="250"/>
      <c r="L95" s="251"/>
      <c r="M95" s="248"/>
      <c r="N95" s="252"/>
      <c r="O95" s="253"/>
      <c r="P95" s="254"/>
      <c r="Q95" s="255"/>
      <c r="R95" s="253"/>
      <c r="S95" s="254"/>
      <c r="T95" s="255"/>
      <c r="U95" s="253"/>
      <c r="V95" s="254"/>
      <c r="W95" s="255"/>
      <c r="X95" s="253"/>
      <c r="Y95" s="254"/>
      <c r="Z95" s="255"/>
      <c r="AA95" s="253"/>
      <c r="AB95" s="254"/>
      <c r="AC95" s="255"/>
      <c r="AD95" s="253"/>
      <c r="AE95" s="254"/>
      <c r="AF95" s="255"/>
      <c r="AG95" s="253"/>
      <c r="AH95" s="254"/>
      <c r="AI95" s="255"/>
      <c r="AJ95" s="253"/>
      <c r="AK95" s="254"/>
      <c r="AL95" s="255"/>
      <c r="AM95" s="253"/>
      <c r="AN95" s="254"/>
      <c r="AO95" s="255"/>
      <c r="AP95" s="253"/>
      <c r="AQ95" s="254"/>
      <c r="AR95" s="255"/>
      <c r="AS95" s="253"/>
      <c r="AT95" s="254"/>
      <c r="AU95" s="255"/>
      <c r="AV95" s="253"/>
      <c r="AW95" s="254"/>
      <c r="AX95" s="255"/>
      <c r="AY95" s="253"/>
      <c r="AZ95" s="254"/>
      <c r="BA95" s="255"/>
      <c r="BB95" s="253"/>
      <c r="BC95" s="254"/>
      <c r="BD95" s="255"/>
    </row>
    <row r="96" spans="1:56">
      <c r="A96" s="256"/>
      <c r="B96" s="247" t="s">
        <v>887</v>
      </c>
      <c r="C96" s="248">
        <v>3758</v>
      </c>
      <c r="D96" s="248">
        <v>3806</v>
      </c>
      <c r="E96" s="249">
        <f t="shared" si="90"/>
        <v>1.2772751463544438</v>
      </c>
      <c r="F96" s="248">
        <v>11352</v>
      </c>
      <c r="G96" s="248">
        <v>11400</v>
      </c>
      <c r="H96" s="250">
        <f t="shared" si="91"/>
        <v>0.42283298097251587</v>
      </c>
      <c r="I96" s="251"/>
      <c r="J96" s="248"/>
      <c r="K96" s="250"/>
      <c r="L96" s="251"/>
      <c r="M96" s="248"/>
      <c r="N96" s="252"/>
      <c r="O96" s="253"/>
      <c r="P96" s="254"/>
      <c r="Q96" s="255"/>
      <c r="R96" s="253"/>
      <c r="S96" s="254"/>
      <c r="T96" s="255"/>
      <c r="U96" s="253"/>
      <c r="V96" s="254"/>
      <c r="W96" s="255"/>
      <c r="X96" s="253"/>
      <c r="Y96" s="254"/>
      <c r="Z96" s="255"/>
      <c r="AA96" s="253"/>
      <c r="AB96" s="254"/>
      <c r="AC96" s="255"/>
      <c r="AD96" s="253"/>
      <c r="AE96" s="254"/>
      <c r="AF96" s="255"/>
      <c r="AG96" s="253"/>
      <c r="AH96" s="254"/>
      <c r="AI96" s="255"/>
      <c r="AJ96" s="253"/>
      <c r="AK96" s="254"/>
      <c r="AL96" s="255"/>
      <c r="AM96" s="253"/>
      <c r="AN96" s="254"/>
      <c r="AO96" s="255"/>
      <c r="AP96" s="253"/>
      <c r="AQ96" s="254"/>
      <c r="AR96" s="255"/>
      <c r="AS96" s="253"/>
      <c r="AT96" s="254"/>
      <c r="AU96" s="255"/>
      <c r="AV96" s="253"/>
      <c r="AW96" s="254"/>
      <c r="AX96" s="255"/>
      <c r="AY96" s="253"/>
      <c r="AZ96" s="254"/>
      <c r="BA96" s="255"/>
      <c r="BB96" s="253"/>
      <c r="BC96" s="254"/>
      <c r="BD96" s="255"/>
    </row>
    <row r="97" spans="1:56">
      <c r="A97" s="256"/>
      <c r="B97" s="247" t="s">
        <v>888</v>
      </c>
      <c r="C97" s="248">
        <v>3660</v>
      </c>
      <c r="D97" s="248">
        <v>3790</v>
      </c>
      <c r="E97" s="249">
        <f t="shared" si="90"/>
        <v>3.5519125683060109</v>
      </c>
      <c r="F97" s="248">
        <v>11254</v>
      </c>
      <c r="G97" s="248">
        <v>11384</v>
      </c>
      <c r="H97" s="250">
        <f t="shared" si="91"/>
        <v>1.1551448373911497</v>
      </c>
      <c r="I97" s="251"/>
      <c r="J97" s="248"/>
      <c r="K97" s="250"/>
      <c r="L97" s="251"/>
      <c r="M97" s="248"/>
      <c r="N97" s="252"/>
      <c r="O97" s="253"/>
      <c r="P97" s="254"/>
      <c r="Q97" s="255"/>
      <c r="R97" s="253"/>
      <c r="S97" s="254"/>
      <c r="T97" s="255"/>
      <c r="U97" s="253"/>
      <c r="V97" s="254"/>
      <c r="W97" s="255"/>
      <c r="X97" s="253"/>
      <c r="Y97" s="254"/>
      <c r="Z97" s="255"/>
      <c r="AA97" s="253"/>
      <c r="AB97" s="254"/>
      <c r="AC97" s="255"/>
      <c r="AD97" s="253"/>
      <c r="AE97" s="254"/>
      <c r="AF97" s="255"/>
      <c r="AG97" s="253"/>
      <c r="AH97" s="254"/>
      <c r="AI97" s="255"/>
      <c r="AJ97" s="253"/>
      <c r="AK97" s="254"/>
      <c r="AL97" s="255"/>
      <c r="AM97" s="253"/>
      <c r="AN97" s="254"/>
      <c r="AO97" s="255"/>
      <c r="AP97" s="253"/>
      <c r="AQ97" s="254"/>
      <c r="AR97" s="255"/>
      <c r="AS97" s="253"/>
      <c r="AT97" s="254"/>
      <c r="AU97" s="255"/>
      <c r="AV97" s="253"/>
      <c r="AW97" s="254"/>
      <c r="AX97" s="255"/>
      <c r="AY97" s="253"/>
      <c r="AZ97" s="254"/>
      <c r="BA97" s="255"/>
      <c r="BB97" s="253"/>
      <c r="BC97" s="254"/>
      <c r="BD97" s="255"/>
    </row>
    <row r="98" spans="1:56">
      <c r="A98" s="256"/>
      <c r="B98" s="247" t="s">
        <v>889</v>
      </c>
      <c r="C98" s="248">
        <v>3772</v>
      </c>
      <c r="D98" s="248">
        <v>3772</v>
      </c>
      <c r="E98" s="249">
        <f t="shared" si="90"/>
        <v>0</v>
      </c>
      <c r="F98" s="248">
        <v>11366</v>
      </c>
      <c r="G98" s="248">
        <v>11366</v>
      </c>
      <c r="H98" s="250">
        <f t="shared" si="91"/>
        <v>0</v>
      </c>
      <c r="I98" s="251"/>
      <c r="J98" s="248"/>
      <c r="K98" s="250"/>
      <c r="L98" s="251"/>
      <c r="M98" s="248"/>
      <c r="N98" s="252"/>
      <c r="O98" s="253"/>
      <c r="P98" s="254"/>
      <c r="Q98" s="255"/>
      <c r="R98" s="253"/>
      <c r="S98" s="254"/>
      <c r="T98" s="255"/>
      <c r="U98" s="253"/>
      <c r="V98" s="254"/>
      <c r="W98" s="255"/>
      <c r="X98" s="253"/>
      <c r="Y98" s="254"/>
      <c r="Z98" s="255"/>
      <c r="AA98" s="253"/>
      <c r="AB98" s="254"/>
      <c r="AC98" s="255"/>
      <c r="AD98" s="253"/>
      <c r="AE98" s="254"/>
      <c r="AF98" s="255"/>
      <c r="AG98" s="253"/>
      <c r="AH98" s="254"/>
      <c r="AI98" s="255"/>
      <c r="AJ98" s="253"/>
      <c r="AK98" s="254"/>
      <c r="AL98" s="255"/>
      <c r="AM98" s="253"/>
      <c r="AN98" s="254"/>
      <c r="AO98" s="255"/>
      <c r="AP98" s="253"/>
      <c r="AQ98" s="254"/>
      <c r="AR98" s="255"/>
      <c r="AS98" s="253"/>
      <c r="AT98" s="254"/>
      <c r="AU98" s="255"/>
      <c r="AV98" s="253"/>
      <c r="AW98" s="254"/>
      <c r="AX98" s="255"/>
      <c r="AY98" s="253"/>
      <c r="AZ98" s="254"/>
      <c r="BA98" s="255"/>
      <c r="BB98" s="253"/>
      <c r="BC98" s="254"/>
      <c r="BD98" s="255"/>
    </row>
    <row r="99" spans="1:56" s="277" customFormat="1" ht="20.25" customHeight="1">
      <c r="A99" s="276"/>
      <c r="B99" s="258" t="s">
        <v>890</v>
      </c>
      <c r="C99" s="259">
        <v>3772</v>
      </c>
      <c r="D99" s="259">
        <v>3806</v>
      </c>
      <c r="E99" s="260">
        <f t="shared" si="90"/>
        <v>0.90137857900318141</v>
      </c>
      <c r="F99" s="259">
        <v>11366</v>
      </c>
      <c r="G99" s="259">
        <v>11400</v>
      </c>
      <c r="H99" s="261">
        <f t="shared" si="91"/>
        <v>0.29913777934189689</v>
      </c>
      <c r="I99" s="262"/>
      <c r="J99" s="259"/>
      <c r="K99" s="261"/>
      <c r="L99" s="262"/>
      <c r="M99" s="259"/>
      <c r="N99" s="263"/>
      <c r="O99" s="264"/>
      <c r="P99" s="265"/>
      <c r="Q99" s="266"/>
      <c r="R99" s="264"/>
      <c r="S99" s="265"/>
      <c r="T99" s="266"/>
      <c r="U99" s="264"/>
      <c r="V99" s="265"/>
      <c r="W99" s="266"/>
      <c r="X99" s="264"/>
      <c r="Y99" s="265"/>
      <c r="Z99" s="266"/>
      <c r="AA99" s="264"/>
      <c r="AB99" s="265"/>
      <c r="AC99" s="266"/>
      <c r="AD99" s="264"/>
      <c r="AE99" s="265"/>
      <c r="AF99" s="266"/>
      <c r="AG99" s="264"/>
      <c r="AH99" s="265"/>
      <c r="AI99" s="266"/>
      <c r="AJ99" s="264"/>
      <c r="AK99" s="265"/>
      <c r="AL99" s="266"/>
      <c r="AM99" s="264"/>
      <c r="AN99" s="265"/>
      <c r="AO99" s="266"/>
      <c r="AP99" s="264"/>
      <c r="AQ99" s="265"/>
      <c r="AR99" s="266"/>
      <c r="AS99" s="264"/>
      <c r="AT99" s="265"/>
      <c r="AU99" s="266"/>
      <c r="AV99" s="264"/>
      <c r="AW99" s="265"/>
      <c r="AX99" s="266"/>
      <c r="AY99" s="264"/>
      <c r="AZ99" s="265"/>
      <c r="BA99" s="266"/>
      <c r="BB99" s="264"/>
      <c r="BC99" s="265"/>
      <c r="BD99" s="266"/>
    </row>
    <row r="100" spans="1:56">
      <c r="A100" s="256"/>
      <c r="B100" s="247" t="s">
        <v>891</v>
      </c>
      <c r="C100" s="248">
        <v>3243</v>
      </c>
      <c r="D100" s="248">
        <v>3279</v>
      </c>
      <c r="E100" s="249">
        <f t="shared" si="90"/>
        <v>1.1100832562442182</v>
      </c>
      <c r="F100" s="248">
        <v>5913</v>
      </c>
      <c r="G100" s="248">
        <v>5949</v>
      </c>
      <c r="H100" s="250">
        <f t="shared" si="91"/>
        <v>0.60882800608828003</v>
      </c>
      <c r="I100" s="251"/>
      <c r="J100" s="248"/>
      <c r="K100" s="250"/>
      <c r="L100" s="251"/>
      <c r="M100" s="248"/>
      <c r="N100" s="252"/>
      <c r="O100" s="253"/>
      <c r="P100" s="254"/>
      <c r="Q100" s="255"/>
      <c r="R100" s="253"/>
      <c r="S100" s="254"/>
      <c r="T100" s="255"/>
      <c r="U100" s="253"/>
      <c r="V100" s="254"/>
      <c r="W100" s="255"/>
      <c r="X100" s="253"/>
      <c r="Y100" s="254"/>
      <c r="Z100" s="255"/>
      <c r="AA100" s="253"/>
      <c r="AB100" s="254"/>
      <c r="AC100" s="255"/>
      <c r="AD100" s="253"/>
      <c r="AE100" s="254"/>
      <c r="AF100" s="255"/>
      <c r="AG100" s="253"/>
      <c r="AH100" s="254"/>
      <c r="AI100" s="255"/>
      <c r="AJ100" s="253"/>
      <c r="AK100" s="254"/>
      <c r="AL100" s="255"/>
      <c r="AM100" s="253"/>
      <c r="AN100" s="254"/>
      <c r="AO100" s="255"/>
      <c r="AP100" s="253"/>
      <c r="AQ100" s="254"/>
      <c r="AR100" s="255"/>
      <c r="AS100" s="253"/>
      <c r="AT100" s="254"/>
      <c r="AU100" s="255"/>
      <c r="AV100" s="253"/>
      <c r="AW100" s="254"/>
      <c r="AX100" s="255"/>
      <c r="AY100" s="253"/>
      <c r="AZ100" s="254"/>
      <c r="BA100" s="255"/>
      <c r="BB100" s="253"/>
      <c r="BC100" s="254"/>
      <c r="BD100" s="255"/>
    </row>
    <row r="101" spans="1:56">
      <c r="A101" s="256"/>
      <c r="B101" s="247" t="s">
        <v>892</v>
      </c>
      <c r="C101" s="248"/>
      <c r="D101" s="248"/>
      <c r="E101" s="249">
        <f t="shared" si="90"/>
        <v>0</v>
      </c>
      <c r="F101" s="248"/>
      <c r="G101" s="248"/>
      <c r="H101" s="250">
        <f t="shared" si="91"/>
        <v>0</v>
      </c>
      <c r="I101" s="251"/>
      <c r="J101" s="248"/>
      <c r="K101" s="250"/>
      <c r="L101" s="251"/>
      <c r="M101" s="248"/>
      <c r="N101" s="252"/>
      <c r="O101" s="253"/>
      <c r="P101" s="254"/>
      <c r="Q101" s="255"/>
      <c r="R101" s="253"/>
      <c r="S101" s="254"/>
      <c r="T101" s="255"/>
      <c r="U101" s="253"/>
      <c r="V101" s="254"/>
      <c r="W101" s="255"/>
      <c r="X101" s="253"/>
      <c r="Y101" s="254"/>
      <c r="Z101" s="255"/>
      <c r="AA101" s="253"/>
      <c r="AB101" s="254"/>
      <c r="AC101" s="255"/>
      <c r="AD101" s="253"/>
      <c r="AE101" s="254"/>
      <c r="AF101" s="255"/>
      <c r="AG101" s="253"/>
      <c r="AH101" s="254"/>
      <c r="AI101" s="255"/>
      <c r="AJ101" s="253"/>
      <c r="AK101" s="254"/>
      <c r="AL101" s="255"/>
      <c r="AM101" s="253"/>
      <c r="AN101" s="254"/>
      <c r="AO101" s="255"/>
      <c r="AP101" s="253"/>
      <c r="AQ101" s="254"/>
      <c r="AR101" s="255"/>
      <c r="AS101" s="253"/>
      <c r="AT101" s="254"/>
      <c r="AU101" s="255"/>
      <c r="AV101" s="253"/>
      <c r="AW101" s="254"/>
      <c r="AX101" s="255"/>
      <c r="AY101" s="253"/>
      <c r="AZ101" s="254"/>
      <c r="BA101" s="255"/>
      <c r="BB101" s="253"/>
      <c r="BC101" s="254"/>
      <c r="BD101" s="255"/>
    </row>
    <row r="102" spans="1:56">
      <c r="A102" s="256"/>
      <c r="B102" s="247" t="s">
        <v>893</v>
      </c>
      <c r="C102" s="248"/>
      <c r="D102" s="248"/>
      <c r="E102" s="249"/>
      <c r="F102" s="248"/>
      <c r="G102" s="248"/>
      <c r="H102" s="250">
        <f t="shared" si="91"/>
        <v>0</v>
      </c>
      <c r="I102" s="251"/>
      <c r="J102" s="248"/>
      <c r="K102" s="250"/>
      <c r="L102" s="251"/>
      <c r="M102" s="248"/>
      <c r="N102" s="252"/>
      <c r="O102" s="253"/>
      <c r="P102" s="254"/>
      <c r="Q102" s="255"/>
      <c r="R102" s="253"/>
      <c r="S102" s="254"/>
      <c r="T102" s="255"/>
      <c r="U102" s="253"/>
      <c r="V102" s="254"/>
      <c r="W102" s="255"/>
      <c r="X102" s="253"/>
      <c r="Y102" s="254"/>
      <c r="Z102" s="255"/>
      <c r="AA102" s="253"/>
      <c r="AB102" s="254"/>
      <c r="AC102" s="255"/>
      <c r="AD102" s="253"/>
      <c r="AE102" s="254"/>
      <c r="AF102" s="255"/>
      <c r="AG102" s="253"/>
      <c r="AH102" s="254"/>
      <c r="AI102" s="255"/>
      <c r="AJ102" s="253"/>
      <c r="AK102" s="254"/>
      <c r="AL102" s="255"/>
      <c r="AM102" s="253"/>
      <c r="AN102" s="254"/>
      <c r="AO102" s="255"/>
      <c r="AP102" s="253"/>
      <c r="AQ102" s="254"/>
      <c r="AR102" s="255"/>
      <c r="AS102" s="253"/>
      <c r="AT102" s="254"/>
      <c r="AU102" s="255"/>
      <c r="AV102" s="253"/>
      <c r="AW102" s="254"/>
      <c r="AX102" s="255"/>
      <c r="AY102" s="253"/>
      <c r="AZ102" s="254"/>
      <c r="BA102" s="255"/>
      <c r="BB102" s="253"/>
      <c r="BC102" s="254"/>
      <c r="BD102" s="255"/>
    </row>
    <row r="103" spans="1:56" s="277" customFormat="1" ht="18" customHeight="1">
      <c r="A103" s="276"/>
      <c r="B103" s="278" t="s">
        <v>894</v>
      </c>
      <c r="C103" s="259">
        <v>3243</v>
      </c>
      <c r="D103" s="259">
        <v>3279</v>
      </c>
      <c r="E103" s="260">
        <f>IF(C103&gt;0,(((D103-C103)/C103)*100),0)</f>
        <v>1.1100832562442182</v>
      </c>
      <c r="F103" s="259">
        <v>5913</v>
      </c>
      <c r="G103" s="259">
        <v>5949</v>
      </c>
      <c r="H103" s="261">
        <f t="shared" si="91"/>
        <v>0.60882800608828003</v>
      </c>
      <c r="I103" s="262"/>
      <c r="J103" s="259"/>
      <c r="K103" s="261"/>
      <c r="L103" s="262"/>
      <c r="M103" s="259"/>
      <c r="N103" s="263"/>
      <c r="O103" s="264"/>
      <c r="P103" s="265"/>
      <c r="Q103" s="266"/>
      <c r="R103" s="264"/>
      <c r="S103" s="265"/>
      <c r="T103" s="266"/>
      <c r="U103" s="264"/>
      <c r="V103" s="265"/>
      <c r="W103" s="266"/>
      <c r="X103" s="264"/>
      <c r="Y103" s="265"/>
      <c r="Z103" s="266"/>
      <c r="AA103" s="264"/>
      <c r="AB103" s="265"/>
      <c r="AC103" s="266"/>
      <c r="AD103" s="264"/>
      <c r="AE103" s="265"/>
      <c r="AF103" s="266"/>
      <c r="AG103" s="264"/>
      <c r="AH103" s="265"/>
      <c r="AI103" s="266"/>
      <c r="AJ103" s="264"/>
      <c r="AK103" s="265"/>
      <c r="AL103" s="266"/>
      <c r="AM103" s="264"/>
      <c r="AN103" s="265"/>
      <c r="AO103" s="266"/>
      <c r="AP103" s="264"/>
      <c r="AQ103" s="265"/>
      <c r="AR103" s="266"/>
      <c r="AS103" s="264"/>
      <c r="AT103" s="265"/>
      <c r="AU103" s="266"/>
      <c r="AV103" s="264"/>
      <c r="AW103" s="265"/>
      <c r="AX103" s="266"/>
      <c r="AY103" s="264"/>
      <c r="AZ103" s="265"/>
      <c r="BA103" s="266"/>
      <c r="BB103" s="264"/>
      <c r="BC103" s="265"/>
      <c r="BD103" s="266"/>
    </row>
    <row r="104" spans="1:56">
      <c r="A104" s="268"/>
      <c r="B104" s="269" t="s">
        <v>895</v>
      </c>
      <c r="C104" s="270"/>
      <c r="D104" s="270"/>
      <c r="E104" s="271"/>
      <c r="F104" s="270"/>
      <c r="G104" s="270"/>
      <c r="H104" s="272"/>
      <c r="I104" s="273"/>
      <c r="J104" s="270"/>
      <c r="K104" s="272"/>
      <c r="L104" s="273"/>
      <c r="M104" s="270"/>
      <c r="N104" s="272"/>
      <c r="O104" s="273">
        <v>18110</v>
      </c>
      <c r="P104" s="270">
        <v>18116</v>
      </c>
      <c r="Q104" s="274">
        <f t="shared" ref="Q104" si="94">IF(O104&gt;0,(((P104-O104)/O104)*100),0)</f>
        <v>3.3130866924351188E-2</v>
      </c>
      <c r="R104" s="273">
        <v>36933</v>
      </c>
      <c r="S104" s="270">
        <v>36939</v>
      </c>
      <c r="T104" s="274">
        <f t="shared" ref="T104" si="95">IF(R104&gt;0,(((S104-R104)/R104)*100),0)</f>
        <v>1.6245633985866297E-2</v>
      </c>
      <c r="U104" s="273">
        <v>30298</v>
      </c>
      <c r="V104" s="270">
        <v>30378</v>
      </c>
      <c r="W104" s="274">
        <f t="shared" ref="W104" si="96">IF(U104&gt;0,(((V104-U104)/U104)*100),0)</f>
        <v>0.26404383127599179</v>
      </c>
      <c r="X104" s="273">
        <v>58656</v>
      </c>
      <c r="Y104" s="270">
        <v>58736</v>
      </c>
      <c r="Z104" s="274">
        <f t="shared" ref="Z104" si="97">IF(X104&gt;0,(((Y104-X104)/X104)*100),0)</f>
        <v>0.13638843426077468</v>
      </c>
      <c r="AA104" s="273">
        <v>20540</v>
      </c>
      <c r="AB104" s="270">
        <v>20620</v>
      </c>
      <c r="AC104" s="274">
        <f t="shared" ref="AC104" si="98">IF(AA104&gt;0,(((AB104-AA104)/AA104)*100),0)</f>
        <v>0.38948393378773127</v>
      </c>
      <c r="AD104" s="273">
        <v>47680</v>
      </c>
      <c r="AE104" s="270">
        <v>47760</v>
      </c>
      <c r="AF104" s="274">
        <f t="shared" ref="AF104" si="99">IF(AD104&gt;0,(((AE104-AD104)/AD104)*100),0)</f>
        <v>0.16778523489932887</v>
      </c>
      <c r="AG104" s="273">
        <v>18208</v>
      </c>
      <c r="AH104" s="270">
        <v>18220</v>
      </c>
      <c r="AI104" s="274">
        <f t="shared" ref="AI104" si="100">IF(AG104&gt;0,(((AH104-AG104)/AG104)*100),0)</f>
        <v>6.5905096660808432E-2</v>
      </c>
      <c r="AJ104" s="273">
        <v>38506</v>
      </c>
      <c r="AK104" s="270">
        <v>38518</v>
      </c>
      <c r="AL104" s="274">
        <f t="shared" ref="AL104" si="101">IF(AJ104&gt;0,(((AK104-AJ104)/AJ104)*100),0)</f>
        <v>3.1163974445540955E-2</v>
      </c>
      <c r="AM104" s="273"/>
      <c r="AN104" s="270"/>
      <c r="AO104" s="274">
        <f t="shared" ref="AO104" si="102">IF(AM104&gt;0,(((AN104-AM104)/AM104)*100),0)</f>
        <v>0</v>
      </c>
      <c r="AP104" s="273"/>
      <c r="AQ104" s="270"/>
      <c r="AR104" s="274">
        <f t="shared" ref="AR104" si="103">IF(AP104&gt;0,(((AQ104-AP104)/AP104)*100),0)</f>
        <v>0</v>
      </c>
      <c r="AS104" s="273"/>
      <c r="AT104" s="270"/>
      <c r="AU104" s="274">
        <f t="shared" ref="AU104" si="104">IF(AS104&gt;0,(((AT104-AS104)/AS104)*100),0)</f>
        <v>0</v>
      </c>
      <c r="AV104" s="273"/>
      <c r="AW104" s="270"/>
      <c r="AX104" s="274">
        <f t="shared" ref="AX104" si="105">IF(AV104&gt;0,(((AW104-AV104)/AV104)*100),0)</f>
        <v>0</v>
      </c>
      <c r="AY104" s="273">
        <v>19010</v>
      </c>
      <c r="AZ104" s="270">
        <v>19022</v>
      </c>
      <c r="BA104" s="274">
        <f t="shared" ref="BA104" si="106">IF(AY104&gt;0,(((AZ104-AY104)/AY104)*100),0)</f>
        <v>6.3124671225670698E-2</v>
      </c>
      <c r="BB104" s="273">
        <v>47380</v>
      </c>
      <c r="BC104" s="270">
        <v>47392</v>
      </c>
      <c r="BD104" s="274">
        <f t="shared" ref="BD104" si="107">IF(BB104&gt;0,(((BC104-BB104)/BB104)*100),0)</f>
        <v>2.5327142254115659E-2</v>
      </c>
    </row>
    <row r="105" spans="1:56">
      <c r="A105" s="246" t="s">
        <v>264</v>
      </c>
      <c r="B105" s="247" t="s">
        <v>879</v>
      </c>
      <c r="C105" s="248">
        <v>10759</v>
      </c>
      <c r="D105" s="248">
        <v>11373.5</v>
      </c>
      <c r="E105" s="249">
        <f t="shared" ref="E105:E118" si="108">IF(C105&gt;0,(((D105-C105)/C105)*100),0)</f>
        <v>5.7114973510549314</v>
      </c>
      <c r="F105" s="248">
        <v>24574</v>
      </c>
      <c r="G105" s="248">
        <v>26310</v>
      </c>
      <c r="H105" s="250">
        <f t="shared" ref="H105:H120" si="109">IF(F105&gt;0,(((G105-F105)/F105)*100),0)</f>
        <v>7.0643769838040198</v>
      </c>
      <c r="I105" s="251">
        <v>11756</v>
      </c>
      <c r="J105" s="248">
        <v>12339</v>
      </c>
      <c r="K105" s="250">
        <f t="shared" ref="K105:K111" si="110">IF(I105&gt;0,(((J105-I105)/I105)*100),0)</f>
        <v>4.9591697856413752</v>
      </c>
      <c r="L105" s="251">
        <v>25312</v>
      </c>
      <c r="M105" s="248">
        <v>27031</v>
      </c>
      <c r="N105" s="252">
        <f t="shared" ref="N105:N111" si="111">IF(L105&gt;0,(((M105-L105)/L105)*100),0)</f>
        <v>6.7912452591656125</v>
      </c>
      <c r="O105" s="253"/>
      <c r="P105" s="254"/>
      <c r="Q105" s="255"/>
      <c r="R105" s="253"/>
      <c r="S105" s="254"/>
      <c r="T105" s="255"/>
      <c r="U105" s="253"/>
      <c r="V105" s="254"/>
      <c r="W105" s="255"/>
      <c r="X105" s="253"/>
      <c r="Y105" s="254"/>
      <c r="Z105" s="255"/>
      <c r="AA105" s="253"/>
      <c r="AB105" s="254"/>
      <c r="AC105" s="255"/>
      <c r="AD105" s="253"/>
      <c r="AE105" s="254"/>
      <c r="AF105" s="255"/>
      <c r="AG105" s="253"/>
      <c r="AH105" s="254"/>
      <c r="AI105" s="255"/>
      <c r="AJ105" s="253"/>
      <c r="AK105" s="254"/>
      <c r="AL105" s="255"/>
      <c r="AM105" s="253"/>
      <c r="AN105" s="254"/>
      <c r="AO105" s="255"/>
      <c r="AP105" s="253"/>
      <c r="AQ105" s="254"/>
      <c r="AR105" s="255"/>
      <c r="AS105" s="253"/>
      <c r="AT105" s="254"/>
      <c r="AU105" s="255"/>
      <c r="AV105" s="253"/>
      <c r="AW105" s="254"/>
      <c r="AX105" s="255"/>
      <c r="AY105" s="253"/>
      <c r="AZ105" s="254"/>
      <c r="BA105" s="255"/>
      <c r="BB105" s="253"/>
      <c r="BC105" s="254"/>
      <c r="BD105" s="255"/>
    </row>
    <row r="106" spans="1:56">
      <c r="A106" s="256"/>
      <c r="B106" s="247" t="s">
        <v>880</v>
      </c>
      <c r="C106" s="248"/>
      <c r="D106" s="248"/>
      <c r="E106" s="249">
        <f t="shared" si="108"/>
        <v>0</v>
      </c>
      <c r="F106" s="248"/>
      <c r="G106" s="248"/>
      <c r="H106" s="250">
        <f t="shared" si="109"/>
        <v>0</v>
      </c>
      <c r="I106" s="251"/>
      <c r="J106" s="248"/>
      <c r="K106" s="250">
        <f t="shared" si="110"/>
        <v>0</v>
      </c>
      <c r="L106" s="251"/>
      <c r="M106" s="248"/>
      <c r="N106" s="252">
        <f t="shared" si="111"/>
        <v>0</v>
      </c>
      <c r="O106" s="253"/>
      <c r="P106" s="254"/>
      <c r="Q106" s="255"/>
      <c r="R106" s="253"/>
      <c r="S106" s="254"/>
      <c r="T106" s="255"/>
      <c r="U106" s="253"/>
      <c r="V106" s="254"/>
      <c r="W106" s="255"/>
      <c r="X106" s="253"/>
      <c r="Y106" s="254"/>
      <c r="Z106" s="255"/>
      <c r="AA106" s="253"/>
      <c r="AB106" s="254"/>
      <c r="AC106" s="255"/>
      <c r="AD106" s="253"/>
      <c r="AE106" s="254"/>
      <c r="AF106" s="255"/>
      <c r="AG106" s="253"/>
      <c r="AH106" s="254"/>
      <c r="AI106" s="255"/>
      <c r="AJ106" s="253"/>
      <c r="AK106" s="254"/>
      <c r="AL106" s="255"/>
      <c r="AM106" s="253"/>
      <c r="AN106" s="254"/>
      <c r="AO106" s="255"/>
      <c r="AP106" s="253"/>
      <c r="AQ106" s="254"/>
      <c r="AR106" s="255"/>
      <c r="AS106" s="253"/>
      <c r="AT106" s="254"/>
      <c r="AU106" s="255"/>
      <c r="AV106" s="253"/>
      <c r="AW106" s="254"/>
      <c r="AX106" s="255"/>
      <c r="AY106" s="253"/>
      <c r="AZ106" s="254"/>
      <c r="BA106" s="255"/>
      <c r="BB106" s="253"/>
      <c r="BC106" s="254"/>
      <c r="BD106" s="255"/>
    </row>
    <row r="107" spans="1:56">
      <c r="A107" s="256"/>
      <c r="B107" s="247" t="s">
        <v>881</v>
      </c>
      <c r="C107" s="248">
        <v>8450</v>
      </c>
      <c r="D107" s="248">
        <v>8868</v>
      </c>
      <c r="E107" s="249">
        <f t="shared" si="108"/>
        <v>4.946745562130177</v>
      </c>
      <c r="F107" s="248">
        <v>20246</v>
      </c>
      <c r="G107" s="248">
        <v>18384</v>
      </c>
      <c r="H107" s="250">
        <f t="shared" si="109"/>
        <v>-9.1968783957324902</v>
      </c>
      <c r="I107" s="251">
        <v>12968</v>
      </c>
      <c r="J107" s="248">
        <v>13616</v>
      </c>
      <c r="K107" s="250">
        <f t="shared" si="110"/>
        <v>4.9969154842689694</v>
      </c>
      <c r="L107" s="251">
        <v>20112</v>
      </c>
      <c r="M107" s="248">
        <v>20820</v>
      </c>
      <c r="N107" s="252">
        <f t="shared" si="111"/>
        <v>3.5202863961813846</v>
      </c>
      <c r="O107" s="253"/>
      <c r="P107" s="254"/>
      <c r="Q107" s="255"/>
      <c r="R107" s="253"/>
      <c r="S107" s="254"/>
      <c r="T107" s="255"/>
      <c r="U107" s="253"/>
      <c r="V107" s="254"/>
      <c r="W107" s="255"/>
      <c r="X107" s="253"/>
      <c r="Y107" s="254"/>
      <c r="Z107" s="255"/>
      <c r="AA107" s="253"/>
      <c r="AB107" s="254"/>
      <c r="AC107" s="255"/>
      <c r="AD107" s="253"/>
      <c r="AE107" s="254"/>
      <c r="AF107" s="255"/>
      <c r="AG107" s="253"/>
      <c r="AH107" s="254"/>
      <c r="AI107" s="255"/>
      <c r="AJ107" s="253"/>
      <c r="AK107" s="254"/>
      <c r="AL107" s="255"/>
      <c r="AM107" s="253"/>
      <c r="AN107" s="254"/>
      <c r="AO107" s="255"/>
      <c r="AP107" s="253"/>
      <c r="AQ107" s="254"/>
      <c r="AR107" s="255"/>
      <c r="AS107" s="253"/>
      <c r="AT107" s="254"/>
      <c r="AU107" s="255"/>
      <c r="AV107" s="253"/>
      <c r="AW107" s="254"/>
      <c r="AX107" s="255"/>
      <c r="AY107" s="253"/>
      <c r="AZ107" s="254"/>
      <c r="BA107" s="255"/>
      <c r="BB107" s="253"/>
      <c r="BC107" s="254"/>
      <c r="BD107" s="255"/>
    </row>
    <row r="108" spans="1:56">
      <c r="A108" s="256"/>
      <c r="B108" s="247" t="s">
        <v>882</v>
      </c>
      <c r="C108" s="248">
        <v>7364</v>
      </c>
      <c r="D108" s="248">
        <v>7796</v>
      </c>
      <c r="E108" s="249">
        <f t="shared" si="108"/>
        <v>5.8663769690385665</v>
      </c>
      <c r="F108" s="248">
        <v>17666</v>
      </c>
      <c r="G108" s="248">
        <v>18704</v>
      </c>
      <c r="H108" s="250">
        <f t="shared" si="109"/>
        <v>5.8756934223932982</v>
      </c>
      <c r="I108" s="251">
        <v>10032</v>
      </c>
      <c r="J108" s="248">
        <v>10032</v>
      </c>
      <c r="K108" s="250">
        <f t="shared" si="110"/>
        <v>0</v>
      </c>
      <c r="L108" s="251">
        <v>15096</v>
      </c>
      <c r="M108" s="248">
        <v>15486</v>
      </c>
      <c r="N108" s="252">
        <f t="shared" si="111"/>
        <v>2.5834658187599362</v>
      </c>
      <c r="O108" s="253"/>
      <c r="P108" s="254"/>
      <c r="Q108" s="255"/>
      <c r="R108" s="253"/>
      <c r="S108" s="254"/>
      <c r="T108" s="255"/>
      <c r="U108" s="253"/>
      <c r="V108" s="254"/>
      <c r="W108" s="255"/>
      <c r="X108" s="253"/>
      <c r="Y108" s="254"/>
      <c r="Z108" s="255"/>
      <c r="AA108" s="253"/>
      <c r="AB108" s="254"/>
      <c r="AC108" s="255"/>
      <c r="AD108" s="253"/>
      <c r="AE108" s="254"/>
      <c r="AF108" s="255"/>
      <c r="AG108" s="253"/>
      <c r="AH108" s="254"/>
      <c r="AI108" s="255"/>
      <c r="AJ108" s="253"/>
      <c r="AK108" s="254"/>
      <c r="AL108" s="255"/>
      <c r="AM108" s="253"/>
      <c r="AN108" s="254"/>
      <c r="AO108" s="255"/>
      <c r="AP108" s="253"/>
      <c r="AQ108" s="254"/>
      <c r="AR108" s="255"/>
      <c r="AS108" s="253"/>
      <c r="AT108" s="254"/>
      <c r="AU108" s="255"/>
      <c r="AV108" s="253"/>
      <c r="AW108" s="254"/>
      <c r="AX108" s="255"/>
      <c r="AY108" s="253"/>
      <c r="AZ108" s="254"/>
      <c r="BA108" s="255"/>
      <c r="BB108" s="253"/>
      <c r="BC108" s="254"/>
      <c r="BD108" s="255"/>
    </row>
    <row r="109" spans="1:56">
      <c r="A109" s="256"/>
      <c r="B109" s="247" t="s">
        <v>883</v>
      </c>
      <c r="C109" s="248"/>
      <c r="D109" s="248"/>
      <c r="E109" s="249">
        <f t="shared" si="108"/>
        <v>0</v>
      </c>
      <c r="F109" s="248"/>
      <c r="G109" s="248"/>
      <c r="H109" s="250">
        <f t="shared" si="109"/>
        <v>0</v>
      </c>
      <c r="I109" s="251"/>
      <c r="J109" s="248"/>
      <c r="K109" s="250">
        <f t="shared" si="110"/>
        <v>0</v>
      </c>
      <c r="L109" s="251"/>
      <c r="M109" s="248"/>
      <c r="N109" s="252">
        <f t="shared" si="111"/>
        <v>0</v>
      </c>
      <c r="O109" s="253"/>
      <c r="P109" s="254"/>
      <c r="Q109" s="255"/>
      <c r="R109" s="253"/>
      <c r="S109" s="254"/>
      <c r="T109" s="255"/>
      <c r="U109" s="253"/>
      <c r="V109" s="254"/>
      <c r="W109" s="255"/>
      <c r="X109" s="253"/>
      <c r="Y109" s="254"/>
      <c r="Z109" s="255"/>
      <c r="AA109" s="253"/>
      <c r="AB109" s="254"/>
      <c r="AC109" s="255"/>
      <c r="AD109" s="253"/>
      <c r="AE109" s="254"/>
      <c r="AF109" s="255"/>
      <c r="AG109" s="253"/>
      <c r="AH109" s="254"/>
      <c r="AI109" s="255"/>
      <c r="AJ109" s="253"/>
      <c r="AK109" s="254"/>
      <c r="AL109" s="255"/>
      <c r="AM109" s="253"/>
      <c r="AN109" s="254"/>
      <c r="AO109" s="255"/>
      <c r="AP109" s="253"/>
      <c r="AQ109" s="254"/>
      <c r="AR109" s="255"/>
      <c r="AS109" s="253"/>
      <c r="AT109" s="254"/>
      <c r="AU109" s="255"/>
      <c r="AV109" s="253"/>
      <c r="AW109" s="254"/>
      <c r="AX109" s="255"/>
      <c r="AY109" s="253"/>
      <c r="AZ109" s="254"/>
      <c r="BA109" s="255"/>
      <c r="BB109" s="253"/>
      <c r="BC109" s="254"/>
      <c r="BD109" s="255"/>
    </row>
    <row r="110" spans="1:56" s="282" customFormat="1">
      <c r="A110" s="280"/>
      <c r="B110" s="281" t="s">
        <v>884</v>
      </c>
      <c r="C110" s="248"/>
      <c r="D110" s="248"/>
      <c r="E110" s="249">
        <f t="shared" si="108"/>
        <v>0</v>
      </c>
      <c r="F110" s="248"/>
      <c r="G110" s="248"/>
      <c r="H110" s="250">
        <f t="shared" si="109"/>
        <v>0</v>
      </c>
      <c r="I110" s="251"/>
      <c r="J110" s="248"/>
      <c r="K110" s="250">
        <f t="shared" si="110"/>
        <v>0</v>
      </c>
      <c r="L110" s="251"/>
      <c r="M110" s="248"/>
      <c r="N110" s="252">
        <f t="shared" si="111"/>
        <v>0</v>
      </c>
      <c r="O110" s="253"/>
      <c r="P110" s="254"/>
      <c r="Q110" s="255"/>
      <c r="R110" s="253"/>
      <c r="S110" s="254"/>
      <c r="T110" s="255"/>
      <c r="U110" s="253"/>
      <c r="V110" s="254"/>
      <c r="W110" s="255"/>
      <c r="X110" s="253"/>
      <c r="Y110" s="254"/>
      <c r="Z110" s="255"/>
      <c r="AA110" s="253"/>
      <c r="AB110" s="254"/>
      <c r="AC110" s="255"/>
      <c r="AD110" s="253"/>
      <c r="AE110" s="254"/>
      <c r="AF110" s="255"/>
      <c r="AG110" s="253"/>
      <c r="AH110" s="254"/>
      <c r="AI110" s="255"/>
      <c r="AJ110" s="253"/>
      <c r="AK110" s="254"/>
      <c r="AL110" s="255"/>
      <c r="AM110" s="253"/>
      <c r="AN110" s="254"/>
      <c r="AO110" s="255"/>
      <c r="AP110" s="253"/>
      <c r="AQ110" s="254"/>
      <c r="AR110" s="255"/>
      <c r="AS110" s="253"/>
      <c r="AT110" s="254"/>
      <c r="AU110" s="255"/>
      <c r="AV110" s="253"/>
      <c r="AW110" s="254"/>
      <c r="AX110" s="255"/>
      <c r="AY110" s="253"/>
      <c r="AZ110" s="254"/>
      <c r="BA110" s="255"/>
      <c r="BB110" s="253"/>
      <c r="BC110" s="254"/>
      <c r="BD110" s="255"/>
    </row>
    <row r="111" spans="1:56" s="285" customFormat="1" ht="19.5" customHeight="1">
      <c r="A111" s="283"/>
      <c r="B111" s="284" t="s">
        <v>885</v>
      </c>
      <c r="C111" s="259">
        <v>8785</v>
      </c>
      <c r="D111" s="259">
        <v>9126</v>
      </c>
      <c r="E111" s="260">
        <f t="shared" si="108"/>
        <v>3.8816163915765514</v>
      </c>
      <c r="F111" s="259">
        <v>20479</v>
      </c>
      <c r="G111" s="259">
        <v>20692</v>
      </c>
      <c r="H111" s="261">
        <f t="shared" si="109"/>
        <v>1.0400898481371161</v>
      </c>
      <c r="I111" s="262">
        <v>12080</v>
      </c>
      <c r="J111" s="259">
        <v>12671</v>
      </c>
      <c r="K111" s="261">
        <f t="shared" si="110"/>
        <v>4.8923841059602653</v>
      </c>
      <c r="L111" s="262">
        <v>20166</v>
      </c>
      <c r="M111" s="259">
        <v>20862</v>
      </c>
      <c r="N111" s="263">
        <f t="shared" si="111"/>
        <v>3.4513537637607854</v>
      </c>
      <c r="O111" s="264"/>
      <c r="P111" s="265"/>
      <c r="Q111" s="266"/>
      <c r="R111" s="264"/>
      <c r="S111" s="265"/>
      <c r="T111" s="266"/>
      <c r="U111" s="264"/>
      <c r="V111" s="265"/>
      <c r="W111" s="266"/>
      <c r="X111" s="264"/>
      <c r="Y111" s="265"/>
      <c r="Z111" s="266"/>
      <c r="AA111" s="264"/>
      <c r="AB111" s="265"/>
      <c r="AC111" s="266"/>
      <c r="AD111" s="264"/>
      <c r="AE111" s="265"/>
      <c r="AF111" s="266"/>
      <c r="AG111" s="264"/>
      <c r="AH111" s="265"/>
      <c r="AI111" s="266"/>
      <c r="AJ111" s="264"/>
      <c r="AK111" s="265"/>
      <c r="AL111" s="266"/>
      <c r="AM111" s="264"/>
      <c r="AN111" s="265"/>
      <c r="AO111" s="266"/>
      <c r="AP111" s="264"/>
      <c r="AQ111" s="265"/>
      <c r="AR111" s="266"/>
      <c r="AS111" s="264"/>
      <c r="AT111" s="265"/>
      <c r="AU111" s="266"/>
      <c r="AV111" s="264"/>
      <c r="AW111" s="265"/>
      <c r="AX111" s="266"/>
      <c r="AY111" s="264"/>
      <c r="AZ111" s="265"/>
      <c r="BA111" s="266"/>
      <c r="BB111" s="264"/>
      <c r="BC111" s="265"/>
      <c r="BD111" s="266"/>
    </row>
    <row r="112" spans="1:56">
      <c r="A112" s="256"/>
      <c r="B112" s="247" t="s">
        <v>886</v>
      </c>
      <c r="C112" s="248"/>
      <c r="D112" s="248"/>
      <c r="E112" s="249">
        <f t="shared" si="108"/>
        <v>0</v>
      </c>
      <c r="F112" s="248"/>
      <c r="G112" s="248"/>
      <c r="H112" s="250">
        <f t="shared" si="109"/>
        <v>0</v>
      </c>
      <c r="I112" s="251"/>
      <c r="J112" s="248"/>
      <c r="K112" s="250"/>
      <c r="L112" s="251"/>
      <c r="M112" s="248"/>
      <c r="N112" s="252"/>
      <c r="O112" s="253"/>
      <c r="P112" s="254"/>
      <c r="Q112" s="255"/>
      <c r="R112" s="253"/>
      <c r="S112" s="254"/>
      <c r="T112" s="255"/>
      <c r="U112" s="253"/>
      <c r="V112" s="254"/>
      <c r="W112" s="255"/>
      <c r="X112" s="253"/>
      <c r="Y112" s="254"/>
      <c r="Z112" s="255"/>
      <c r="AA112" s="253"/>
      <c r="AB112" s="254"/>
      <c r="AC112" s="255"/>
      <c r="AD112" s="253"/>
      <c r="AE112" s="254"/>
      <c r="AF112" s="255"/>
      <c r="AG112" s="253"/>
      <c r="AH112" s="254"/>
      <c r="AI112" s="255"/>
      <c r="AJ112" s="253"/>
      <c r="AK112" s="254"/>
      <c r="AL112" s="255"/>
      <c r="AM112" s="253"/>
      <c r="AN112" s="254"/>
      <c r="AO112" s="255"/>
      <c r="AP112" s="253"/>
      <c r="AQ112" s="254"/>
      <c r="AR112" s="255"/>
      <c r="AS112" s="253"/>
      <c r="AT112" s="254"/>
      <c r="AU112" s="255"/>
      <c r="AV112" s="253"/>
      <c r="AW112" s="254"/>
      <c r="AX112" s="255"/>
      <c r="AY112" s="253"/>
      <c r="AZ112" s="254"/>
      <c r="BA112" s="255"/>
      <c r="BB112" s="253"/>
      <c r="BC112" s="254"/>
      <c r="BD112" s="255"/>
    </row>
    <row r="113" spans="1:56">
      <c r="A113" s="256"/>
      <c r="B113" s="247" t="s">
        <v>887</v>
      </c>
      <c r="C113" s="248">
        <v>4650</v>
      </c>
      <c r="D113" s="248">
        <v>4920</v>
      </c>
      <c r="E113" s="249">
        <f t="shared" si="108"/>
        <v>5.806451612903226</v>
      </c>
      <c r="F113" s="248">
        <v>15690</v>
      </c>
      <c r="G113" s="248">
        <v>16620</v>
      </c>
      <c r="H113" s="250">
        <f t="shared" si="109"/>
        <v>5.9273422562141489</v>
      </c>
      <c r="I113" s="251"/>
      <c r="J113" s="248"/>
      <c r="K113" s="250"/>
      <c r="L113" s="251"/>
      <c r="M113" s="248"/>
      <c r="N113" s="252"/>
      <c r="O113" s="253"/>
      <c r="P113" s="254"/>
      <c r="Q113" s="255"/>
      <c r="R113" s="253"/>
      <c r="S113" s="254"/>
      <c r="T113" s="255"/>
      <c r="U113" s="253"/>
      <c r="V113" s="254"/>
      <c r="W113" s="255"/>
      <c r="X113" s="253"/>
      <c r="Y113" s="254"/>
      <c r="Z113" s="255"/>
      <c r="AA113" s="253"/>
      <c r="AB113" s="254"/>
      <c r="AC113" s="255"/>
      <c r="AD113" s="253"/>
      <c r="AE113" s="254"/>
      <c r="AF113" s="255"/>
      <c r="AG113" s="253"/>
      <c r="AH113" s="254"/>
      <c r="AI113" s="255"/>
      <c r="AJ113" s="253"/>
      <c r="AK113" s="254"/>
      <c r="AL113" s="255"/>
      <c r="AM113" s="253"/>
      <c r="AN113" s="254"/>
      <c r="AO113" s="255"/>
      <c r="AP113" s="253"/>
      <c r="AQ113" s="254"/>
      <c r="AR113" s="255"/>
      <c r="AS113" s="253"/>
      <c r="AT113" s="254"/>
      <c r="AU113" s="255"/>
      <c r="AV113" s="253"/>
      <c r="AW113" s="254"/>
      <c r="AX113" s="255"/>
      <c r="AY113" s="253"/>
      <c r="AZ113" s="254"/>
      <c r="BA113" s="255"/>
      <c r="BB113" s="253"/>
      <c r="BC113" s="254"/>
      <c r="BD113" s="255"/>
    </row>
    <row r="114" spans="1:56">
      <c r="A114" s="256"/>
      <c r="B114" s="247" t="s">
        <v>888</v>
      </c>
      <c r="C114" s="248">
        <v>4650</v>
      </c>
      <c r="D114" s="248">
        <v>4920</v>
      </c>
      <c r="E114" s="249">
        <f t="shared" si="108"/>
        <v>5.806451612903226</v>
      </c>
      <c r="F114" s="248">
        <v>15690</v>
      </c>
      <c r="G114" s="248">
        <v>16620</v>
      </c>
      <c r="H114" s="250">
        <f t="shared" si="109"/>
        <v>5.9273422562141489</v>
      </c>
      <c r="I114" s="251"/>
      <c r="J114" s="248"/>
      <c r="K114" s="250"/>
      <c r="L114" s="251"/>
      <c r="M114" s="248"/>
      <c r="N114" s="252"/>
      <c r="O114" s="253"/>
      <c r="P114" s="254"/>
      <c r="Q114" s="255"/>
      <c r="R114" s="253"/>
      <c r="S114" s="254"/>
      <c r="T114" s="255"/>
      <c r="U114" s="253"/>
      <c r="V114" s="254"/>
      <c r="W114" s="255"/>
      <c r="X114" s="253"/>
      <c r="Y114" s="254"/>
      <c r="Z114" s="255"/>
      <c r="AA114" s="253"/>
      <c r="AB114" s="254"/>
      <c r="AC114" s="255"/>
      <c r="AD114" s="253"/>
      <c r="AE114" s="254"/>
      <c r="AF114" s="255"/>
      <c r="AG114" s="253"/>
      <c r="AH114" s="254"/>
      <c r="AI114" s="255"/>
      <c r="AJ114" s="253"/>
      <c r="AK114" s="254"/>
      <c r="AL114" s="255"/>
      <c r="AM114" s="253"/>
      <c r="AN114" s="254"/>
      <c r="AO114" s="255"/>
      <c r="AP114" s="253"/>
      <c r="AQ114" s="254"/>
      <c r="AR114" s="255"/>
      <c r="AS114" s="253"/>
      <c r="AT114" s="254"/>
      <c r="AU114" s="255"/>
      <c r="AV114" s="253"/>
      <c r="AW114" s="254"/>
      <c r="AX114" s="255"/>
      <c r="AY114" s="253"/>
      <c r="AZ114" s="254"/>
      <c r="BA114" s="255"/>
      <c r="BB114" s="253"/>
      <c r="BC114" s="254"/>
      <c r="BD114" s="255"/>
    </row>
    <row r="115" spans="1:56">
      <c r="A115" s="256"/>
      <c r="B115" s="247" t="s">
        <v>889</v>
      </c>
      <c r="C115" s="248">
        <v>4650</v>
      </c>
      <c r="D115" s="248">
        <v>4920</v>
      </c>
      <c r="E115" s="249">
        <f t="shared" si="108"/>
        <v>5.806451612903226</v>
      </c>
      <c r="F115" s="248">
        <v>15690</v>
      </c>
      <c r="G115" s="248">
        <v>16620</v>
      </c>
      <c r="H115" s="250">
        <f t="shared" si="109"/>
        <v>5.9273422562141489</v>
      </c>
      <c r="I115" s="251"/>
      <c r="J115" s="248"/>
      <c r="K115" s="250"/>
      <c r="L115" s="251"/>
      <c r="M115" s="248"/>
      <c r="N115" s="252"/>
      <c r="O115" s="253"/>
      <c r="P115" s="254"/>
      <c r="Q115" s="255"/>
      <c r="R115" s="253"/>
      <c r="S115" s="254"/>
      <c r="T115" s="255"/>
      <c r="U115" s="253"/>
      <c r="V115" s="254"/>
      <c r="W115" s="255"/>
      <c r="X115" s="253"/>
      <c r="Y115" s="254"/>
      <c r="Z115" s="255"/>
      <c r="AA115" s="253"/>
      <c r="AB115" s="254"/>
      <c r="AC115" s="255"/>
      <c r="AD115" s="253"/>
      <c r="AE115" s="254"/>
      <c r="AF115" s="255"/>
      <c r="AG115" s="253"/>
      <c r="AH115" s="254"/>
      <c r="AI115" s="255"/>
      <c r="AJ115" s="253"/>
      <c r="AK115" s="254"/>
      <c r="AL115" s="255"/>
      <c r="AM115" s="253"/>
      <c r="AN115" s="254"/>
      <c r="AO115" s="255"/>
      <c r="AP115" s="253"/>
      <c r="AQ115" s="254"/>
      <c r="AR115" s="255"/>
      <c r="AS115" s="253"/>
      <c r="AT115" s="254"/>
      <c r="AU115" s="255"/>
      <c r="AV115" s="253"/>
      <c r="AW115" s="254"/>
      <c r="AX115" s="255"/>
      <c r="AY115" s="253"/>
      <c r="AZ115" s="254"/>
      <c r="BA115" s="255"/>
      <c r="BB115" s="253"/>
      <c r="BC115" s="254"/>
      <c r="BD115" s="255"/>
    </row>
    <row r="116" spans="1:56" s="277" customFormat="1" ht="20.25" customHeight="1">
      <c r="A116" s="276"/>
      <c r="B116" s="258" t="s">
        <v>890</v>
      </c>
      <c r="C116" s="259">
        <v>4650</v>
      </c>
      <c r="D116" s="259">
        <v>4920</v>
      </c>
      <c r="E116" s="260">
        <f t="shared" si="108"/>
        <v>5.806451612903226</v>
      </c>
      <c r="F116" s="259">
        <v>15690</v>
      </c>
      <c r="G116" s="259">
        <v>16620</v>
      </c>
      <c r="H116" s="261">
        <f t="shared" si="109"/>
        <v>5.9273422562141489</v>
      </c>
      <c r="I116" s="262"/>
      <c r="J116" s="259"/>
      <c r="K116" s="261"/>
      <c r="L116" s="262"/>
      <c r="M116" s="259"/>
      <c r="N116" s="263"/>
      <c r="O116" s="264"/>
      <c r="P116" s="265"/>
      <c r="Q116" s="266"/>
      <c r="R116" s="264"/>
      <c r="S116" s="265"/>
      <c r="T116" s="266"/>
      <c r="U116" s="264"/>
      <c r="V116" s="265"/>
      <c r="W116" s="266"/>
      <c r="X116" s="264"/>
      <c r="Y116" s="265"/>
      <c r="Z116" s="266"/>
      <c r="AA116" s="264"/>
      <c r="AB116" s="265"/>
      <c r="AC116" s="266"/>
      <c r="AD116" s="264"/>
      <c r="AE116" s="265"/>
      <c r="AF116" s="266"/>
      <c r="AG116" s="264"/>
      <c r="AH116" s="265"/>
      <c r="AI116" s="266"/>
      <c r="AJ116" s="264"/>
      <c r="AK116" s="265"/>
      <c r="AL116" s="266"/>
      <c r="AM116" s="264"/>
      <c r="AN116" s="265"/>
      <c r="AO116" s="266"/>
      <c r="AP116" s="264"/>
      <c r="AQ116" s="265"/>
      <c r="AR116" s="266"/>
      <c r="AS116" s="264"/>
      <c r="AT116" s="265"/>
      <c r="AU116" s="266"/>
      <c r="AV116" s="264"/>
      <c r="AW116" s="265"/>
      <c r="AX116" s="266"/>
      <c r="AY116" s="264"/>
      <c r="AZ116" s="265"/>
      <c r="BA116" s="266"/>
      <c r="BB116" s="264"/>
      <c r="BC116" s="265"/>
      <c r="BD116" s="266"/>
    </row>
    <row r="117" spans="1:56">
      <c r="A117" s="256"/>
      <c r="B117" s="247" t="s">
        <v>891</v>
      </c>
      <c r="C117" s="248">
        <v>4650</v>
      </c>
      <c r="D117" s="248">
        <v>4920</v>
      </c>
      <c r="E117" s="249">
        <f t="shared" si="108"/>
        <v>5.806451612903226</v>
      </c>
      <c r="F117" s="248">
        <v>15690</v>
      </c>
      <c r="G117" s="248">
        <v>16620</v>
      </c>
      <c r="H117" s="250">
        <f t="shared" si="109"/>
        <v>5.9273422562141489</v>
      </c>
      <c r="I117" s="251"/>
      <c r="J117" s="248"/>
      <c r="K117" s="250"/>
      <c r="L117" s="251"/>
      <c r="M117" s="248"/>
      <c r="N117" s="252"/>
      <c r="O117" s="253"/>
      <c r="P117" s="254"/>
      <c r="Q117" s="255"/>
      <c r="R117" s="253"/>
      <c r="S117" s="254"/>
      <c r="T117" s="255"/>
      <c r="U117" s="253"/>
      <c r="V117" s="254"/>
      <c r="W117" s="255"/>
      <c r="X117" s="253"/>
      <c r="Y117" s="254"/>
      <c r="Z117" s="255"/>
      <c r="AA117" s="253"/>
      <c r="AB117" s="254"/>
      <c r="AC117" s="255"/>
      <c r="AD117" s="253"/>
      <c r="AE117" s="254"/>
      <c r="AF117" s="255"/>
      <c r="AG117" s="253"/>
      <c r="AH117" s="254"/>
      <c r="AI117" s="255"/>
      <c r="AJ117" s="253"/>
      <c r="AK117" s="254"/>
      <c r="AL117" s="255"/>
      <c r="AM117" s="253"/>
      <c r="AN117" s="254"/>
      <c r="AO117" s="255"/>
      <c r="AP117" s="253"/>
      <c r="AQ117" s="254"/>
      <c r="AR117" s="255"/>
      <c r="AS117" s="253"/>
      <c r="AT117" s="254"/>
      <c r="AU117" s="255"/>
      <c r="AV117" s="253"/>
      <c r="AW117" s="254"/>
      <c r="AX117" s="255"/>
      <c r="AY117" s="253"/>
      <c r="AZ117" s="254"/>
      <c r="BA117" s="255"/>
      <c r="BB117" s="253"/>
      <c r="BC117" s="254"/>
      <c r="BD117" s="255"/>
    </row>
    <row r="118" spans="1:56">
      <c r="A118" s="256"/>
      <c r="B118" s="247" t="s">
        <v>892</v>
      </c>
      <c r="C118" s="248"/>
      <c r="D118" s="248"/>
      <c r="E118" s="249">
        <f t="shared" si="108"/>
        <v>0</v>
      </c>
      <c r="F118" s="248"/>
      <c r="G118" s="248"/>
      <c r="H118" s="250">
        <f t="shared" si="109"/>
        <v>0</v>
      </c>
      <c r="I118" s="251"/>
      <c r="J118" s="248"/>
      <c r="K118" s="250"/>
      <c r="L118" s="251"/>
      <c r="M118" s="248"/>
      <c r="N118" s="252"/>
      <c r="O118" s="253"/>
      <c r="P118" s="254"/>
      <c r="Q118" s="255"/>
      <c r="R118" s="253"/>
      <c r="S118" s="254"/>
      <c r="T118" s="255"/>
      <c r="U118" s="253"/>
      <c r="V118" s="254"/>
      <c r="W118" s="255"/>
      <c r="X118" s="253"/>
      <c r="Y118" s="254"/>
      <c r="Z118" s="255"/>
      <c r="AA118" s="253"/>
      <c r="AB118" s="254"/>
      <c r="AC118" s="255"/>
      <c r="AD118" s="253"/>
      <c r="AE118" s="254"/>
      <c r="AF118" s="255"/>
      <c r="AG118" s="253"/>
      <c r="AH118" s="254"/>
      <c r="AI118" s="255"/>
      <c r="AJ118" s="253"/>
      <c r="AK118" s="254"/>
      <c r="AL118" s="255"/>
      <c r="AM118" s="253"/>
      <c r="AN118" s="254"/>
      <c r="AO118" s="255"/>
      <c r="AP118" s="253"/>
      <c r="AQ118" s="254"/>
      <c r="AR118" s="255"/>
      <c r="AS118" s="253"/>
      <c r="AT118" s="254"/>
      <c r="AU118" s="255"/>
      <c r="AV118" s="253"/>
      <c r="AW118" s="254"/>
      <c r="AX118" s="255"/>
      <c r="AY118" s="253"/>
      <c r="AZ118" s="254"/>
      <c r="BA118" s="255"/>
      <c r="BB118" s="253"/>
      <c r="BC118" s="254"/>
      <c r="BD118" s="255"/>
    </row>
    <row r="119" spans="1:56">
      <c r="A119" s="256"/>
      <c r="B119" s="247" t="s">
        <v>893</v>
      </c>
      <c r="C119" s="248"/>
      <c r="D119" s="248"/>
      <c r="E119" s="249"/>
      <c r="F119" s="248"/>
      <c r="G119" s="248"/>
      <c r="H119" s="250">
        <f t="shared" si="109"/>
        <v>0</v>
      </c>
      <c r="I119" s="251"/>
      <c r="J119" s="248"/>
      <c r="K119" s="250"/>
      <c r="L119" s="251"/>
      <c r="M119" s="248"/>
      <c r="N119" s="252"/>
      <c r="O119" s="253"/>
      <c r="P119" s="254"/>
      <c r="Q119" s="255"/>
      <c r="R119" s="253"/>
      <c r="S119" s="254"/>
      <c r="T119" s="255"/>
      <c r="U119" s="253"/>
      <c r="V119" s="254"/>
      <c r="W119" s="255"/>
      <c r="X119" s="253"/>
      <c r="Y119" s="254"/>
      <c r="Z119" s="255"/>
      <c r="AA119" s="253"/>
      <c r="AB119" s="254"/>
      <c r="AC119" s="255"/>
      <c r="AD119" s="253"/>
      <c r="AE119" s="254"/>
      <c r="AF119" s="255"/>
      <c r="AG119" s="253"/>
      <c r="AH119" s="254"/>
      <c r="AI119" s="255"/>
      <c r="AJ119" s="253"/>
      <c r="AK119" s="254"/>
      <c r="AL119" s="255"/>
      <c r="AM119" s="253"/>
      <c r="AN119" s="254"/>
      <c r="AO119" s="255"/>
      <c r="AP119" s="253"/>
      <c r="AQ119" s="254"/>
      <c r="AR119" s="255"/>
      <c r="AS119" s="253"/>
      <c r="AT119" s="254"/>
      <c r="AU119" s="255"/>
      <c r="AV119" s="253"/>
      <c r="AW119" s="254"/>
      <c r="AX119" s="255"/>
      <c r="AY119" s="253"/>
      <c r="AZ119" s="254"/>
      <c r="BA119" s="255"/>
      <c r="BB119" s="253"/>
      <c r="BC119" s="254"/>
      <c r="BD119" s="255"/>
    </row>
    <row r="120" spans="1:56" s="277" customFormat="1" ht="20.25" customHeight="1">
      <c r="A120" s="276"/>
      <c r="B120" s="258" t="s">
        <v>894</v>
      </c>
      <c r="C120" s="259">
        <v>4650</v>
      </c>
      <c r="D120" s="259">
        <v>4920</v>
      </c>
      <c r="E120" s="260">
        <f>IF(C120&gt;0,(((D120-C120)/C120)*100),0)</f>
        <v>5.806451612903226</v>
      </c>
      <c r="F120" s="259">
        <v>15690</v>
      </c>
      <c r="G120" s="259">
        <v>16620</v>
      </c>
      <c r="H120" s="261">
        <f t="shared" si="109"/>
        <v>5.9273422562141489</v>
      </c>
      <c r="I120" s="262"/>
      <c r="J120" s="259"/>
      <c r="K120" s="261"/>
      <c r="L120" s="262"/>
      <c r="M120" s="259"/>
      <c r="N120" s="263"/>
      <c r="O120" s="264"/>
      <c r="P120" s="265"/>
      <c r="Q120" s="266"/>
      <c r="R120" s="264"/>
      <c r="S120" s="265"/>
      <c r="T120" s="266"/>
      <c r="U120" s="264"/>
      <c r="V120" s="265"/>
      <c r="W120" s="266"/>
      <c r="X120" s="264"/>
      <c r="Y120" s="265"/>
      <c r="Z120" s="266"/>
      <c r="AA120" s="264"/>
      <c r="AB120" s="265"/>
      <c r="AC120" s="266"/>
      <c r="AD120" s="264"/>
      <c r="AE120" s="265"/>
      <c r="AF120" s="266"/>
      <c r="AG120" s="264"/>
      <c r="AH120" s="265"/>
      <c r="AI120" s="266"/>
      <c r="AJ120" s="264"/>
      <c r="AK120" s="265"/>
      <c r="AL120" s="266"/>
      <c r="AM120" s="264"/>
      <c r="AN120" s="265"/>
      <c r="AO120" s="266"/>
      <c r="AP120" s="264"/>
      <c r="AQ120" s="265"/>
      <c r="AR120" s="266"/>
      <c r="AS120" s="264"/>
      <c r="AT120" s="265"/>
      <c r="AU120" s="266"/>
      <c r="AV120" s="264"/>
      <c r="AW120" s="265"/>
      <c r="AX120" s="266"/>
      <c r="AY120" s="264"/>
      <c r="AZ120" s="265"/>
      <c r="BA120" s="266"/>
      <c r="BB120" s="264"/>
      <c r="BC120" s="265"/>
      <c r="BD120" s="266"/>
    </row>
    <row r="121" spans="1:56">
      <c r="A121" s="268"/>
      <c r="B121" s="269" t="s">
        <v>895</v>
      </c>
      <c r="C121" s="270"/>
      <c r="D121" s="270"/>
      <c r="E121" s="271"/>
      <c r="F121" s="270"/>
      <c r="G121" s="270"/>
      <c r="H121" s="272"/>
      <c r="I121" s="273"/>
      <c r="J121" s="270"/>
      <c r="K121" s="272"/>
      <c r="L121" s="273"/>
      <c r="M121" s="270"/>
      <c r="N121" s="272"/>
      <c r="O121" s="273">
        <v>20288</v>
      </c>
      <c r="P121" s="270">
        <v>21292</v>
      </c>
      <c r="Q121" s="274">
        <f t="shared" ref="Q121" si="112">IF(O121&gt;0,(((P121-O121)/O121)*100),0)</f>
        <v>4.9487381703470028</v>
      </c>
      <c r="R121" s="273">
        <v>37628</v>
      </c>
      <c r="S121" s="270">
        <v>39498</v>
      </c>
      <c r="T121" s="274">
        <f t="shared" ref="T121" si="113">IF(R121&gt;0,(((S121-R121)/R121)*100),0)</f>
        <v>4.9697034123525032</v>
      </c>
      <c r="U121" s="273">
        <v>36294.5</v>
      </c>
      <c r="V121" s="270">
        <v>38099</v>
      </c>
      <c r="W121" s="274">
        <f t="shared" ref="W121" si="114">IF(U121&gt;0,(((V121-U121)/U121)*100),0)</f>
        <v>4.9718276873906513</v>
      </c>
      <c r="X121" s="273">
        <v>60741.5</v>
      </c>
      <c r="Y121" s="270">
        <v>62126.5</v>
      </c>
      <c r="Z121" s="274">
        <f t="shared" ref="Z121" si="115">IF(X121&gt;0,(((Y121-X121)/X121)*100),0)</f>
        <v>2.2801544248989574</v>
      </c>
      <c r="AA121" s="273">
        <v>31077</v>
      </c>
      <c r="AB121" s="270">
        <v>32319</v>
      </c>
      <c r="AC121" s="274">
        <f t="shared" ref="AC121" si="116">IF(AA121&gt;0,(((AB121-AA121)/AA121)*100),0)</f>
        <v>3.9965247610773238</v>
      </c>
      <c r="AD121" s="273">
        <v>64008</v>
      </c>
      <c r="AE121" s="270">
        <v>66573</v>
      </c>
      <c r="AF121" s="274">
        <f t="shared" ref="AF121" si="117">IF(AD121&gt;0,(((AE121-AD121)/AD121)*100),0)</f>
        <v>4.0073115860517436</v>
      </c>
      <c r="AG121" s="273">
        <v>26448</v>
      </c>
      <c r="AH121" s="270">
        <v>27250</v>
      </c>
      <c r="AI121" s="274">
        <f t="shared" ref="AI121" si="118">IF(AG121&gt;0,(((AH121-AG121)/AG121)*100),0)</f>
        <v>3.0323653962492441</v>
      </c>
      <c r="AJ121" s="273">
        <v>48028</v>
      </c>
      <c r="AK121" s="270">
        <v>49480</v>
      </c>
      <c r="AL121" s="274">
        <f t="shared" ref="AL121" si="119">IF(AJ121&gt;0,(((AK121-AJ121)/AJ121)*100),0)</f>
        <v>3.0232364454068463</v>
      </c>
      <c r="AM121" s="273"/>
      <c r="AN121" s="270"/>
      <c r="AO121" s="274">
        <f t="shared" ref="AO121" si="120">IF(AM121&gt;0,(((AN121-AM121)/AM121)*100),0)</f>
        <v>0</v>
      </c>
      <c r="AP121" s="273"/>
      <c r="AQ121" s="270"/>
      <c r="AR121" s="274">
        <f t="shared" ref="AR121" si="121">IF(AP121&gt;0,(((AQ121-AP121)/AP121)*100),0)</f>
        <v>0</v>
      </c>
      <c r="AS121" s="273"/>
      <c r="AT121" s="270"/>
      <c r="AU121" s="274">
        <f t="shared" ref="AU121" si="122">IF(AS121&gt;0,(((AT121-AS121)/AS121)*100),0)</f>
        <v>0</v>
      </c>
      <c r="AV121" s="273"/>
      <c r="AW121" s="270"/>
      <c r="AX121" s="274">
        <f t="shared" ref="AX121" si="123">IF(AV121&gt;0,(((AW121-AV121)/AV121)*100),0)</f>
        <v>0</v>
      </c>
      <c r="AY121" s="273"/>
      <c r="AZ121" s="270"/>
      <c r="BA121" s="274">
        <f t="shared" ref="BA121" si="124">IF(AY121&gt;0,(((AZ121-AY121)/AY121)*100),0)</f>
        <v>0</v>
      </c>
      <c r="BB121" s="273"/>
      <c r="BC121" s="270"/>
      <c r="BD121" s="274">
        <f t="shared" ref="BD121" si="125">IF(BB121&gt;0,(((BC121-BB121)/BB121)*100),0)</f>
        <v>0</v>
      </c>
    </row>
    <row r="122" spans="1:56">
      <c r="A122" s="246" t="s">
        <v>289</v>
      </c>
      <c r="B122" s="247" t="s">
        <v>879</v>
      </c>
      <c r="C122" s="248">
        <v>9714</v>
      </c>
      <c r="D122" s="248">
        <v>10814</v>
      </c>
      <c r="E122" s="290">
        <f t="shared" ref="E122:E135" si="126">IF(C122&gt;0,(((D122-C122)/C122)*100),0)</f>
        <v>11.323862466543133</v>
      </c>
      <c r="F122" s="248">
        <v>26877</v>
      </c>
      <c r="G122" s="248">
        <v>27491</v>
      </c>
      <c r="H122" s="250">
        <f t="shared" ref="H122:H137" si="127">IF(F122&gt;0,(((G122-F122)/F122)*100),0)</f>
        <v>2.2844811548907988</v>
      </c>
      <c r="I122" s="251">
        <v>10954</v>
      </c>
      <c r="J122" s="248">
        <v>11887</v>
      </c>
      <c r="K122" s="250">
        <f t="shared" ref="K122:K128" si="128">IF(I122&gt;0,(((J122-I122)/I122)*100),0)</f>
        <v>8.5174365528574025</v>
      </c>
      <c r="L122" s="251">
        <v>28208</v>
      </c>
      <c r="M122" s="248">
        <v>28822</v>
      </c>
      <c r="N122" s="252">
        <f t="shared" ref="N122:N128" si="129">IF(L122&gt;0,(((M122-L122)/L122)*100),0)</f>
        <v>2.1766874645490644</v>
      </c>
      <c r="O122" s="253"/>
      <c r="P122" s="254"/>
      <c r="Q122" s="255"/>
      <c r="R122" s="253"/>
      <c r="S122" s="254"/>
      <c r="T122" s="255"/>
      <c r="U122" s="253"/>
      <c r="V122" s="254"/>
      <c r="W122" s="255"/>
      <c r="X122" s="253"/>
      <c r="Y122" s="254"/>
      <c r="Z122" s="255"/>
      <c r="AA122" s="253"/>
      <c r="AB122" s="254"/>
      <c r="AC122" s="255"/>
      <c r="AD122" s="253"/>
      <c r="AE122" s="254"/>
      <c r="AF122" s="255"/>
      <c r="AG122" s="253"/>
      <c r="AH122" s="254"/>
      <c r="AI122" s="255"/>
      <c r="AJ122" s="253"/>
      <c r="AK122" s="254"/>
      <c r="AL122" s="255"/>
      <c r="AM122" s="253"/>
      <c r="AN122" s="254"/>
      <c r="AO122" s="255"/>
      <c r="AP122" s="253"/>
      <c r="AQ122" s="254"/>
      <c r="AR122" s="255"/>
      <c r="AS122" s="253"/>
      <c r="AT122" s="254"/>
      <c r="AU122" s="255"/>
      <c r="AV122" s="253"/>
      <c r="AW122" s="254"/>
      <c r="AX122" s="255"/>
      <c r="AY122" s="253"/>
      <c r="AZ122" s="254"/>
      <c r="BA122" s="255"/>
      <c r="BB122" s="253"/>
      <c r="BC122" s="254"/>
      <c r="BD122" s="255"/>
    </row>
    <row r="123" spans="1:56">
      <c r="A123" s="256"/>
      <c r="B123" s="247" t="s">
        <v>880</v>
      </c>
      <c r="C123" s="248">
        <v>8540</v>
      </c>
      <c r="D123" s="248">
        <v>9117</v>
      </c>
      <c r="E123" s="249">
        <f t="shared" si="126"/>
        <v>6.7564402810304447</v>
      </c>
      <c r="F123" s="248">
        <v>22268</v>
      </c>
      <c r="G123" s="248">
        <v>23778</v>
      </c>
      <c r="H123" s="250">
        <f t="shared" si="127"/>
        <v>6.7810310759834733</v>
      </c>
      <c r="I123" s="251">
        <v>8893</v>
      </c>
      <c r="J123" s="248">
        <v>9360.3700000000008</v>
      </c>
      <c r="K123" s="250">
        <f t="shared" si="128"/>
        <v>5.2554818396491711</v>
      </c>
      <c r="L123" s="251">
        <v>22319.37</v>
      </c>
      <c r="M123" s="248">
        <v>22799.37</v>
      </c>
      <c r="N123" s="252">
        <f t="shared" si="129"/>
        <v>2.1505983367810115</v>
      </c>
      <c r="O123" s="253"/>
      <c r="P123" s="254"/>
      <c r="Q123" s="255"/>
      <c r="R123" s="253"/>
      <c r="S123" s="254"/>
      <c r="T123" s="255"/>
      <c r="U123" s="253"/>
      <c r="V123" s="254"/>
      <c r="W123" s="255"/>
      <c r="X123" s="253"/>
      <c r="Y123" s="254"/>
      <c r="Z123" s="255"/>
      <c r="AA123" s="253"/>
      <c r="AB123" s="254"/>
      <c r="AC123" s="255"/>
      <c r="AD123" s="253"/>
      <c r="AE123" s="254"/>
      <c r="AF123" s="255"/>
      <c r="AG123" s="253"/>
      <c r="AH123" s="254"/>
      <c r="AI123" s="255"/>
      <c r="AJ123" s="253"/>
      <c r="AK123" s="254"/>
      <c r="AL123" s="255"/>
      <c r="AM123" s="253"/>
      <c r="AN123" s="254"/>
      <c r="AO123" s="255"/>
      <c r="AP123" s="253"/>
      <c r="AQ123" s="254"/>
      <c r="AR123" s="255"/>
      <c r="AS123" s="253"/>
      <c r="AT123" s="254"/>
      <c r="AU123" s="255"/>
      <c r="AV123" s="253"/>
      <c r="AW123" s="254"/>
      <c r="AX123" s="255"/>
      <c r="AY123" s="253"/>
      <c r="AZ123" s="254"/>
      <c r="BA123" s="255"/>
      <c r="BB123" s="253"/>
      <c r="BC123" s="254"/>
      <c r="BD123" s="255"/>
    </row>
    <row r="124" spans="1:56">
      <c r="A124" s="256"/>
      <c r="B124" s="247" t="s">
        <v>881</v>
      </c>
      <c r="C124" s="248">
        <v>7346</v>
      </c>
      <c r="D124" s="248">
        <v>8080</v>
      </c>
      <c r="E124" s="290">
        <f t="shared" si="126"/>
        <v>9.9918322896814598</v>
      </c>
      <c r="F124" s="248">
        <v>19758</v>
      </c>
      <c r="G124" s="248">
        <v>20337</v>
      </c>
      <c r="H124" s="250">
        <f t="shared" si="127"/>
        <v>2.9304585484360763</v>
      </c>
      <c r="I124" s="251">
        <v>8280</v>
      </c>
      <c r="J124" s="248">
        <v>8983</v>
      </c>
      <c r="K124" s="250">
        <f t="shared" si="128"/>
        <v>8.4903381642512077</v>
      </c>
      <c r="L124" s="251">
        <v>20380</v>
      </c>
      <c r="M124" s="248">
        <v>21017</v>
      </c>
      <c r="N124" s="252">
        <f t="shared" si="129"/>
        <v>3.1256133464180569</v>
      </c>
      <c r="O124" s="253"/>
      <c r="P124" s="254"/>
      <c r="Q124" s="255"/>
      <c r="R124" s="253"/>
      <c r="S124" s="254"/>
      <c r="T124" s="255"/>
      <c r="U124" s="253"/>
      <c r="V124" s="254"/>
      <c r="W124" s="255"/>
      <c r="X124" s="253"/>
      <c r="Y124" s="254"/>
      <c r="Z124" s="255"/>
      <c r="AA124" s="253"/>
      <c r="AB124" s="254"/>
      <c r="AC124" s="255"/>
      <c r="AD124" s="253"/>
      <c r="AE124" s="254"/>
      <c r="AF124" s="255"/>
      <c r="AG124" s="253"/>
      <c r="AH124" s="254"/>
      <c r="AI124" s="255"/>
      <c r="AJ124" s="253"/>
      <c r="AK124" s="254"/>
      <c r="AL124" s="255"/>
      <c r="AM124" s="253"/>
      <c r="AN124" s="254"/>
      <c r="AO124" s="255"/>
      <c r="AP124" s="253"/>
      <c r="AQ124" s="254"/>
      <c r="AR124" s="255"/>
      <c r="AS124" s="253"/>
      <c r="AT124" s="254"/>
      <c r="AU124" s="255"/>
      <c r="AV124" s="253"/>
      <c r="AW124" s="254"/>
      <c r="AX124" s="255"/>
      <c r="AY124" s="253"/>
      <c r="AZ124" s="254"/>
      <c r="BA124" s="255"/>
      <c r="BB124" s="253"/>
      <c r="BC124" s="254"/>
      <c r="BD124" s="255"/>
    </row>
    <row r="125" spans="1:56">
      <c r="A125" s="256"/>
      <c r="B125" s="247" t="s">
        <v>882</v>
      </c>
      <c r="C125" s="248">
        <v>7289</v>
      </c>
      <c r="D125" s="248">
        <v>7371</v>
      </c>
      <c r="E125" s="249">
        <f t="shared" si="126"/>
        <v>1.1249828508711757</v>
      </c>
      <c r="F125" s="248">
        <v>18309</v>
      </c>
      <c r="G125" s="248">
        <v>18602</v>
      </c>
      <c r="H125" s="250">
        <f t="shared" si="127"/>
        <v>1.6003058605057623</v>
      </c>
      <c r="I125" s="251">
        <v>7644</v>
      </c>
      <c r="J125" s="248">
        <v>7664</v>
      </c>
      <c r="K125" s="250">
        <f t="shared" si="128"/>
        <v>0.2616431187859759</v>
      </c>
      <c r="L125" s="251">
        <v>18915</v>
      </c>
      <c r="M125" s="248">
        <v>19207</v>
      </c>
      <c r="N125" s="252">
        <f t="shared" si="129"/>
        <v>1.5437483478720593</v>
      </c>
      <c r="O125" s="253"/>
      <c r="P125" s="254"/>
      <c r="Q125" s="255"/>
      <c r="R125" s="253"/>
      <c r="S125" s="254"/>
      <c r="T125" s="255"/>
      <c r="U125" s="253"/>
      <c r="V125" s="254"/>
      <c r="W125" s="255"/>
      <c r="X125" s="253"/>
      <c r="Y125" s="254"/>
      <c r="Z125" s="255"/>
      <c r="AA125" s="253"/>
      <c r="AB125" s="254"/>
      <c r="AC125" s="255"/>
      <c r="AD125" s="253"/>
      <c r="AE125" s="254"/>
      <c r="AF125" s="255"/>
      <c r="AG125" s="253"/>
      <c r="AH125" s="254"/>
      <c r="AI125" s="255"/>
      <c r="AJ125" s="253"/>
      <c r="AK125" s="254"/>
      <c r="AL125" s="255"/>
      <c r="AM125" s="253"/>
      <c r="AN125" s="254"/>
      <c r="AO125" s="255"/>
      <c r="AP125" s="253"/>
      <c r="AQ125" s="254"/>
      <c r="AR125" s="255"/>
      <c r="AS125" s="253"/>
      <c r="AT125" s="254"/>
      <c r="AU125" s="255"/>
      <c r="AV125" s="253"/>
      <c r="AW125" s="254"/>
      <c r="AX125" s="255"/>
      <c r="AY125" s="253"/>
      <c r="AZ125" s="254"/>
      <c r="BA125" s="255"/>
      <c r="BB125" s="253"/>
      <c r="BC125" s="254"/>
      <c r="BD125" s="255"/>
    </row>
    <row r="126" spans="1:56">
      <c r="A126" s="256"/>
      <c r="B126" s="247" t="s">
        <v>883</v>
      </c>
      <c r="C126" s="248">
        <v>5931</v>
      </c>
      <c r="D126" s="248">
        <v>6603</v>
      </c>
      <c r="E126" s="290">
        <f t="shared" si="126"/>
        <v>11.330298431967629</v>
      </c>
      <c r="F126" s="248">
        <v>14832</v>
      </c>
      <c r="G126" s="248">
        <v>15504</v>
      </c>
      <c r="H126" s="250">
        <f t="shared" si="127"/>
        <v>4.5307443365695796</v>
      </c>
      <c r="I126" s="251">
        <v>7468</v>
      </c>
      <c r="J126" s="248">
        <v>8282</v>
      </c>
      <c r="K126" s="289">
        <f t="shared" si="128"/>
        <v>10.89983931440814</v>
      </c>
      <c r="L126" s="251">
        <v>14409</v>
      </c>
      <c r="M126" s="248">
        <v>15223</v>
      </c>
      <c r="N126" s="252">
        <f t="shared" si="129"/>
        <v>5.6492469984037754</v>
      </c>
      <c r="O126" s="253"/>
      <c r="P126" s="254"/>
      <c r="Q126" s="255"/>
      <c r="R126" s="253"/>
      <c r="S126" s="254"/>
      <c r="T126" s="255"/>
      <c r="U126" s="253"/>
      <c r="V126" s="254"/>
      <c r="W126" s="255"/>
      <c r="X126" s="253"/>
      <c r="Y126" s="254"/>
      <c r="Z126" s="255"/>
      <c r="AA126" s="253"/>
      <c r="AB126" s="254"/>
      <c r="AC126" s="255"/>
      <c r="AD126" s="253"/>
      <c r="AE126" s="254"/>
      <c r="AF126" s="255"/>
      <c r="AG126" s="253"/>
      <c r="AH126" s="254"/>
      <c r="AI126" s="255"/>
      <c r="AJ126" s="253"/>
      <c r="AK126" s="254"/>
      <c r="AL126" s="255"/>
      <c r="AM126" s="253"/>
      <c r="AN126" s="254"/>
      <c r="AO126" s="255"/>
      <c r="AP126" s="253"/>
      <c r="AQ126" s="254"/>
      <c r="AR126" s="255"/>
      <c r="AS126" s="253"/>
      <c r="AT126" s="254"/>
      <c r="AU126" s="255"/>
      <c r="AV126" s="253"/>
      <c r="AW126" s="254"/>
      <c r="AX126" s="255"/>
      <c r="AY126" s="253"/>
      <c r="AZ126" s="254"/>
      <c r="BA126" s="255"/>
      <c r="BB126" s="253"/>
      <c r="BC126" s="254"/>
      <c r="BD126" s="255"/>
    </row>
    <row r="127" spans="1:56">
      <c r="A127" s="256"/>
      <c r="B127" s="247" t="s">
        <v>884</v>
      </c>
      <c r="C127" s="248">
        <v>6158</v>
      </c>
      <c r="D127" s="248">
        <v>6708</v>
      </c>
      <c r="E127" s="249">
        <f t="shared" si="126"/>
        <v>8.9314712569015917</v>
      </c>
      <c r="F127" s="248">
        <v>13150</v>
      </c>
      <c r="G127" s="248">
        <v>13974</v>
      </c>
      <c r="H127" s="250">
        <f t="shared" si="127"/>
        <v>6.2661596958174899</v>
      </c>
      <c r="I127" s="251">
        <v>0</v>
      </c>
      <c r="J127" s="248">
        <v>0</v>
      </c>
      <c r="K127" s="250">
        <f t="shared" si="128"/>
        <v>0</v>
      </c>
      <c r="L127" s="251">
        <v>0</v>
      </c>
      <c r="M127" s="248">
        <v>0</v>
      </c>
      <c r="N127" s="252">
        <f t="shared" si="129"/>
        <v>0</v>
      </c>
      <c r="O127" s="253"/>
      <c r="P127" s="254"/>
      <c r="Q127" s="255"/>
      <c r="R127" s="253"/>
      <c r="S127" s="254"/>
      <c r="T127" s="255"/>
      <c r="U127" s="253"/>
      <c r="V127" s="254"/>
      <c r="W127" s="255"/>
      <c r="X127" s="253"/>
      <c r="Y127" s="254"/>
      <c r="Z127" s="255"/>
      <c r="AA127" s="253"/>
      <c r="AB127" s="254"/>
      <c r="AC127" s="255"/>
      <c r="AD127" s="253"/>
      <c r="AE127" s="254"/>
      <c r="AF127" s="255"/>
      <c r="AG127" s="253"/>
      <c r="AH127" s="254"/>
      <c r="AI127" s="255"/>
      <c r="AJ127" s="253"/>
      <c r="AK127" s="254"/>
      <c r="AL127" s="255"/>
      <c r="AM127" s="253"/>
      <c r="AN127" s="254"/>
      <c r="AO127" s="255"/>
      <c r="AP127" s="253"/>
      <c r="AQ127" s="254"/>
      <c r="AR127" s="255"/>
      <c r="AS127" s="253"/>
      <c r="AT127" s="254"/>
      <c r="AU127" s="255"/>
      <c r="AV127" s="253"/>
      <c r="AW127" s="254"/>
      <c r="AX127" s="255"/>
      <c r="AY127" s="253"/>
      <c r="AZ127" s="254"/>
      <c r="BA127" s="255"/>
      <c r="BB127" s="253"/>
      <c r="BC127" s="254"/>
      <c r="BD127" s="255"/>
    </row>
    <row r="128" spans="1:56" s="277" customFormat="1" ht="19.5" customHeight="1">
      <c r="A128" s="276"/>
      <c r="B128" s="258" t="s">
        <v>885</v>
      </c>
      <c r="C128" s="259">
        <v>7362</v>
      </c>
      <c r="D128" s="259">
        <v>7969.5</v>
      </c>
      <c r="E128" s="260">
        <f t="shared" si="126"/>
        <v>8.2518337408312963</v>
      </c>
      <c r="F128" s="259">
        <v>19061</v>
      </c>
      <c r="G128" s="259">
        <v>19795.5</v>
      </c>
      <c r="H128" s="261">
        <f t="shared" si="127"/>
        <v>3.8534179738733543</v>
      </c>
      <c r="I128" s="262">
        <v>8280</v>
      </c>
      <c r="J128" s="259">
        <v>8983</v>
      </c>
      <c r="K128" s="261">
        <f t="shared" si="128"/>
        <v>8.4903381642512077</v>
      </c>
      <c r="L128" s="262">
        <v>19356</v>
      </c>
      <c r="M128" s="259">
        <v>20112</v>
      </c>
      <c r="N128" s="263">
        <f t="shared" si="129"/>
        <v>3.9057656540607564</v>
      </c>
      <c r="O128" s="264"/>
      <c r="P128" s="265"/>
      <c r="Q128" s="266"/>
      <c r="R128" s="264"/>
      <c r="S128" s="265"/>
      <c r="T128" s="266"/>
      <c r="U128" s="264"/>
      <c r="V128" s="265"/>
      <c r="W128" s="266"/>
      <c r="X128" s="264"/>
      <c r="Y128" s="265"/>
      <c r="Z128" s="266"/>
      <c r="AA128" s="264"/>
      <c r="AB128" s="265"/>
      <c r="AC128" s="266"/>
      <c r="AD128" s="264"/>
      <c r="AE128" s="265"/>
      <c r="AF128" s="266"/>
      <c r="AG128" s="264"/>
      <c r="AH128" s="265"/>
      <c r="AI128" s="266"/>
      <c r="AJ128" s="264"/>
      <c r="AK128" s="265"/>
      <c r="AL128" s="266"/>
      <c r="AM128" s="264"/>
      <c r="AN128" s="265"/>
      <c r="AO128" s="266"/>
      <c r="AP128" s="264"/>
      <c r="AQ128" s="265"/>
      <c r="AR128" s="266"/>
      <c r="AS128" s="264"/>
      <c r="AT128" s="265"/>
      <c r="AU128" s="266"/>
      <c r="AV128" s="264"/>
      <c r="AW128" s="265"/>
      <c r="AX128" s="266"/>
      <c r="AY128" s="264"/>
      <c r="AZ128" s="265"/>
      <c r="BA128" s="266"/>
      <c r="BB128" s="264"/>
      <c r="BC128" s="265"/>
      <c r="BD128" s="266"/>
    </row>
    <row r="129" spans="1:56">
      <c r="A129" s="256"/>
      <c r="B129" s="247" t="s">
        <v>886</v>
      </c>
      <c r="C129" s="248"/>
      <c r="D129" s="248"/>
      <c r="E129" s="249">
        <f t="shared" si="126"/>
        <v>0</v>
      </c>
      <c r="F129" s="248"/>
      <c r="G129" s="248"/>
      <c r="H129" s="250">
        <f t="shared" si="127"/>
        <v>0</v>
      </c>
      <c r="I129" s="251"/>
      <c r="J129" s="248"/>
      <c r="K129" s="250"/>
      <c r="L129" s="251"/>
      <c r="M129" s="248"/>
      <c r="N129" s="252"/>
      <c r="O129" s="253"/>
      <c r="P129" s="254"/>
      <c r="Q129" s="255"/>
      <c r="R129" s="253"/>
      <c r="S129" s="254"/>
      <c r="T129" s="255"/>
      <c r="U129" s="253"/>
      <c r="V129" s="254"/>
      <c r="W129" s="255"/>
      <c r="X129" s="253"/>
      <c r="Y129" s="254"/>
      <c r="Z129" s="255"/>
      <c r="AA129" s="253"/>
      <c r="AB129" s="254"/>
      <c r="AC129" s="255"/>
      <c r="AD129" s="253"/>
      <c r="AE129" s="254"/>
      <c r="AF129" s="255"/>
      <c r="AG129" s="253"/>
      <c r="AH129" s="254"/>
      <c r="AI129" s="255"/>
      <c r="AJ129" s="253"/>
      <c r="AK129" s="254"/>
      <c r="AL129" s="255"/>
      <c r="AM129" s="253"/>
      <c r="AN129" s="254"/>
      <c r="AO129" s="255"/>
      <c r="AP129" s="253"/>
      <c r="AQ129" s="254"/>
      <c r="AR129" s="255"/>
      <c r="AS129" s="253"/>
      <c r="AT129" s="254"/>
      <c r="AU129" s="255"/>
      <c r="AV129" s="253"/>
      <c r="AW129" s="254"/>
      <c r="AX129" s="255"/>
      <c r="AY129" s="253"/>
      <c r="AZ129" s="254"/>
      <c r="BA129" s="255"/>
      <c r="BB129" s="253"/>
      <c r="BC129" s="254"/>
      <c r="BD129" s="255"/>
    </row>
    <row r="130" spans="1:56">
      <c r="A130" s="256"/>
      <c r="B130" s="247" t="s">
        <v>887</v>
      </c>
      <c r="C130" s="248">
        <v>3980.96</v>
      </c>
      <c r="D130" s="248">
        <v>4149</v>
      </c>
      <c r="E130" s="249">
        <f t="shared" si="126"/>
        <v>4.2210923998231573</v>
      </c>
      <c r="F130" s="248">
        <v>8269.76</v>
      </c>
      <c r="G130" s="248">
        <v>8438</v>
      </c>
      <c r="H130" s="250">
        <f t="shared" si="127"/>
        <v>2.0344000309561556</v>
      </c>
      <c r="I130" s="251"/>
      <c r="J130" s="248"/>
      <c r="K130" s="250"/>
      <c r="L130" s="251"/>
      <c r="M130" s="248"/>
      <c r="N130" s="252"/>
      <c r="O130" s="253"/>
      <c r="P130" s="254"/>
      <c r="Q130" s="255"/>
      <c r="R130" s="253"/>
      <c r="S130" s="254"/>
      <c r="T130" s="255"/>
      <c r="U130" s="253"/>
      <c r="V130" s="254"/>
      <c r="W130" s="255"/>
      <c r="X130" s="253"/>
      <c r="Y130" s="254"/>
      <c r="Z130" s="255"/>
      <c r="AA130" s="253"/>
      <c r="AB130" s="254"/>
      <c r="AC130" s="255"/>
      <c r="AD130" s="253"/>
      <c r="AE130" s="254"/>
      <c r="AF130" s="255"/>
      <c r="AG130" s="253"/>
      <c r="AH130" s="254"/>
      <c r="AI130" s="255"/>
      <c r="AJ130" s="253"/>
      <c r="AK130" s="254"/>
      <c r="AL130" s="255"/>
      <c r="AM130" s="253"/>
      <c r="AN130" s="254"/>
      <c r="AO130" s="255"/>
      <c r="AP130" s="253"/>
      <c r="AQ130" s="254"/>
      <c r="AR130" s="255"/>
      <c r="AS130" s="253"/>
      <c r="AT130" s="254"/>
      <c r="AU130" s="255"/>
      <c r="AV130" s="253"/>
      <c r="AW130" s="254"/>
      <c r="AX130" s="255"/>
      <c r="AY130" s="253"/>
      <c r="AZ130" s="254"/>
      <c r="BA130" s="255"/>
      <c r="BB130" s="253"/>
      <c r="BC130" s="254"/>
      <c r="BD130" s="255"/>
    </row>
    <row r="131" spans="1:56">
      <c r="A131" s="256"/>
      <c r="B131" s="247" t="s">
        <v>888</v>
      </c>
      <c r="C131" s="248">
        <v>3996</v>
      </c>
      <c r="D131" s="248">
        <v>4159</v>
      </c>
      <c r="E131" s="249">
        <f t="shared" si="126"/>
        <v>4.0790790790790785</v>
      </c>
      <c r="F131" s="248">
        <v>7444</v>
      </c>
      <c r="G131" s="248">
        <v>7612</v>
      </c>
      <c r="H131" s="250">
        <f t="shared" si="127"/>
        <v>2.2568511552928534</v>
      </c>
      <c r="I131" s="251"/>
      <c r="J131" s="248"/>
      <c r="K131" s="250"/>
      <c r="L131" s="251"/>
      <c r="M131" s="248"/>
      <c r="N131" s="252"/>
      <c r="O131" s="253"/>
      <c r="P131" s="254"/>
      <c r="Q131" s="255"/>
      <c r="R131" s="253"/>
      <c r="S131" s="254"/>
      <c r="T131" s="255"/>
      <c r="U131" s="253"/>
      <c r="V131" s="254"/>
      <c r="W131" s="255"/>
      <c r="X131" s="253"/>
      <c r="Y131" s="254"/>
      <c r="Z131" s="255"/>
      <c r="AA131" s="253"/>
      <c r="AB131" s="254"/>
      <c r="AC131" s="255"/>
      <c r="AD131" s="253"/>
      <c r="AE131" s="254"/>
      <c r="AF131" s="255"/>
      <c r="AG131" s="253"/>
      <c r="AH131" s="254"/>
      <c r="AI131" s="255"/>
      <c r="AJ131" s="253"/>
      <c r="AK131" s="254"/>
      <c r="AL131" s="255"/>
      <c r="AM131" s="253"/>
      <c r="AN131" s="254"/>
      <c r="AO131" s="255"/>
      <c r="AP131" s="253"/>
      <c r="AQ131" s="254"/>
      <c r="AR131" s="255"/>
      <c r="AS131" s="253"/>
      <c r="AT131" s="254"/>
      <c r="AU131" s="255"/>
      <c r="AV131" s="253"/>
      <c r="AW131" s="254"/>
      <c r="AX131" s="255"/>
      <c r="AY131" s="253"/>
      <c r="AZ131" s="254"/>
      <c r="BA131" s="255"/>
      <c r="BB131" s="253"/>
      <c r="BC131" s="254"/>
      <c r="BD131" s="255"/>
    </row>
    <row r="132" spans="1:56">
      <c r="A132" s="256"/>
      <c r="B132" s="247" t="s">
        <v>889</v>
      </c>
      <c r="C132" s="248">
        <v>3911.08</v>
      </c>
      <c r="D132" s="248">
        <v>4103</v>
      </c>
      <c r="E132" s="249">
        <f t="shared" si="126"/>
        <v>4.9070844881720674</v>
      </c>
      <c r="F132" s="248">
        <v>8425</v>
      </c>
      <c r="G132" s="248">
        <v>7612</v>
      </c>
      <c r="H132" s="289">
        <f t="shared" si="127"/>
        <v>-9.6498516320474774</v>
      </c>
      <c r="I132" s="251"/>
      <c r="J132" s="248"/>
      <c r="K132" s="250"/>
      <c r="L132" s="251"/>
      <c r="M132" s="248"/>
      <c r="N132" s="252"/>
      <c r="O132" s="253"/>
      <c r="P132" s="254"/>
      <c r="Q132" s="255"/>
      <c r="R132" s="253"/>
      <c r="S132" s="254"/>
      <c r="T132" s="255"/>
      <c r="U132" s="253"/>
      <c r="V132" s="254"/>
      <c r="W132" s="255"/>
      <c r="X132" s="253"/>
      <c r="Y132" s="254"/>
      <c r="Z132" s="255"/>
      <c r="AA132" s="253"/>
      <c r="AB132" s="254"/>
      <c r="AC132" s="255"/>
      <c r="AD132" s="253"/>
      <c r="AE132" s="254"/>
      <c r="AF132" s="255"/>
      <c r="AG132" s="253"/>
      <c r="AH132" s="254"/>
      <c r="AI132" s="255"/>
      <c r="AJ132" s="253"/>
      <c r="AK132" s="254"/>
      <c r="AL132" s="255"/>
      <c r="AM132" s="253"/>
      <c r="AN132" s="254"/>
      <c r="AO132" s="255"/>
      <c r="AP132" s="253"/>
      <c r="AQ132" s="254"/>
      <c r="AR132" s="255"/>
      <c r="AS132" s="253"/>
      <c r="AT132" s="254"/>
      <c r="AU132" s="255"/>
      <c r="AV132" s="253"/>
      <c r="AW132" s="254"/>
      <c r="AX132" s="255"/>
      <c r="AY132" s="253"/>
      <c r="AZ132" s="254"/>
      <c r="BA132" s="255"/>
      <c r="BB132" s="253"/>
      <c r="BC132" s="254"/>
      <c r="BD132" s="255"/>
    </row>
    <row r="133" spans="1:56" s="277" customFormat="1" ht="20.25" customHeight="1">
      <c r="A133" s="276"/>
      <c r="B133" s="258" t="s">
        <v>890</v>
      </c>
      <c r="C133" s="259">
        <v>3980.96</v>
      </c>
      <c r="D133" s="259">
        <v>4149</v>
      </c>
      <c r="E133" s="260">
        <f t="shared" si="126"/>
        <v>4.2210923998231573</v>
      </c>
      <c r="F133" s="259">
        <v>8256.2000000000007</v>
      </c>
      <c r="G133" s="259">
        <v>7790</v>
      </c>
      <c r="H133" s="261">
        <f t="shared" si="127"/>
        <v>-5.6466655362031037</v>
      </c>
      <c r="I133" s="262"/>
      <c r="J133" s="259"/>
      <c r="K133" s="261"/>
      <c r="L133" s="262"/>
      <c r="M133" s="259"/>
      <c r="N133" s="263"/>
      <c r="O133" s="264"/>
      <c r="P133" s="265"/>
      <c r="Q133" s="266"/>
      <c r="R133" s="264"/>
      <c r="S133" s="265"/>
      <c r="T133" s="266"/>
      <c r="U133" s="264"/>
      <c r="V133" s="265"/>
      <c r="W133" s="266"/>
      <c r="X133" s="264"/>
      <c r="Y133" s="265"/>
      <c r="Z133" s="266"/>
      <c r="AA133" s="264"/>
      <c r="AB133" s="265"/>
      <c r="AC133" s="266"/>
      <c r="AD133" s="264"/>
      <c r="AE133" s="265"/>
      <c r="AF133" s="266"/>
      <c r="AG133" s="264"/>
      <c r="AH133" s="265"/>
      <c r="AI133" s="266"/>
      <c r="AJ133" s="264"/>
      <c r="AK133" s="265"/>
      <c r="AL133" s="266"/>
      <c r="AM133" s="264"/>
      <c r="AN133" s="265"/>
      <c r="AO133" s="266"/>
      <c r="AP133" s="264"/>
      <c r="AQ133" s="265"/>
      <c r="AR133" s="266"/>
      <c r="AS133" s="264"/>
      <c r="AT133" s="265"/>
      <c r="AU133" s="266"/>
      <c r="AV133" s="264"/>
      <c r="AW133" s="265"/>
      <c r="AX133" s="266"/>
      <c r="AY133" s="264"/>
      <c r="AZ133" s="265"/>
      <c r="BA133" s="266"/>
      <c r="BB133" s="264"/>
      <c r="BC133" s="265"/>
      <c r="BD133" s="266"/>
    </row>
    <row r="134" spans="1:56">
      <c r="A134" s="256"/>
      <c r="B134" s="247" t="s">
        <v>891</v>
      </c>
      <c r="C134" s="248">
        <v>3930.96</v>
      </c>
      <c r="D134" s="248">
        <v>4094</v>
      </c>
      <c r="E134" s="249">
        <f t="shared" si="126"/>
        <v>4.1475873577955502</v>
      </c>
      <c r="F134" s="248">
        <v>7448.92</v>
      </c>
      <c r="G134" s="248">
        <v>7697.5</v>
      </c>
      <c r="H134" s="250">
        <f t="shared" si="127"/>
        <v>3.3371280668875478</v>
      </c>
      <c r="I134" s="251"/>
      <c r="J134" s="248"/>
      <c r="K134" s="250"/>
      <c r="L134" s="251"/>
      <c r="M134" s="248"/>
      <c r="N134" s="252"/>
      <c r="O134" s="253"/>
      <c r="P134" s="254"/>
      <c r="Q134" s="255"/>
      <c r="R134" s="253"/>
      <c r="S134" s="254"/>
      <c r="T134" s="255"/>
      <c r="U134" s="253"/>
      <c r="V134" s="254"/>
      <c r="W134" s="255"/>
      <c r="X134" s="253"/>
      <c r="Y134" s="254"/>
      <c r="Z134" s="255"/>
      <c r="AA134" s="253"/>
      <c r="AB134" s="254"/>
      <c r="AC134" s="255"/>
      <c r="AD134" s="253"/>
      <c r="AE134" s="254"/>
      <c r="AF134" s="255"/>
      <c r="AG134" s="253"/>
      <c r="AH134" s="254"/>
      <c r="AI134" s="255"/>
      <c r="AJ134" s="253"/>
      <c r="AK134" s="254"/>
      <c r="AL134" s="255"/>
      <c r="AM134" s="253"/>
      <c r="AN134" s="254"/>
      <c r="AO134" s="255"/>
      <c r="AP134" s="253"/>
      <c r="AQ134" s="254"/>
      <c r="AR134" s="255"/>
      <c r="AS134" s="253"/>
      <c r="AT134" s="254"/>
      <c r="AU134" s="255"/>
      <c r="AV134" s="253"/>
      <c r="AW134" s="254"/>
      <c r="AX134" s="255"/>
      <c r="AY134" s="253"/>
      <c r="AZ134" s="254"/>
      <c r="BA134" s="255"/>
      <c r="BB134" s="253"/>
      <c r="BC134" s="254"/>
      <c r="BD134" s="255"/>
    </row>
    <row r="135" spans="1:56">
      <c r="A135" s="256"/>
      <c r="B135" s="247" t="s">
        <v>892</v>
      </c>
      <c r="C135" s="248"/>
      <c r="D135" s="248"/>
      <c r="E135" s="249">
        <f t="shared" si="126"/>
        <v>0</v>
      </c>
      <c r="F135" s="248"/>
      <c r="G135" s="248"/>
      <c r="H135" s="250">
        <f t="shared" si="127"/>
        <v>0</v>
      </c>
      <c r="I135" s="251"/>
      <c r="J135" s="248"/>
      <c r="K135" s="250"/>
      <c r="L135" s="251"/>
      <c r="M135" s="248"/>
      <c r="N135" s="252"/>
      <c r="O135" s="253"/>
      <c r="P135" s="254"/>
      <c r="Q135" s="255"/>
      <c r="R135" s="253"/>
      <c r="S135" s="254"/>
      <c r="T135" s="255"/>
      <c r="U135" s="253"/>
      <c r="V135" s="254"/>
      <c r="W135" s="255"/>
      <c r="X135" s="253"/>
      <c r="Y135" s="254"/>
      <c r="Z135" s="255"/>
      <c r="AA135" s="253"/>
      <c r="AB135" s="254"/>
      <c r="AC135" s="255"/>
      <c r="AD135" s="253"/>
      <c r="AE135" s="254"/>
      <c r="AF135" s="255"/>
      <c r="AG135" s="253"/>
      <c r="AH135" s="254"/>
      <c r="AI135" s="255"/>
      <c r="AJ135" s="253"/>
      <c r="AK135" s="254"/>
      <c r="AL135" s="255"/>
      <c r="AM135" s="253"/>
      <c r="AN135" s="254"/>
      <c r="AO135" s="255"/>
      <c r="AP135" s="253"/>
      <c r="AQ135" s="254"/>
      <c r="AR135" s="255"/>
      <c r="AS135" s="253"/>
      <c r="AT135" s="254"/>
      <c r="AU135" s="255"/>
      <c r="AV135" s="253"/>
      <c r="AW135" s="254"/>
      <c r="AX135" s="255"/>
      <c r="AY135" s="253"/>
      <c r="AZ135" s="254"/>
      <c r="BA135" s="255"/>
      <c r="BB135" s="253"/>
      <c r="BC135" s="254"/>
      <c r="BD135" s="255"/>
    </row>
    <row r="136" spans="1:56">
      <c r="A136" s="256"/>
      <c r="B136" s="247" t="s">
        <v>893</v>
      </c>
      <c r="C136" s="248"/>
      <c r="D136" s="248"/>
      <c r="E136" s="249"/>
      <c r="F136" s="248"/>
      <c r="G136" s="248"/>
      <c r="H136" s="250">
        <f t="shared" si="127"/>
        <v>0</v>
      </c>
      <c r="I136" s="251"/>
      <c r="J136" s="248"/>
      <c r="K136" s="250"/>
      <c r="L136" s="251"/>
      <c r="M136" s="248"/>
      <c r="N136" s="252"/>
      <c r="O136" s="253"/>
      <c r="P136" s="254"/>
      <c r="Q136" s="255"/>
      <c r="R136" s="253"/>
      <c r="S136" s="254"/>
      <c r="T136" s="255"/>
      <c r="U136" s="253"/>
      <c r="V136" s="254"/>
      <c r="W136" s="255"/>
      <c r="X136" s="253"/>
      <c r="Y136" s="254"/>
      <c r="Z136" s="255"/>
      <c r="AA136" s="253"/>
      <c r="AB136" s="254"/>
      <c r="AC136" s="255"/>
      <c r="AD136" s="253"/>
      <c r="AE136" s="254"/>
      <c r="AF136" s="255"/>
      <c r="AG136" s="253"/>
      <c r="AH136" s="254"/>
      <c r="AI136" s="255"/>
      <c r="AJ136" s="253"/>
      <c r="AK136" s="254"/>
      <c r="AL136" s="255"/>
      <c r="AM136" s="253"/>
      <c r="AN136" s="254"/>
      <c r="AO136" s="255"/>
      <c r="AP136" s="253"/>
      <c r="AQ136" s="254"/>
      <c r="AR136" s="255"/>
      <c r="AS136" s="253"/>
      <c r="AT136" s="254"/>
      <c r="AU136" s="255"/>
      <c r="AV136" s="253"/>
      <c r="AW136" s="254"/>
      <c r="AX136" s="255"/>
      <c r="AY136" s="253"/>
      <c r="AZ136" s="254"/>
      <c r="BA136" s="255"/>
      <c r="BB136" s="253"/>
      <c r="BC136" s="254"/>
      <c r="BD136" s="255"/>
    </row>
    <row r="137" spans="1:56" s="277" customFormat="1" ht="21.75" customHeight="1">
      <c r="A137" s="276"/>
      <c r="B137" s="258" t="s">
        <v>894</v>
      </c>
      <c r="C137" s="259">
        <v>3930.96</v>
      </c>
      <c r="D137" s="259">
        <v>4094</v>
      </c>
      <c r="E137" s="260">
        <f>IF(C137&gt;0,(((D137-C137)/C137)*100),0)</f>
        <v>4.1475873577955502</v>
      </c>
      <c r="F137" s="248">
        <v>7448.92</v>
      </c>
      <c r="G137" s="248">
        <v>7697.5</v>
      </c>
      <c r="H137" s="261">
        <f t="shared" si="127"/>
        <v>3.3371280668875478</v>
      </c>
      <c r="I137" s="262"/>
      <c r="J137" s="259"/>
      <c r="K137" s="261"/>
      <c r="L137" s="262"/>
      <c r="M137" s="259"/>
      <c r="N137" s="263"/>
      <c r="O137" s="264"/>
      <c r="P137" s="265"/>
      <c r="Q137" s="266"/>
      <c r="R137" s="264"/>
      <c r="S137" s="265"/>
      <c r="T137" s="266"/>
      <c r="U137" s="264"/>
      <c r="V137" s="265"/>
      <c r="W137" s="266"/>
      <c r="X137" s="264"/>
      <c r="Y137" s="265"/>
      <c r="Z137" s="266"/>
      <c r="AA137" s="264"/>
      <c r="AB137" s="265"/>
      <c r="AC137" s="266"/>
      <c r="AD137" s="264"/>
      <c r="AE137" s="265"/>
      <c r="AF137" s="266"/>
      <c r="AG137" s="264"/>
      <c r="AH137" s="265"/>
      <c r="AI137" s="266"/>
      <c r="AJ137" s="264"/>
      <c r="AK137" s="265"/>
      <c r="AL137" s="266"/>
      <c r="AM137" s="264"/>
      <c r="AN137" s="265"/>
      <c r="AO137" s="266"/>
      <c r="AP137" s="264"/>
      <c r="AQ137" s="265"/>
      <c r="AR137" s="266"/>
      <c r="AS137" s="264"/>
      <c r="AT137" s="265"/>
      <c r="AU137" s="266"/>
      <c r="AV137" s="264"/>
      <c r="AW137" s="265"/>
      <c r="AX137" s="266"/>
      <c r="AY137" s="264"/>
      <c r="AZ137" s="265"/>
      <c r="BA137" s="266"/>
      <c r="BB137" s="264"/>
      <c r="BC137" s="265"/>
      <c r="BD137" s="266"/>
    </row>
    <row r="138" spans="1:56">
      <c r="A138" s="268"/>
      <c r="B138" s="269" t="s">
        <v>895</v>
      </c>
      <c r="C138" s="270"/>
      <c r="D138" s="270"/>
      <c r="E138" s="271"/>
      <c r="F138" s="270"/>
      <c r="G138" s="270"/>
      <c r="H138" s="272"/>
      <c r="I138" s="273"/>
      <c r="J138" s="270"/>
      <c r="K138" s="272"/>
      <c r="L138" s="273"/>
      <c r="M138" s="270"/>
      <c r="N138" s="272"/>
      <c r="O138" s="273">
        <v>17753.5</v>
      </c>
      <c r="P138" s="270">
        <v>18738.5</v>
      </c>
      <c r="Q138" s="274">
        <f t="shared" ref="Q138" si="130">IF(O138&gt;0,(((P138-O138)/O138)*100),0)</f>
        <v>5.5482017630326421</v>
      </c>
      <c r="R138" s="273">
        <v>32728.5</v>
      </c>
      <c r="S138" s="270">
        <v>34213.5</v>
      </c>
      <c r="T138" s="274">
        <f t="shared" ref="T138" si="131">IF(R138&gt;0,(((S138-R138)/R138)*100),0)</f>
        <v>4.5373298501306207</v>
      </c>
      <c r="U138" s="273">
        <v>29057.5</v>
      </c>
      <c r="V138" s="270">
        <v>31140</v>
      </c>
      <c r="W138" s="274">
        <f t="shared" ref="W138" si="132">IF(U138&gt;0,(((V138-U138)/U138)*100),0)</f>
        <v>7.1668243998967567</v>
      </c>
      <c r="X138" s="273">
        <v>61120</v>
      </c>
      <c r="Y138" s="270">
        <v>61139.5</v>
      </c>
      <c r="Z138" s="274">
        <f t="shared" ref="Z138" si="133">IF(X138&gt;0,(((Y138-X138)/X138)*100),0)</f>
        <v>3.1904450261780105E-2</v>
      </c>
      <c r="AA138" s="273">
        <v>26946</v>
      </c>
      <c r="AB138" s="270">
        <v>29916</v>
      </c>
      <c r="AC138" s="291">
        <f t="shared" ref="AC138" si="134">IF(AA138&gt;0,(((AB138-AA138)/AA138)*100),0)</f>
        <v>11.022044088176353</v>
      </c>
      <c r="AD138" s="273">
        <v>62713</v>
      </c>
      <c r="AE138" s="270">
        <v>63869</v>
      </c>
      <c r="AF138" s="274">
        <f t="shared" ref="AF138" si="135">IF(AD138&gt;0,(((AE138-AD138)/AD138)*100),0)</f>
        <v>1.8433179723502304</v>
      </c>
      <c r="AG138" s="273">
        <v>22268</v>
      </c>
      <c r="AH138" s="270">
        <v>23257</v>
      </c>
      <c r="AI138" s="274">
        <f t="shared" ref="AI138" si="136">IF(AG138&gt;0,(((AH138-AG138)/AG138)*100),0)</f>
        <v>4.4413508173163283</v>
      </c>
      <c r="AJ138" s="273">
        <v>42524</v>
      </c>
      <c r="AK138" s="270">
        <v>43513</v>
      </c>
      <c r="AL138" s="274">
        <f t="shared" ref="AL138" si="137">IF(AJ138&gt;0,(((AK138-AJ138)/AJ138)*100),0)</f>
        <v>2.3257454613865112</v>
      </c>
      <c r="AM138" s="273"/>
      <c r="AN138" s="270"/>
      <c r="AO138" s="274">
        <f t="shared" ref="AO138" si="138">IF(AM138&gt;0,(((AN138-AM138)/AM138)*100),0)</f>
        <v>0</v>
      </c>
      <c r="AP138" s="273"/>
      <c r="AQ138" s="270"/>
      <c r="AR138" s="274">
        <f t="shared" ref="AR138" si="139">IF(AP138&gt;0,(((AQ138-AP138)/AP138)*100),0)</f>
        <v>0</v>
      </c>
      <c r="AS138" s="273"/>
      <c r="AT138" s="270"/>
      <c r="AU138" s="274">
        <f t="shared" ref="AU138" si="140">IF(AS138&gt;0,(((AT138-AS138)/AS138)*100),0)</f>
        <v>0</v>
      </c>
      <c r="AV138" s="273"/>
      <c r="AW138" s="270"/>
      <c r="AX138" s="274">
        <f t="shared" ref="AX138" si="141">IF(AV138&gt;0,(((AW138-AV138)/AV138)*100),0)</f>
        <v>0</v>
      </c>
      <c r="AY138" s="273">
        <v>25277</v>
      </c>
      <c r="AZ138" s="270">
        <v>26797</v>
      </c>
      <c r="BA138" s="274">
        <f t="shared" ref="BA138" si="142">IF(AY138&gt;0,(((AZ138-AY138)/AY138)*100),0)</f>
        <v>6.0133718400126597</v>
      </c>
      <c r="BB138" s="273">
        <v>54377</v>
      </c>
      <c r="BC138" s="270">
        <v>55897</v>
      </c>
      <c r="BD138" s="274">
        <f t="shared" ref="BD138" si="143">IF(BB138&gt;0,(((BC138-BB138)/BB138)*100),0)</f>
        <v>2.7952994832373981</v>
      </c>
    </row>
    <row r="139" spans="1:56">
      <c r="A139" s="246" t="s">
        <v>321</v>
      </c>
      <c r="B139" s="247" t="s">
        <v>879</v>
      </c>
      <c r="C139" s="248">
        <v>9966</v>
      </c>
      <c r="D139" s="248">
        <v>10181</v>
      </c>
      <c r="E139" s="249">
        <f t="shared" ref="E139:E152" si="144">IF(C139&gt;0,(((D139-C139)/C139)*100),0)</f>
        <v>2.1573349387918923</v>
      </c>
      <c r="F139" s="248">
        <v>31144</v>
      </c>
      <c r="G139" s="248">
        <v>32045</v>
      </c>
      <c r="H139" s="250">
        <f t="shared" ref="H139:H154" si="145">IF(F139&gt;0,(((G139-F139)/F139)*100),0)</f>
        <v>2.8930131004366815</v>
      </c>
      <c r="I139" s="251">
        <v>16953</v>
      </c>
      <c r="J139" s="248">
        <v>17426</v>
      </c>
      <c r="K139" s="250">
        <f t="shared" ref="K139:K145" si="146">IF(I139&gt;0,(((J139-I139)/I139)*100),0)</f>
        <v>2.7900666548693445</v>
      </c>
      <c r="L139" s="251">
        <v>34497</v>
      </c>
      <c r="M139" s="248">
        <v>35498</v>
      </c>
      <c r="N139" s="252">
        <f t="shared" ref="N139:N145" si="147">IF(L139&gt;0,(((M139-L139)/L139)*100),0)</f>
        <v>2.9017015972403399</v>
      </c>
      <c r="O139" s="253"/>
      <c r="P139" s="254"/>
      <c r="Q139" s="255"/>
      <c r="R139" s="253"/>
      <c r="S139" s="254"/>
      <c r="T139" s="255"/>
      <c r="U139" s="253"/>
      <c r="V139" s="254"/>
      <c r="W139" s="255"/>
      <c r="X139" s="253"/>
      <c r="Y139" s="254"/>
      <c r="Z139" s="255"/>
      <c r="AA139" s="253"/>
      <c r="AB139" s="254"/>
      <c r="AC139" s="255"/>
      <c r="AD139" s="253"/>
      <c r="AE139" s="254"/>
      <c r="AF139" s="255"/>
      <c r="AG139" s="253"/>
      <c r="AH139" s="254"/>
      <c r="AI139" s="255"/>
      <c r="AJ139" s="253"/>
      <c r="AK139" s="254"/>
      <c r="AL139" s="255"/>
      <c r="AM139" s="253"/>
      <c r="AN139" s="254"/>
      <c r="AO139" s="255"/>
      <c r="AP139" s="253"/>
      <c r="AQ139" s="254"/>
      <c r="AR139" s="255"/>
      <c r="AS139" s="253"/>
      <c r="AT139" s="254"/>
      <c r="AU139" s="255"/>
      <c r="AV139" s="253"/>
      <c r="AW139" s="254"/>
      <c r="AX139" s="255"/>
      <c r="AY139" s="253"/>
      <c r="AZ139" s="254"/>
      <c r="BA139" s="255"/>
      <c r="BB139" s="253"/>
      <c r="BC139" s="254"/>
      <c r="BD139" s="255"/>
    </row>
    <row r="140" spans="1:56">
      <c r="A140" s="256"/>
      <c r="B140" s="247" t="s">
        <v>880</v>
      </c>
      <c r="C140" s="248">
        <v>9257</v>
      </c>
      <c r="D140" s="248">
        <v>9450</v>
      </c>
      <c r="E140" s="249">
        <f t="shared" si="144"/>
        <v>2.0849087177271257</v>
      </c>
      <c r="F140" s="248">
        <v>20476</v>
      </c>
      <c r="G140" s="248">
        <v>20998</v>
      </c>
      <c r="H140" s="250">
        <f t="shared" si="145"/>
        <v>2.5493260402422351</v>
      </c>
      <c r="I140" s="251">
        <v>14208</v>
      </c>
      <c r="J140" s="248">
        <v>14616</v>
      </c>
      <c r="K140" s="250">
        <f t="shared" si="146"/>
        <v>2.8716216216216219</v>
      </c>
      <c r="L140" s="251">
        <v>23196</v>
      </c>
      <c r="M140" s="248">
        <v>23868</v>
      </c>
      <c r="N140" s="252">
        <f t="shared" si="147"/>
        <v>2.8970512157268495</v>
      </c>
      <c r="O140" s="253"/>
      <c r="P140" s="254"/>
      <c r="Q140" s="255"/>
      <c r="R140" s="253"/>
      <c r="S140" s="254"/>
      <c r="T140" s="255"/>
      <c r="U140" s="253"/>
      <c r="V140" s="254"/>
      <c r="W140" s="255"/>
      <c r="X140" s="253"/>
      <c r="Y140" s="254"/>
      <c r="Z140" s="255"/>
      <c r="AA140" s="253"/>
      <c r="AB140" s="254"/>
      <c r="AC140" s="255"/>
      <c r="AD140" s="253"/>
      <c r="AE140" s="254"/>
      <c r="AF140" s="255"/>
      <c r="AG140" s="253"/>
      <c r="AH140" s="254"/>
      <c r="AI140" s="255"/>
      <c r="AJ140" s="253"/>
      <c r="AK140" s="254"/>
      <c r="AL140" s="255"/>
      <c r="AM140" s="253"/>
      <c r="AN140" s="254"/>
      <c r="AO140" s="255"/>
      <c r="AP140" s="253"/>
      <c r="AQ140" s="254"/>
      <c r="AR140" s="255"/>
      <c r="AS140" s="253"/>
      <c r="AT140" s="254"/>
      <c r="AU140" s="255"/>
      <c r="AV140" s="253"/>
      <c r="AW140" s="254"/>
      <c r="AX140" s="255"/>
      <c r="AY140" s="253"/>
      <c r="AZ140" s="254"/>
      <c r="BA140" s="255"/>
      <c r="BB140" s="253"/>
      <c r="BC140" s="254"/>
      <c r="BD140" s="255"/>
    </row>
    <row r="141" spans="1:56">
      <c r="A141" s="256"/>
      <c r="B141" s="247" t="s">
        <v>881</v>
      </c>
      <c r="C141" s="248">
        <v>8754</v>
      </c>
      <c r="D141" s="248">
        <v>9002</v>
      </c>
      <c r="E141" s="249">
        <f t="shared" si="144"/>
        <v>2.8329906328535528</v>
      </c>
      <c r="F141" s="248">
        <v>20266</v>
      </c>
      <c r="G141" s="248">
        <v>20659</v>
      </c>
      <c r="H141" s="250">
        <f t="shared" si="145"/>
        <v>1.9392085265962695</v>
      </c>
      <c r="I141" s="251">
        <v>15409</v>
      </c>
      <c r="J141" s="248">
        <v>15637</v>
      </c>
      <c r="K141" s="250">
        <f t="shared" si="146"/>
        <v>1.4796547472256474</v>
      </c>
      <c r="L141" s="251">
        <v>24013</v>
      </c>
      <c r="M141" s="248">
        <v>24709</v>
      </c>
      <c r="N141" s="252">
        <f t="shared" si="147"/>
        <v>2.8984300170740851</v>
      </c>
      <c r="O141" s="253"/>
      <c r="P141" s="254"/>
      <c r="Q141" s="255"/>
      <c r="R141" s="253"/>
      <c r="S141" s="254"/>
      <c r="T141" s="255"/>
      <c r="U141" s="253"/>
      <c r="V141" s="254"/>
      <c r="W141" s="255"/>
      <c r="X141" s="253"/>
      <c r="Y141" s="254"/>
      <c r="Z141" s="255"/>
      <c r="AA141" s="253"/>
      <c r="AB141" s="254"/>
      <c r="AC141" s="255"/>
      <c r="AD141" s="253"/>
      <c r="AE141" s="254"/>
      <c r="AF141" s="255"/>
      <c r="AG141" s="253"/>
      <c r="AH141" s="254"/>
      <c r="AI141" s="255"/>
      <c r="AJ141" s="253"/>
      <c r="AK141" s="254"/>
      <c r="AL141" s="255"/>
      <c r="AM141" s="253"/>
      <c r="AN141" s="254"/>
      <c r="AO141" s="255"/>
      <c r="AP141" s="253"/>
      <c r="AQ141" s="254"/>
      <c r="AR141" s="255"/>
      <c r="AS141" s="253"/>
      <c r="AT141" s="254"/>
      <c r="AU141" s="255"/>
      <c r="AV141" s="253"/>
      <c r="AW141" s="254"/>
      <c r="AX141" s="255"/>
      <c r="AY141" s="253"/>
      <c r="AZ141" s="254"/>
      <c r="BA141" s="255"/>
      <c r="BB141" s="253"/>
      <c r="BC141" s="254"/>
      <c r="BD141" s="255"/>
    </row>
    <row r="142" spans="1:56">
      <c r="A142" s="256"/>
      <c r="B142" s="247" t="s">
        <v>882</v>
      </c>
      <c r="C142" s="248">
        <v>8073</v>
      </c>
      <c r="D142" s="248">
        <v>8291</v>
      </c>
      <c r="E142" s="249">
        <f t="shared" si="144"/>
        <v>2.7003592220983528</v>
      </c>
      <c r="F142" s="248">
        <v>17786.5</v>
      </c>
      <c r="G142" s="248">
        <v>18096</v>
      </c>
      <c r="H142" s="250">
        <f t="shared" si="145"/>
        <v>1.7400837713996569</v>
      </c>
      <c r="I142" s="251">
        <v>11244.5</v>
      </c>
      <c r="J142" s="248">
        <v>11652.5</v>
      </c>
      <c r="K142" s="250">
        <f t="shared" si="146"/>
        <v>3.6284405709457959</v>
      </c>
      <c r="L142" s="251">
        <v>16452</v>
      </c>
      <c r="M142" s="248">
        <v>16464.5</v>
      </c>
      <c r="N142" s="252">
        <f t="shared" si="147"/>
        <v>7.597860442499392E-2</v>
      </c>
      <c r="O142" s="253"/>
      <c r="P142" s="254"/>
      <c r="Q142" s="255"/>
      <c r="R142" s="253"/>
      <c r="S142" s="254"/>
      <c r="T142" s="255"/>
      <c r="U142" s="253"/>
      <c r="V142" s="254"/>
      <c r="W142" s="255"/>
      <c r="X142" s="253"/>
      <c r="Y142" s="254"/>
      <c r="Z142" s="255"/>
      <c r="AA142" s="253"/>
      <c r="AB142" s="254"/>
      <c r="AC142" s="255"/>
      <c r="AD142" s="253"/>
      <c r="AE142" s="254"/>
      <c r="AF142" s="255"/>
      <c r="AG142" s="253"/>
      <c r="AH142" s="254"/>
      <c r="AI142" s="255"/>
      <c r="AJ142" s="253"/>
      <c r="AK142" s="254"/>
      <c r="AL142" s="255"/>
      <c r="AM142" s="253"/>
      <c r="AN142" s="254"/>
      <c r="AO142" s="255"/>
      <c r="AP142" s="253"/>
      <c r="AQ142" s="254"/>
      <c r="AR142" s="255"/>
      <c r="AS142" s="253"/>
      <c r="AT142" s="254"/>
      <c r="AU142" s="255"/>
      <c r="AV142" s="253"/>
      <c r="AW142" s="254"/>
      <c r="AX142" s="255"/>
      <c r="AY142" s="253"/>
      <c r="AZ142" s="254"/>
      <c r="BA142" s="255"/>
      <c r="BB142" s="253"/>
      <c r="BC142" s="254"/>
      <c r="BD142" s="255"/>
    </row>
    <row r="143" spans="1:56">
      <c r="A143" s="256"/>
      <c r="B143" s="247" t="s">
        <v>883</v>
      </c>
      <c r="C143" s="248">
        <v>6362</v>
      </c>
      <c r="D143" s="248">
        <v>6448</v>
      </c>
      <c r="E143" s="249">
        <f t="shared" si="144"/>
        <v>1.3517761710154039</v>
      </c>
      <c r="F143" s="248">
        <v>11886</v>
      </c>
      <c r="G143" s="248">
        <v>12178</v>
      </c>
      <c r="H143" s="250">
        <f t="shared" si="145"/>
        <v>2.4566717146222445</v>
      </c>
      <c r="I143" s="251">
        <v>9390</v>
      </c>
      <c r="J143" s="248">
        <v>9582</v>
      </c>
      <c r="K143" s="250">
        <f t="shared" si="146"/>
        <v>2.0447284345047922</v>
      </c>
      <c r="L143" s="251">
        <v>15534</v>
      </c>
      <c r="M143" s="248">
        <v>15942</v>
      </c>
      <c r="N143" s="252">
        <f t="shared" si="147"/>
        <v>2.626496716879104</v>
      </c>
      <c r="O143" s="253"/>
      <c r="P143" s="254"/>
      <c r="Q143" s="255"/>
      <c r="R143" s="253"/>
      <c r="S143" s="254"/>
      <c r="T143" s="255"/>
      <c r="U143" s="253"/>
      <c r="V143" s="254"/>
      <c r="W143" s="255"/>
      <c r="X143" s="253"/>
      <c r="Y143" s="254"/>
      <c r="Z143" s="255"/>
      <c r="AA143" s="253"/>
      <c r="AB143" s="254"/>
      <c r="AC143" s="255"/>
      <c r="AD143" s="253"/>
      <c r="AE143" s="254"/>
      <c r="AF143" s="255"/>
      <c r="AG143" s="253"/>
      <c r="AH143" s="254"/>
      <c r="AI143" s="255"/>
      <c r="AJ143" s="253"/>
      <c r="AK143" s="254"/>
      <c r="AL143" s="255"/>
      <c r="AM143" s="253"/>
      <c r="AN143" s="254"/>
      <c r="AO143" s="255"/>
      <c r="AP143" s="253"/>
      <c r="AQ143" s="254"/>
      <c r="AR143" s="255"/>
      <c r="AS143" s="253"/>
      <c r="AT143" s="254"/>
      <c r="AU143" s="255"/>
      <c r="AV143" s="253"/>
      <c r="AW143" s="254"/>
      <c r="AX143" s="255"/>
      <c r="AY143" s="253"/>
      <c r="AZ143" s="254"/>
      <c r="BA143" s="255"/>
      <c r="BB143" s="253"/>
      <c r="BC143" s="254"/>
      <c r="BD143" s="255"/>
    </row>
    <row r="144" spans="1:56">
      <c r="A144" s="256"/>
      <c r="B144" s="247" t="s">
        <v>884</v>
      </c>
      <c r="C144" s="248">
        <v>13895</v>
      </c>
      <c r="D144" s="248">
        <v>14192</v>
      </c>
      <c r="E144" s="249">
        <f t="shared" si="144"/>
        <v>2.1374595178121627</v>
      </c>
      <c r="F144" s="248">
        <v>28745</v>
      </c>
      <c r="G144" s="248">
        <v>29340</v>
      </c>
      <c r="H144" s="250">
        <f t="shared" si="145"/>
        <v>2.0699252043833707</v>
      </c>
      <c r="I144" s="251"/>
      <c r="J144" s="248"/>
      <c r="K144" s="250">
        <f t="shared" si="146"/>
        <v>0</v>
      </c>
      <c r="L144" s="251"/>
      <c r="M144" s="248"/>
      <c r="N144" s="252">
        <f t="shared" si="147"/>
        <v>0</v>
      </c>
      <c r="O144" s="253"/>
      <c r="P144" s="254"/>
      <c r="Q144" s="255"/>
      <c r="R144" s="253"/>
      <c r="S144" s="254"/>
      <c r="T144" s="255"/>
      <c r="U144" s="253"/>
      <c r="V144" s="254"/>
      <c r="W144" s="255"/>
      <c r="X144" s="253"/>
      <c r="Y144" s="254"/>
      <c r="Z144" s="255"/>
      <c r="AA144" s="253"/>
      <c r="AB144" s="254"/>
      <c r="AC144" s="255"/>
      <c r="AD144" s="253"/>
      <c r="AE144" s="254"/>
      <c r="AF144" s="255"/>
      <c r="AG144" s="253"/>
      <c r="AH144" s="254"/>
      <c r="AI144" s="255"/>
      <c r="AJ144" s="253"/>
      <c r="AK144" s="254"/>
      <c r="AL144" s="255"/>
      <c r="AM144" s="253"/>
      <c r="AN144" s="254"/>
      <c r="AO144" s="255"/>
      <c r="AP144" s="253"/>
      <c r="AQ144" s="254"/>
      <c r="AR144" s="255"/>
      <c r="AS144" s="253"/>
      <c r="AT144" s="254"/>
      <c r="AU144" s="255"/>
      <c r="AV144" s="253"/>
      <c r="AW144" s="254"/>
      <c r="AX144" s="255"/>
      <c r="AY144" s="253"/>
      <c r="AZ144" s="254"/>
      <c r="BA144" s="255"/>
      <c r="BB144" s="253"/>
      <c r="BC144" s="254"/>
      <c r="BD144" s="255"/>
    </row>
    <row r="145" spans="1:56" s="277" customFormat="1" ht="19.5" customHeight="1">
      <c r="A145" s="276"/>
      <c r="B145" s="258" t="s">
        <v>885</v>
      </c>
      <c r="C145" s="259">
        <v>8488</v>
      </c>
      <c r="D145" s="259">
        <v>8702</v>
      </c>
      <c r="E145" s="260">
        <f t="shared" si="144"/>
        <v>2.5212064090480677</v>
      </c>
      <c r="F145" s="259">
        <v>19744</v>
      </c>
      <c r="G145" s="259">
        <v>20242</v>
      </c>
      <c r="H145" s="261">
        <f t="shared" si="145"/>
        <v>2.5222852512155591</v>
      </c>
      <c r="I145" s="262">
        <v>11836</v>
      </c>
      <c r="J145" s="259">
        <v>12197</v>
      </c>
      <c r="K145" s="261">
        <f t="shared" si="146"/>
        <v>3.0500168976005404</v>
      </c>
      <c r="L145" s="262">
        <v>19347.5</v>
      </c>
      <c r="M145" s="259">
        <v>19768.5</v>
      </c>
      <c r="N145" s="263">
        <f t="shared" si="147"/>
        <v>2.1759917301976999</v>
      </c>
      <c r="O145" s="264"/>
      <c r="P145" s="265"/>
      <c r="Q145" s="266"/>
      <c r="R145" s="264"/>
      <c r="S145" s="265"/>
      <c r="T145" s="266"/>
      <c r="U145" s="264"/>
      <c r="V145" s="265"/>
      <c r="W145" s="266"/>
      <c r="X145" s="264"/>
      <c r="Y145" s="265"/>
      <c r="Z145" s="266"/>
      <c r="AA145" s="264"/>
      <c r="AB145" s="265"/>
      <c r="AC145" s="266"/>
      <c r="AD145" s="264"/>
      <c r="AE145" s="265"/>
      <c r="AF145" s="266"/>
      <c r="AG145" s="264"/>
      <c r="AH145" s="265"/>
      <c r="AI145" s="266"/>
      <c r="AJ145" s="264"/>
      <c r="AK145" s="265"/>
      <c r="AL145" s="266"/>
      <c r="AM145" s="264"/>
      <c r="AN145" s="265"/>
      <c r="AO145" s="266"/>
      <c r="AP145" s="264"/>
      <c r="AQ145" s="265"/>
      <c r="AR145" s="266"/>
      <c r="AS145" s="264"/>
      <c r="AT145" s="265"/>
      <c r="AU145" s="266"/>
      <c r="AV145" s="264"/>
      <c r="AW145" s="265"/>
      <c r="AX145" s="266"/>
      <c r="AY145" s="264"/>
      <c r="AZ145" s="265"/>
      <c r="BA145" s="266"/>
      <c r="BB145" s="264"/>
      <c r="BC145" s="265"/>
      <c r="BD145" s="266"/>
    </row>
    <row r="146" spans="1:56">
      <c r="A146" s="256"/>
      <c r="B146" s="247" t="s">
        <v>886</v>
      </c>
      <c r="C146" s="248"/>
      <c r="D146" s="248"/>
      <c r="E146" s="249">
        <f t="shared" si="144"/>
        <v>0</v>
      </c>
      <c r="F146" s="248"/>
      <c r="G146" s="248"/>
      <c r="H146" s="250">
        <f t="shared" si="145"/>
        <v>0</v>
      </c>
      <c r="I146" s="251"/>
      <c r="J146" s="248"/>
      <c r="K146" s="250"/>
      <c r="L146" s="251"/>
      <c r="M146" s="248"/>
      <c r="N146" s="252"/>
      <c r="O146" s="253"/>
      <c r="P146" s="254"/>
      <c r="Q146" s="255"/>
      <c r="R146" s="253"/>
      <c r="S146" s="254"/>
      <c r="T146" s="255"/>
      <c r="U146" s="253"/>
      <c r="V146" s="254"/>
      <c r="W146" s="255"/>
      <c r="X146" s="253"/>
      <c r="Y146" s="254"/>
      <c r="Z146" s="255"/>
      <c r="AA146" s="253"/>
      <c r="AB146" s="254"/>
      <c r="AC146" s="255"/>
      <c r="AD146" s="253"/>
      <c r="AE146" s="254"/>
      <c r="AF146" s="255"/>
      <c r="AG146" s="253"/>
      <c r="AH146" s="254"/>
      <c r="AI146" s="255"/>
      <c r="AJ146" s="253"/>
      <c r="AK146" s="254"/>
      <c r="AL146" s="255"/>
      <c r="AM146" s="253"/>
      <c r="AN146" s="254"/>
      <c r="AO146" s="255"/>
      <c r="AP146" s="253"/>
      <c r="AQ146" s="254"/>
      <c r="AR146" s="255"/>
      <c r="AS146" s="253"/>
      <c r="AT146" s="254"/>
      <c r="AU146" s="255"/>
      <c r="AV146" s="253"/>
      <c r="AW146" s="254"/>
      <c r="AX146" s="255"/>
      <c r="AY146" s="253"/>
      <c r="AZ146" s="254"/>
      <c r="BA146" s="255"/>
      <c r="BB146" s="253"/>
      <c r="BC146" s="254"/>
      <c r="BD146" s="255"/>
    </row>
    <row r="147" spans="1:56">
      <c r="A147" s="256"/>
      <c r="B147" s="247" t="s">
        <v>887</v>
      </c>
      <c r="C147" s="248">
        <v>4489</v>
      </c>
      <c r="D147" s="248">
        <v>4544.5</v>
      </c>
      <c r="E147" s="249">
        <f t="shared" si="144"/>
        <v>1.2363555357540654</v>
      </c>
      <c r="F147" s="248">
        <v>10641</v>
      </c>
      <c r="G147" s="248">
        <v>10875</v>
      </c>
      <c r="H147" s="250">
        <f t="shared" si="145"/>
        <v>2.1990414434733578</v>
      </c>
      <c r="I147" s="251"/>
      <c r="J147" s="248"/>
      <c r="K147" s="250"/>
      <c r="L147" s="251"/>
      <c r="M147" s="248"/>
      <c r="N147" s="252"/>
      <c r="O147" s="253"/>
      <c r="P147" s="254"/>
      <c r="Q147" s="255"/>
      <c r="R147" s="253"/>
      <c r="S147" s="254"/>
      <c r="T147" s="255"/>
      <c r="U147" s="253"/>
      <c r="V147" s="254"/>
      <c r="W147" s="255"/>
      <c r="X147" s="253"/>
      <c r="Y147" s="254"/>
      <c r="Z147" s="255"/>
      <c r="AA147" s="253"/>
      <c r="AB147" s="254"/>
      <c r="AC147" s="255"/>
      <c r="AD147" s="253"/>
      <c r="AE147" s="254"/>
      <c r="AF147" s="255"/>
      <c r="AG147" s="253"/>
      <c r="AH147" s="254"/>
      <c r="AI147" s="255"/>
      <c r="AJ147" s="253"/>
      <c r="AK147" s="254"/>
      <c r="AL147" s="255"/>
      <c r="AM147" s="253"/>
      <c r="AN147" s="254"/>
      <c r="AO147" s="255"/>
      <c r="AP147" s="253"/>
      <c r="AQ147" s="254"/>
      <c r="AR147" s="255"/>
      <c r="AS147" s="253"/>
      <c r="AT147" s="254"/>
      <c r="AU147" s="255"/>
      <c r="AV147" s="253"/>
      <c r="AW147" s="254"/>
      <c r="AX147" s="255"/>
      <c r="AY147" s="253"/>
      <c r="AZ147" s="254"/>
      <c r="BA147" s="255"/>
      <c r="BB147" s="253"/>
      <c r="BC147" s="254"/>
      <c r="BD147" s="255"/>
    </row>
    <row r="148" spans="1:56">
      <c r="A148" s="256"/>
      <c r="B148" s="247" t="s">
        <v>888</v>
      </c>
      <c r="C148" s="248">
        <v>4047.5</v>
      </c>
      <c r="D148" s="248">
        <v>4053</v>
      </c>
      <c r="E148" s="249">
        <f t="shared" si="144"/>
        <v>0.13588634959851759</v>
      </c>
      <c r="F148" s="248">
        <v>8646.5</v>
      </c>
      <c r="G148" s="248">
        <v>8955.5</v>
      </c>
      <c r="H148" s="250">
        <f t="shared" si="145"/>
        <v>3.5737003411785118</v>
      </c>
      <c r="I148" s="251"/>
      <c r="J148" s="248"/>
      <c r="K148" s="250"/>
      <c r="L148" s="251"/>
      <c r="M148" s="248"/>
      <c r="N148" s="252"/>
      <c r="O148" s="253"/>
      <c r="P148" s="254"/>
      <c r="Q148" s="255"/>
      <c r="R148" s="253"/>
      <c r="S148" s="254"/>
      <c r="T148" s="255"/>
      <c r="U148" s="253"/>
      <c r="V148" s="254"/>
      <c r="W148" s="255"/>
      <c r="X148" s="253"/>
      <c r="Y148" s="254"/>
      <c r="Z148" s="255"/>
      <c r="AA148" s="253"/>
      <c r="AB148" s="254"/>
      <c r="AC148" s="255"/>
      <c r="AD148" s="253"/>
      <c r="AE148" s="254"/>
      <c r="AF148" s="255"/>
      <c r="AG148" s="253"/>
      <c r="AH148" s="254"/>
      <c r="AI148" s="255"/>
      <c r="AJ148" s="253"/>
      <c r="AK148" s="254"/>
      <c r="AL148" s="255"/>
      <c r="AM148" s="253"/>
      <c r="AN148" s="254"/>
      <c r="AO148" s="255"/>
      <c r="AP148" s="253"/>
      <c r="AQ148" s="254"/>
      <c r="AR148" s="255"/>
      <c r="AS148" s="253"/>
      <c r="AT148" s="254"/>
      <c r="AU148" s="255"/>
      <c r="AV148" s="253"/>
      <c r="AW148" s="254"/>
      <c r="AX148" s="255"/>
      <c r="AY148" s="253"/>
      <c r="AZ148" s="254"/>
      <c r="BA148" s="255"/>
      <c r="BB148" s="253"/>
      <c r="BC148" s="254"/>
      <c r="BD148" s="255"/>
    </row>
    <row r="149" spans="1:56">
      <c r="A149" s="256"/>
      <c r="B149" s="247" t="s">
        <v>889</v>
      </c>
      <c r="C149" s="248">
        <v>3745</v>
      </c>
      <c r="D149" s="248">
        <v>3735</v>
      </c>
      <c r="E149" s="249">
        <f t="shared" si="144"/>
        <v>-0.26702269692923897</v>
      </c>
      <c r="F149" s="248">
        <v>8825</v>
      </c>
      <c r="G149" s="248">
        <v>8698</v>
      </c>
      <c r="H149" s="250">
        <f t="shared" si="145"/>
        <v>-1.4390934844192635</v>
      </c>
      <c r="I149" s="251"/>
      <c r="J149" s="248"/>
      <c r="K149" s="250"/>
      <c r="L149" s="251"/>
      <c r="M149" s="248"/>
      <c r="N149" s="252"/>
      <c r="O149" s="253"/>
      <c r="P149" s="254"/>
      <c r="Q149" s="255"/>
      <c r="R149" s="253"/>
      <c r="S149" s="254"/>
      <c r="T149" s="255"/>
      <c r="U149" s="253"/>
      <c r="V149" s="254"/>
      <c r="W149" s="255"/>
      <c r="X149" s="253"/>
      <c r="Y149" s="254"/>
      <c r="Z149" s="255"/>
      <c r="AA149" s="253"/>
      <c r="AB149" s="254"/>
      <c r="AC149" s="255"/>
      <c r="AD149" s="253"/>
      <c r="AE149" s="254"/>
      <c r="AF149" s="255"/>
      <c r="AG149" s="253"/>
      <c r="AH149" s="254"/>
      <c r="AI149" s="255"/>
      <c r="AJ149" s="253"/>
      <c r="AK149" s="254"/>
      <c r="AL149" s="255"/>
      <c r="AM149" s="253"/>
      <c r="AN149" s="254"/>
      <c r="AO149" s="255"/>
      <c r="AP149" s="253"/>
      <c r="AQ149" s="254"/>
      <c r="AR149" s="255"/>
      <c r="AS149" s="253"/>
      <c r="AT149" s="254"/>
      <c r="AU149" s="255"/>
      <c r="AV149" s="253"/>
      <c r="AW149" s="254"/>
      <c r="AX149" s="255"/>
      <c r="AY149" s="253"/>
      <c r="AZ149" s="254"/>
      <c r="BA149" s="255"/>
      <c r="BB149" s="253"/>
      <c r="BC149" s="254"/>
      <c r="BD149" s="255"/>
    </row>
    <row r="150" spans="1:56" s="277" customFormat="1" ht="20.25" customHeight="1">
      <c r="A150" s="276"/>
      <c r="B150" s="258" t="s">
        <v>890</v>
      </c>
      <c r="C150" s="259">
        <v>4170.5</v>
      </c>
      <c r="D150" s="259">
        <v>4215.5</v>
      </c>
      <c r="E150" s="260">
        <f t="shared" si="144"/>
        <v>1.0790073132717899</v>
      </c>
      <c r="F150" s="259">
        <v>9099</v>
      </c>
      <c r="G150" s="259">
        <v>9333</v>
      </c>
      <c r="H150" s="261">
        <f t="shared" si="145"/>
        <v>2.571711177052423</v>
      </c>
      <c r="I150" s="262"/>
      <c r="J150" s="259"/>
      <c r="K150" s="261"/>
      <c r="L150" s="262"/>
      <c r="M150" s="259"/>
      <c r="N150" s="263"/>
      <c r="O150" s="264"/>
      <c r="P150" s="265"/>
      <c r="Q150" s="266"/>
      <c r="R150" s="264"/>
      <c r="S150" s="265"/>
      <c r="T150" s="266"/>
      <c r="U150" s="264"/>
      <c r="V150" s="265"/>
      <c r="W150" s="266"/>
      <c r="X150" s="264"/>
      <c r="Y150" s="265"/>
      <c r="Z150" s="266"/>
      <c r="AA150" s="264"/>
      <c r="AB150" s="265"/>
      <c r="AC150" s="266"/>
      <c r="AD150" s="264"/>
      <c r="AE150" s="265"/>
      <c r="AF150" s="266"/>
      <c r="AG150" s="264"/>
      <c r="AH150" s="265"/>
      <c r="AI150" s="266"/>
      <c r="AJ150" s="264"/>
      <c r="AK150" s="265"/>
      <c r="AL150" s="266"/>
      <c r="AM150" s="264"/>
      <c r="AN150" s="265"/>
      <c r="AO150" s="266"/>
      <c r="AP150" s="264"/>
      <c r="AQ150" s="265"/>
      <c r="AR150" s="266"/>
      <c r="AS150" s="264"/>
      <c r="AT150" s="265"/>
      <c r="AU150" s="266"/>
      <c r="AV150" s="264"/>
      <c r="AW150" s="265"/>
      <c r="AX150" s="266"/>
      <c r="AY150" s="264"/>
      <c r="AZ150" s="265"/>
      <c r="BA150" s="266"/>
      <c r="BB150" s="264"/>
      <c r="BC150" s="265"/>
      <c r="BD150" s="266"/>
    </row>
    <row r="151" spans="1:56">
      <c r="A151" s="256"/>
      <c r="B151" s="247" t="s">
        <v>891</v>
      </c>
      <c r="C151" s="248"/>
      <c r="D151" s="248"/>
      <c r="E151" s="249">
        <f t="shared" si="144"/>
        <v>0</v>
      </c>
      <c r="F151" s="248"/>
      <c r="G151" s="248"/>
      <c r="H151" s="250">
        <f t="shared" si="145"/>
        <v>0</v>
      </c>
      <c r="I151" s="251"/>
      <c r="J151" s="248"/>
      <c r="K151" s="250"/>
      <c r="L151" s="251"/>
      <c r="M151" s="248"/>
      <c r="N151" s="252"/>
      <c r="O151" s="253"/>
      <c r="P151" s="254"/>
      <c r="Q151" s="255"/>
      <c r="R151" s="253"/>
      <c r="S151" s="254"/>
      <c r="T151" s="255"/>
      <c r="U151" s="253"/>
      <c r="V151" s="254"/>
      <c r="W151" s="255"/>
      <c r="X151" s="253"/>
      <c r="Y151" s="254"/>
      <c r="Z151" s="255"/>
      <c r="AA151" s="253"/>
      <c r="AB151" s="254"/>
      <c r="AC151" s="255"/>
      <c r="AD151" s="253"/>
      <c r="AE151" s="254"/>
      <c r="AF151" s="255"/>
      <c r="AG151" s="253"/>
      <c r="AH151" s="254"/>
      <c r="AI151" s="255"/>
      <c r="AJ151" s="253"/>
      <c r="AK151" s="254"/>
      <c r="AL151" s="255"/>
      <c r="AM151" s="253"/>
      <c r="AN151" s="254"/>
      <c r="AO151" s="255"/>
      <c r="AP151" s="253"/>
      <c r="AQ151" s="254"/>
      <c r="AR151" s="255"/>
      <c r="AS151" s="253"/>
      <c r="AT151" s="254"/>
      <c r="AU151" s="255"/>
      <c r="AV151" s="253"/>
      <c r="AW151" s="254"/>
      <c r="AX151" s="255"/>
      <c r="AY151" s="253"/>
      <c r="AZ151" s="254"/>
      <c r="BA151" s="255"/>
      <c r="BB151" s="253"/>
      <c r="BC151" s="254"/>
      <c r="BD151" s="255"/>
    </row>
    <row r="152" spans="1:56">
      <c r="A152" s="256"/>
      <c r="B152" s="247" t="s">
        <v>892</v>
      </c>
      <c r="C152" s="248"/>
      <c r="D152" s="248"/>
      <c r="E152" s="249">
        <f t="shared" si="144"/>
        <v>0</v>
      </c>
      <c r="F152" s="248"/>
      <c r="G152" s="248"/>
      <c r="H152" s="250">
        <f t="shared" si="145"/>
        <v>0</v>
      </c>
      <c r="I152" s="251"/>
      <c r="J152" s="248"/>
      <c r="K152" s="250"/>
      <c r="L152" s="251"/>
      <c r="M152" s="248"/>
      <c r="N152" s="252"/>
      <c r="O152" s="253"/>
      <c r="P152" s="254"/>
      <c r="Q152" s="255"/>
      <c r="R152" s="253"/>
      <c r="S152" s="254"/>
      <c r="T152" s="255"/>
      <c r="U152" s="253"/>
      <c r="V152" s="254"/>
      <c r="W152" s="255"/>
      <c r="X152" s="253"/>
      <c r="Y152" s="254"/>
      <c r="Z152" s="255"/>
      <c r="AA152" s="253"/>
      <c r="AB152" s="254"/>
      <c r="AC152" s="255"/>
      <c r="AD152" s="253"/>
      <c r="AE152" s="254"/>
      <c r="AF152" s="255"/>
      <c r="AG152" s="253"/>
      <c r="AH152" s="254"/>
      <c r="AI152" s="255"/>
      <c r="AJ152" s="253"/>
      <c r="AK152" s="254"/>
      <c r="AL152" s="255"/>
      <c r="AM152" s="253"/>
      <c r="AN152" s="254"/>
      <c r="AO152" s="255"/>
      <c r="AP152" s="253"/>
      <c r="AQ152" s="254"/>
      <c r="AR152" s="255"/>
      <c r="AS152" s="253"/>
      <c r="AT152" s="254"/>
      <c r="AU152" s="255"/>
      <c r="AV152" s="253"/>
      <c r="AW152" s="254"/>
      <c r="AX152" s="255"/>
      <c r="AY152" s="253"/>
      <c r="AZ152" s="254"/>
      <c r="BA152" s="255"/>
      <c r="BB152" s="253"/>
      <c r="BC152" s="254"/>
      <c r="BD152" s="255"/>
    </row>
    <row r="153" spans="1:56">
      <c r="A153" s="256"/>
      <c r="B153" s="247" t="s">
        <v>893</v>
      </c>
      <c r="C153" s="248"/>
      <c r="D153" s="248"/>
      <c r="E153" s="249"/>
      <c r="F153" s="248"/>
      <c r="G153" s="248"/>
      <c r="H153" s="250">
        <f t="shared" si="145"/>
        <v>0</v>
      </c>
      <c r="I153" s="251"/>
      <c r="J153" s="248"/>
      <c r="K153" s="250"/>
      <c r="L153" s="251"/>
      <c r="M153" s="248"/>
      <c r="N153" s="252"/>
      <c r="O153" s="253"/>
      <c r="P153" s="254"/>
      <c r="Q153" s="255"/>
      <c r="R153" s="253"/>
      <c r="S153" s="254"/>
      <c r="T153" s="255"/>
      <c r="U153" s="253"/>
      <c r="V153" s="254"/>
      <c r="W153" s="255"/>
      <c r="X153" s="253"/>
      <c r="Y153" s="254"/>
      <c r="Z153" s="255"/>
      <c r="AA153" s="253"/>
      <c r="AB153" s="254"/>
      <c r="AC153" s="255"/>
      <c r="AD153" s="253"/>
      <c r="AE153" s="254"/>
      <c r="AF153" s="255"/>
      <c r="AG153" s="253"/>
      <c r="AH153" s="254"/>
      <c r="AI153" s="255"/>
      <c r="AJ153" s="253"/>
      <c r="AK153" s="254"/>
      <c r="AL153" s="255"/>
      <c r="AM153" s="253"/>
      <c r="AN153" s="254"/>
      <c r="AO153" s="255"/>
      <c r="AP153" s="253"/>
      <c r="AQ153" s="254"/>
      <c r="AR153" s="255"/>
      <c r="AS153" s="253"/>
      <c r="AT153" s="254"/>
      <c r="AU153" s="255"/>
      <c r="AV153" s="253"/>
      <c r="AW153" s="254"/>
      <c r="AX153" s="255"/>
      <c r="AY153" s="253"/>
      <c r="AZ153" s="254"/>
      <c r="BA153" s="255"/>
      <c r="BB153" s="253"/>
      <c r="BC153" s="254"/>
      <c r="BD153" s="255"/>
    </row>
    <row r="154" spans="1:56" s="277" customFormat="1" ht="21.75" customHeight="1">
      <c r="A154" s="276"/>
      <c r="B154" s="278" t="s">
        <v>894</v>
      </c>
      <c r="C154" s="259"/>
      <c r="D154" s="259"/>
      <c r="E154" s="260">
        <f>IF(C154&gt;0,(((D154-C154)/C154)*100),0)</f>
        <v>0</v>
      </c>
      <c r="F154" s="259"/>
      <c r="G154" s="259"/>
      <c r="H154" s="261">
        <f t="shared" si="145"/>
        <v>0</v>
      </c>
      <c r="I154" s="262"/>
      <c r="J154" s="259"/>
      <c r="K154" s="261"/>
      <c r="L154" s="262"/>
      <c r="M154" s="259"/>
      <c r="N154" s="263"/>
      <c r="O154" s="264"/>
      <c r="P154" s="265"/>
      <c r="Q154" s="266"/>
      <c r="R154" s="264"/>
      <c r="S154" s="265"/>
      <c r="T154" s="266"/>
      <c r="U154" s="264"/>
      <c r="V154" s="265"/>
      <c r="W154" s="266"/>
      <c r="X154" s="264"/>
      <c r="Y154" s="265"/>
      <c r="Z154" s="266"/>
      <c r="AA154" s="264"/>
      <c r="AB154" s="265"/>
      <c r="AC154" s="266"/>
      <c r="AD154" s="264"/>
      <c r="AE154" s="265"/>
      <c r="AF154" s="266"/>
      <c r="AG154" s="264"/>
      <c r="AH154" s="265"/>
      <c r="AI154" s="266"/>
      <c r="AJ154" s="264"/>
      <c r="AK154" s="265"/>
      <c r="AL154" s="266"/>
      <c r="AM154" s="264"/>
      <c r="AN154" s="265"/>
      <c r="AO154" s="266"/>
      <c r="AP154" s="264"/>
      <c r="AQ154" s="265"/>
      <c r="AR154" s="266"/>
      <c r="AS154" s="264"/>
      <c r="AT154" s="265"/>
      <c r="AU154" s="266"/>
      <c r="AV154" s="264"/>
      <c r="AW154" s="265"/>
      <c r="AX154" s="266"/>
      <c r="AY154" s="264"/>
      <c r="AZ154" s="265"/>
      <c r="BA154" s="266"/>
      <c r="BB154" s="264"/>
      <c r="BC154" s="265"/>
      <c r="BD154" s="266"/>
    </row>
    <row r="155" spans="1:56">
      <c r="A155" s="268"/>
      <c r="B155" s="269" t="s">
        <v>895</v>
      </c>
      <c r="C155" s="270"/>
      <c r="D155" s="270"/>
      <c r="E155" s="271"/>
      <c r="F155" s="270"/>
      <c r="G155" s="270"/>
      <c r="H155" s="272"/>
      <c r="I155" s="273"/>
      <c r="J155" s="270"/>
      <c r="K155" s="272"/>
      <c r="L155" s="273"/>
      <c r="M155" s="270"/>
      <c r="N155" s="272"/>
      <c r="O155" s="273">
        <v>29680.5</v>
      </c>
      <c r="P155" s="270">
        <v>30762</v>
      </c>
      <c r="Q155" s="274">
        <f t="shared" ref="Q155" si="148">IF(O155&gt;0,(((P155-O155)/O155)*100),0)</f>
        <v>3.643806539647243</v>
      </c>
      <c r="R155" s="273">
        <v>43133.5</v>
      </c>
      <c r="S155" s="270">
        <v>44685.5</v>
      </c>
      <c r="T155" s="274">
        <f t="shared" ref="T155" si="149">IF(R155&gt;0,(((S155-R155)/R155)*100),0)</f>
        <v>3.5981313827999122</v>
      </c>
      <c r="U155" s="273">
        <v>34499</v>
      </c>
      <c r="V155" s="270">
        <v>35547</v>
      </c>
      <c r="W155" s="274">
        <f t="shared" ref="W155" si="150">IF(U155&gt;0,(((V155-U155)/U155)*100),0)</f>
        <v>3.0377692107017595</v>
      </c>
      <c r="X155" s="273">
        <v>60743</v>
      </c>
      <c r="Y155" s="270">
        <v>61413</v>
      </c>
      <c r="Z155" s="274">
        <f t="shared" ref="Z155" si="151">IF(X155&gt;0,(((Y155-X155)/X155)*100),0)</f>
        <v>1.1030077539798824</v>
      </c>
      <c r="AA155" s="273">
        <v>35521</v>
      </c>
      <c r="AB155" s="270">
        <v>37269</v>
      </c>
      <c r="AC155" s="274">
        <f t="shared" ref="AC155" si="152">IF(AA155&gt;0,(((AB155-AA155)/AA155)*100),0)</f>
        <v>4.9210326285859072</v>
      </c>
      <c r="AD155" s="273">
        <v>64441</v>
      </c>
      <c r="AE155" s="270">
        <v>67635</v>
      </c>
      <c r="AF155" s="274">
        <f t="shared" ref="AF155" si="153">IF(AD155&gt;0,(((AE155-AD155)/AD155)*100),0)</f>
        <v>4.9564718114244037</v>
      </c>
      <c r="AG155" s="273">
        <v>26271</v>
      </c>
      <c r="AH155" s="270">
        <v>26929</v>
      </c>
      <c r="AI155" s="274">
        <f t="shared" ref="AI155" si="154">IF(AG155&gt;0,(((AH155-AG155)/AG155)*100),0)</f>
        <v>2.5046629363176125</v>
      </c>
      <c r="AJ155" s="273">
        <v>47258</v>
      </c>
      <c r="AK155" s="270">
        <v>48681.5</v>
      </c>
      <c r="AL155" s="274">
        <f t="shared" ref="AL155" si="155">IF(AJ155&gt;0,(((AK155-AJ155)/AJ155)*100),0)</f>
        <v>3.012188412543908</v>
      </c>
      <c r="AM155" s="273"/>
      <c r="AN155" s="270"/>
      <c r="AO155" s="274">
        <f t="shared" ref="AO155" si="156">IF(AM155&gt;0,(((AN155-AM155)/AM155)*100),0)</f>
        <v>0</v>
      </c>
      <c r="AP155" s="273"/>
      <c r="AQ155" s="270"/>
      <c r="AR155" s="274">
        <f t="shared" ref="AR155" si="157">IF(AP155&gt;0,(((AQ155-AP155)/AP155)*100),0)</f>
        <v>0</v>
      </c>
      <c r="AS155" s="273"/>
      <c r="AT155" s="270"/>
      <c r="AU155" s="274">
        <f t="shared" ref="AU155" si="158">IF(AS155&gt;0,(((AT155-AS155)/AS155)*100),0)</f>
        <v>0</v>
      </c>
      <c r="AV155" s="273"/>
      <c r="AW155" s="270"/>
      <c r="AX155" s="274">
        <f t="shared" ref="AX155" si="159">IF(AV155&gt;0,(((AW155-AV155)/AV155)*100),0)</f>
        <v>0</v>
      </c>
      <c r="AY155" s="273"/>
      <c r="AZ155" s="270"/>
      <c r="BA155" s="274">
        <f t="shared" ref="BA155" si="160">IF(AY155&gt;0,(((AZ155-AY155)/AY155)*100),0)</f>
        <v>0</v>
      </c>
      <c r="BB155" s="273"/>
      <c r="BC155" s="270"/>
      <c r="BD155" s="274">
        <f t="shared" ref="BD155" si="161">IF(BB155&gt;0,(((BC155-BB155)/BB155)*100),0)</f>
        <v>0</v>
      </c>
    </row>
    <row r="156" spans="1:56">
      <c r="A156" s="246" t="s">
        <v>351</v>
      </c>
      <c r="B156" s="247" t="s">
        <v>879</v>
      </c>
      <c r="C156" s="248">
        <v>7418</v>
      </c>
      <c r="D156" s="248">
        <v>7719.5</v>
      </c>
      <c r="E156" s="249">
        <f t="shared" ref="E156:E169" si="162">IF(C156&gt;0,(((D156-C156)/C156)*100),0)</f>
        <v>4.0644378538689674</v>
      </c>
      <c r="F156" s="248">
        <v>18173</v>
      </c>
      <c r="G156" s="248">
        <v>18714.5</v>
      </c>
      <c r="H156" s="250">
        <f t="shared" ref="H156:H171" si="163">IF(F156&gt;0,(((G156-F156)/F156)*100),0)</f>
        <v>2.9796951521487922</v>
      </c>
      <c r="I156" s="251">
        <v>7418</v>
      </c>
      <c r="J156" s="248">
        <v>7719.5</v>
      </c>
      <c r="K156" s="250">
        <f t="shared" ref="K156:K162" si="164">IF(I156&gt;0,(((J156-I156)/I156)*100),0)</f>
        <v>4.0644378538689674</v>
      </c>
      <c r="L156" s="251">
        <v>18173</v>
      </c>
      <c r="M156" s="248">
        <v>18714.5</v>
      </c>
      <c r="N156" s="252">
        <f t="shared" ref="N156:N162" si="165">IF(L156&gt;0,(((M156-L156)/L156)*100),0)</f>
        <v>2.9796951521487922</v>
      </c>
      <c r="O156" s="253"/>
      <c r="P156" s="254"/>
      <c r="Q156" s="255"/>
      <c r="R156" s="253"/>
      <c r="S156" s="254"/>
      <c r="T156" s="255"/>
      <c r="U156" s="253"/>
      <c r="V156" s="254"/>
      <c r="W156" s="255"/>
      <c r="X156" s="253"/>
      <c r="Y156" s="254"/>
      <c r="Z156" s="255"/>
      <c r="AA156" s="253"/>
      <c r="AB156" s="254"/>
      <c r="AC156" s="255"/>
      <c r="AD156" s="253"/>
      <c r="AE156" s="254"/>
      <c r="AF156" s="255"/>
      <c r="AG156" s="253"/>
      <c r="AH156" s="254"/>
      <c r="AI156" s="255"/>
      <c r="AJ156" s="253"/>
      <c r="AK156" s="254"/>
      <c r="AL156" s="255"/>
      <c r="AM156" s="253"/>
      <c r="AN156" s="254"/>
      <c r="AO156" s="255"/>
      <c r="AP156" s="253"/>
      <c r="AQ156" s="254"/>
      <c r="AR156" s="255"/>
      <c r="AS156" s="253"/>
      <c r="AT156" s="254"/>
      <c r="AU156" s="255"/>
      <c r="AV156" s="253"/>
      <c r="AW156" s="254"/>
      <c r="AX156" s="255"/>
      <c r="AY156" s="253"/>
      <c r="AZ156" s="254"/>
      <c r="BA156" s="255"/>
      <c r="BB156" s="253"/>
      <c r="BC156" s="254"/>
      <c r="BD156" s="255"/>
    </row>
    <row r="157" spans="1:56">
      <c r="A157" s="256"/>
      <c r="B157" s="247" t="s">
        <v>880</v>
      </c>
      <c r="C157" s="248">
        <v>7220</v>
      </c>
      <c r="D157" s="248">
        <v>7507.5</v>
      </c>
      <c r="E157" s="249">
        <f t="shared" si="162"/>
        <v>3.9819944598337953</v>
      </c>
      <c r="F157" s="248">
        <v>18812.5</v>
      </c>
      <c r="G157" s="248">
        <v>19818</v>
      </c>
      <c r="H157" s="250">
        <f t="shared" si="163"/>
        <v>5.3448504983388707</v>
      </c>
      <c r="I157" s="251">
        <v>7220</v>
      </c>
      <c r="J157" s="248">
        <v>7507.5</v>
      </c>
      <c r="K157" s="250">
        <f t="shared" si="164"/>
        <v>3.9819944598337953</v>
      </c>
      <c r="L157" s="251">
        <v>18812.5</v>
      </c>
      <c r="M157" s="248">
        <v>19818</v>
      </c>
      <c r="N157" s="252">
        <f t="shared" si="165"/>
        <v>5.3448504983388707</v>
      </c>
      <c r="O157" s="253"/>
      <c r="P157" s="254"/>
      <c r="Q157" s="255"/>
      <c r="R157" s="253"/>
      <c r="S157" s="254"/>
      <c r="T157" s="255"/>
      <c r="U157" s="253"/>
      <c r="V157" s="254"/>
      <c r="W157" s="255"/>
      <c r="X157" s="253"/>
      <c r="Y157" s="254"/>
      <c r="Z157" s="255"/>
      <c r="AA157" s="253"/>
      <c r="AB157" s="254"/>
      <c r="AC157" s="255"/>
      <c r="AD157" s="253"/>
      <c r="AE157" s="254"/>
      <c r="AF157" s="255"/>
      <c r="AG157" s="253"/>
      <c r="AH157" s="254"/>
      <c r="AI157" s="255"/>
      <c r="AJ157" s="253"/>
      <c r="AK157" s="254"/>
      <c r="AL157" s="255"/>
      <c r="AM157" s="253"/>
      <c r="AN157" s="254"/>
      <c r="AO157" s="255"/>
      <c r="AP157" s="253"/>
      <c r="AQ157" s="254"/>
      <c r="AR157" s="255"/>
      <c r="AS157" s="253"/>
      <c r="AT157" s="254"/>
      <c r="AU157" s="255"/>
      <c r="AV157" s="253"/>
      <c r="AW157" s="254"/>
      <c r="AX157" s="255"/>
      <c r="AY157" s="253"/>
      <c r="AZ157" s="254"/>
      <c r="BA157" s="255"/>
      <c r="BB157" s="253"/>
      <c r="BC157" s="254"/>
      <c r="BD157" s="255"/>
    </row>
    <row r="158" spans="1:56">
      <c r="A158" s="256"/>
      <c r="B158" s="247" t="s">
        <v>881</v>
      </c>
      <c r="C158" s="248"/>
      <c r="D158" s="248"/>
      <c r="E158" s="249">
        <f t="shared" si="162"/>
        <v>0</v>
      </c>
      <c r="F158" s="248"/>
      <c r="G158" s="248"/>
      <c r="H158" s="250">
        <f t="shared" si="163"/>
        <v>0</v>
      </c>
      <c r="I158" s="251"/>
      <c r="J158" s="248"/>
      <c r="K158" s="250">
        <f t="shared" si="164"/>
        <v>0</v>
      </c>
      <c r="L158" s="251"/>
      <c r="M158" s="248"/>
      <c r="N158" s="252">
        <f t="shared" si="165"/>
        <v>0</v>
      </c>
      <c r="O158" s="253"/>
      <c r="P158" s="254"/>
      <c r="Q158" s="255"/>
      <c r="R158" s="253"/>
      <c r="S158" s="254"/>
      <c r="T158" s="255"/>
      <c r="U158" s="253"/>
      <c r="V158" s="254"/>
      <c r="W158" s="255"/>
      <c r="X158" s="253"/>
      <c r="Y158" s="254"/>
      <c r="Z158" s="255"/>
      <c r="AA158" s="253"/>
      <c r="AB158" s="254"/>
      <c r="AC158" s="255"/>
      <c r="AD158" s="253"/>
      <c r="AE158" s="254"/>
      <c r="AF158" s="255"/>
      <c r="AG158" s="253"/>
      <c r="AH158" s="254"/>
      <c r="AI158" s="255"/>
      <c r="AJ158" s="253"/>
      <c r="AK158" s="254"/>
      <c r="AL158" s="255"/>
      <c r="AM158" s="253"/>
      <c r="AN158" s="254"/>
      <c r="AO158" s="255"/>
      <c r="AP158" s="253"/>
      <c r="AQ158" s="254"/>
      <c r="AR158" s="255"/>
      <c r="AS158" s="253"/>
      <c r="AT158" s="254"/>
      <c r="AU158" s="255"/>
      <c r="AV158" s="253"/>
      <c r="AW158" s="254"/>
      <c r="AX158" s="255"/>
      <c r="AY158" s="253"/>
      <c r="AZ158" s="254"/>
      <c r="BA158" s="255"/>
      <c r="BB158" s="253"/>
      <c r="BC158" s="254"/>
      <c r="BD158" s="255"/>
    </row>
    <row r="159" spans="1:56">
      <c r="A159" s="256"/>
      <c r="B159" s="247" t="s">
        <v>882</v>
      </c>
      <c r="C159" s="248">
        <v>6112</v>
      </c>
      <c r="D159" s="248">
        <v>6418</v>
      </c>
      <c r="E159" s="249">
        <f t="shared" si="162"/>
        <v>5.0065445026178015</v>
      </c>
      <c r="F159" s="248">
        <v>6112</v>
      </c>
      <c r="G159" s="248">
        <v>6418</v>
      </c>
      <c r="H159" s="250">
        <f t="shared" si="163"/>
        <v>5.0065445026178015</v>
      </c>
      <c r="I159" s="251">
        <v>6112</v>
      </c>
      <c r="J159" s="248">
        <v>6418</v>
      </c>
      <c r="K159" s="250">
        <f t="shared" si="164"/>
        <v>5.0065445026178015</v>
      </c>
      <c r="L159" s="251">
        <v>6112</v>
      </c>
      <c r="M159" s="248">
        <v>6418</v>
      </c>
      <c r="N159" s="252">
        <f t="shared" si="165"/>
        <v>5.0065445026178015</v>
      </c>
      <c r="O159" s="253"/>
      <c r="P159" s="254"/>
      <c r="Q159" s="255"/>
      <c r="R159" s="253"/>
      <c r="S159" s="254"/>
      <c r="T159" s="255"/>
      <c r="U159" s="253"/>
      <c r="V159" s="254"/>
      <c r="W159" s="255"/>
      <c r="X159" s="253"/>
      <c r="Y159" s="254"/>
      <c r="Z159" s="255"/>
      <c r="AA159" s="253"/>
      <c r="AB159" s="254"/>
      <c r="AC159" s="255"/>
      <c r="AD159" s="253"/>
      <c r="AE159" s="254"/>
      <c r="AF159" s="255"/>
      <c r="AG159" s="253"/>
      <c r="AH159" s="254"/>
      <c r="AI159" s="255"/>
      <c r="AJ159" s="253"/>
      <c r="AK159" s="254"/>
      <c r="AL159" s="255"/>
      <c r="AM159" s="253"/>
      <c r="AN159" s="254"/>
      <c r="AO159" s="255"/>
      <c r="AP159" s="253"/>
      <c r="AQ159" s="254"/>
      <c r="AR159" s="255"/>
      <c r="AS159" s="253"/>
      <c r="AT159" s="254"/>
      <c r="AU159" s="255"/>
      <c r="AV159" s="253"/>
      <c r="AW159" s="254"/>
      <c r="AX159" s="255"/>
      <c r="AY159" s="253"/>
      <c r="AZ159" s="254"/>
      <c r="BA159" s="255"/>
      <c r="BB159" s="253"/>
      <c r="BC159" s="254"/>
      <c r="BD159" s="255"/>
    </row>
    <row r="160" spans="1:56">
      <c r="A160" s="256"/>
      <c r="B160" s="247" t="s">
        <v>883</v>
      </c>
      <c r="C160" s="248">
        <v>5781</v>
      </c>
      <c r="D160" s="248">
        <v>6065</v>
      </c>
      <c r="E160" s="249">
        <f t="shared" si="162"/>
        <v>4.9126448711295625</v>
      </c>
      <c r="F160" s="248">
        <v>15847</v>
      </c>
      <c r="G160" s="248">
        <v>16634</v>
      </c>
      <c r="H160" s="250">
        <f t="shared" si="163"/>
        <v>4.9662396668139079</v>
      </c>
      <c r="I160" s="251">
        <v>5781</v>
      </c>
      <c r="J160" s="248">
        <v>6065</v>
      </c>
      <c r="K160" s="250">
        <f t="shared" si="164"/>
        <v>4.9126448711295625</v>
      </c>
      <c r="L160" s="251">
        <v>15847</v>
      </c>
      <c r="M160" s="248">
        <v>16634</v>
      </c>
      <c r="N160" s="252">
        <f t="shared" si="165"/>
        <v>4.9662396668139079</v>
      </c>
      <c r="O160" s="253"/>
      <c r="P160" s="254"/>
      <c r="Q160" s="255"/>
      <c r="R160" s="253"/>
      <c r="S160" s="254"/>
      <c r="T160" s="255"/>
      <c r="U160" s="253"/>
      <c r="V160" s="254"/>
      <c r="W160" s="255"/>
      <c r="X160" s="253"/>
      <c r="Y160" s="254"/>
      <c r="Z160" s="255"/>
      <c r="AA160" s="253"/>
      <c r="AB160" s="254"/>
      <c r="AC160" s="255"/>
      <c r="AD160" s="253"/>
      <c r="AE160" s="254"/>
      <c r="AF160" s="255"/>
      <c r="AG160" s="253"/>
      <c r="AH160" s="254"/>
      <c r="AI160" s="255"/>
      <c r="AJ160" s="253"/>
      <c r="AK160" s="254"/>
      <c r="AL160" s="255"/>
      <c r="AM160" s="253"/>
      <c r="AN160" s="254"/>
      <c r="AO160" s="255"/>
      <c r="AP160" s="253"/>
      <c r="AQ160" s="254"/>
      <c r="AR160" s="255"/>
      <c r="AS160" s="253"/>
      <c r="AT160" s="254"/>
      <c r="AU160" s="255"/>
      <c r="AV160" s="253"/>
      <c r="AW160" s="254"/>
      <c r="AX160" s="255"/>
      <c r="AY160" s="253"/>
      <c r="AZ160" s="254"/>
      <c r="BA160" s="255"/>
      <c r="BB160" s="253"/>
      <c r="BC160" s="254"/>
      <c r="BD160" s="255"/>
    </row>
    <row r="161" spans="1:56">
      <c r="A161" s="256"/>
      <c r="B161" s="247" t="s">
        <v>884</v>
      </c>
      <c r="C161" s="248"/>
      <c r="D161" s="248"/>
      <c r="E161" s="249">
        <f t="shared" si="162"/>
        <v>0</v>
      </c>
      <c r="F161" s="248"/>
      <c r="G161" s="248"/>
      <c r="H161" s="250">
        <f t="shared" si="163"/>
        <v>0</v>
      </c>
      <c r="I161" s="251"/>
      <c r="J161" s="248"/>
      <c r="K161" s="250">
        <f t="shared" si="164"/>
        <v>0</v>
      </c>
      <c r="L161" s="251"/>
      <c r="M161" s="248"/>
      <c r="N161" s="252">
        <f t="shared" si="165"/>
        <v>0</v>
      </c>
      <c r="O161" s="253"/>
      <c r="P161" s="254"/>
      <c r="Q161" s="255"/>
      <c r="R161" s="253"/>
      <c r="S161" s="254"/>
      <c r="T161" s="255"/>
      <c r="U161" s="253"/>
      <c r="V161" s="254"/>
      <c r="W161" s="255"/>
      <c r="X161" s="253"/>
      <c r="Y161" s="254"/>
      <c r="Z161" s="255"/>
      <c r="AA161" s="253"/>
      <c r="AB161" s="254"/>
      <c r="AC161" s="255"/>
      <c r="AD161" s="253"/>
      <c r="AE161" s="254"/>
      <c r="AF161" s="255"/>
      <c r="AG161" s="253"/>
      <c r="AH161" s="254"/>
      <c r="AI161" s="255"/>
      <c r="AJ161" s="253"/>
      <c r="AK161" s="254"/>
      <c r="AL161" s="255"/>
      <c r="AM161" s="253"/>
      <c r="AN161" s="254"/>
      <c r="AO161" s="255"/>
      <c r="AP161" s="253"/>
      <c r="AQ161" s="254"/>
      <c r="AR161" s="255"/>
      <c r="AS161" s="253"/>
      <c r="AT161" s="254"/>
      <c r="AU161" s="255"/>
      <c r="AV161" s="253"/>
      <c r="AW161" s="254"/>
      <c r="AX161" s="255"/>
      <c r="AY161" s="253"/>
      <c r="AZ161" s="254"/>
      <c r="BA161" s="255"/>
      <c r="BB161" s="253"/>
      <c r="BC161" s="254"/>
      <c r="BD161" s="255"/>
    </row>
    <row r="162" spans="1:56" s="277" customFormat="1" ht="15.75" customHeight="1">
      <c r="A162" s="276"/>
      <c r="B162" s="258" t="s">
        <v>885</v>
      </c>
      <c r="C162" s="259">
        <v>6686</v>
      </c>
      <c r="D162" s="259">
        <v>6903.5</v>
      </c>
      <c r="E162" s="260">
        <f t="shared" si="162"/>
        <v>3.2530661082859709</v>
      </c>
      <c r="F162" s="259">
        <v>16025.5</v>
      </c>
      <c r="G162" s="259">
        <v>16581.5</v>
      </c>
      <c r="H162" s="261">
        <f t="shared" si="163"/>
        <v>3.4694705313406757</v>
      </c>
      <c r="I162" s="262">
        <v>6686</v>
      </c>
      <c r="J162" s="259">
        <v>6903.5</v>
      </c>
      <c r="K162" s="261">
        <f t="shared" si="164"/>
        <v>3.2530661082859709</v>
      </c>
      <c r="L162" s="262">
        <v>16025.5</v>
      </c>
      <c r="M162" s="259">
        <v>16581.5</v>
      </c>
      <c r="N162" s="263">
        <f t="shared" si="165"/>
        <v>3.4694705313406757</v>
      </c>
      <c r="O162" s="264"/>
      <c r="P162" s="265"/>
      <c r="Q162" s="266"/>
      <c r="R162" s="264"/>
      <c r="S162" s="265"/>
      <c r="T162" s="266"/>
      <c r="U162" s="264"/>
      <c r="V162" s="265"/>
      <c r="W162" s="266"/>
      <c r="X162" s="264"/>
      <c r="Y162" s="265"/>
      <c r="Z162" s="266"/>
      <c r="AA162" s="264"/>
      <c r="AB162" s="265"/>
      <c r="AC162" s="266"/>
      <c r="AD162" s="264"/>
      <c r="AE162" s="265"/>
      <c r="AF162" s="266"/>
      <c r="AG162" s="264"/>
      <c r="AH162" s="265"/>
      <c r="AI162" s="266"/>
      <c r="AJ162" s="264"/>
      <c r="AK162" s="265"/>
      <c r="AL162" s="266"/>
      <c r="AM162" s="264"/>
      <c r="AN162" s="265"/>
      <c r="AO162" s="266"/>
      <c r="AP162" s="264"/>
      <c r="AQ162" s="265"/>
      <c r="AR162" s="266"/>
      <c r="AS162" s="264"/>
      <c r="AT162" s="265"/>
      <c r="AU162" s="266"/>
      <c r="AV162" s="264"/>
      <c r="AW162" s="265"/>
      <c r="AX162" s="266"/>
      <c r="AY162" s="264"/>
      <c r="AZ162" s="265"/>
      <c r="BA162" s="266"/>
      <c r="BB162" s="264"/>
      <c r="BC162" s="265"/>
      <c r="BD162" s="266"/>
    </row>
    <row r="163" spans="1:56">
      <c r="A163" s="256"/>
      <c r="B163" s="247" t="s">
        <v>886</v>
      </c>
      <c r="C163" s="248"/>
      <c r="D163" s="248"/>
      <c r="E163" s="249">
        <f t="shared" si="162"/>
        <v>0</v>
      </c>
      <c r="F163" s="248"/>
      <c r="G163" s="248"/>
      <c r="H163" s="250">
        <f t="shared" si="163"/>
        <v>0</v>
      </c>
      <c r="I163" s="251"/>
      <c r="J163" s="248"/>
      <c r="K163" s="250"/>
      <c r="L163" s="251"/>
      <c r="M163" s="248"/>
      <c r="N163" s="252"/>
      <c r="O163" s="253"/>
      <c r="P163" s="254"/>
      <c r="Q163" s="255"/>
      <c r="R163" s="253"/>
      <c r="S163" s="254"/>
      <c r="T163" s="255"/>
      <c r="U163" s="253"/>
      <c r="V163" s="254"/>
      <c r="W163" s="255"/>
      <c r="X163" s="253"/>
      <c r="Y163" s="254"/>
      <c r="Z163" s="255"/>
      <c r="AA163" s="253"/>
      <c r="AB163" s="254"/>
      <c r="AC163" s="255"/>
      <c r="AD163" s="253"/>
      <c r="AE163" s="254"/>
      <c r="AF163" s="255"/>
      <c r="AG163" s="253"/>
      <c r="AH163" s="254"/>
      <c r="AI163" s="255"/>
      <c r="AJ163" s="253"/>
      <c r="AK163" s="254"/>
      <c r="AL163" s="255"/>
      <c r="AM163" s="253"/>
      <c r="AN163" s="254"/>
      <c r="AO163" s="255"/>
      <c r="AP163" s="253"/>
      <c r="AQ163" s="254"/>
      <c r="AR163" s="255"/>
      <c r="AS163" s="253"/>
      <c r="AT163" s="254"/>
      <c r="AU163" s="255"/>
      <c r="AV163" s="253"/>
      <c r="AW163" s="254"/>
      <c r="AX163" s="255"/>
      <c r="AY163" s="253"/>
      <c r="AZ163" s="254"/>
      <c r="BA163" s="255"/>
      <c r="BB163" s="253"/>
      <c r="BC163" s="254"/>
      <c r="BD163" s="255"/>
    </row>
    <row r="164" spans="1:56">
      <c r="A164" s="256"/>
      <c r="B164" s="247" t="s">
        <v>887</v>
      </c>
      <c r="C164" s="248">
        <v>2575</v>
      </c>
      <c r="D164" s="248">
        <v>2820</v>
      </c>
      <c r="E164" s="290">
        <f t="shared" si="162"/>
        <v>9.5145631067961158</v>
      </c>
      <c r="F164" s="248">
        <v>4894</v>
      </c>
      <c r="G164" s="248">
        <v>5420</v>
      </c>
      <c r="H164" s="289">
        <f t="shared" si="163"/>
        <v>10.747854515733552</v>
      </c>
      <c r="I164" s="251"/>
      <c r="J164" s="248"/>
      <c r="K164" s="250"/>
      <c r="L164" s="251"/>
      <c r="M164" s="248"/>
      <c r="N164" s="252"/>
      <c r="O164" s="253"/>
      <c r="P164" s="254"/>
      <c r="Q164" s="255"/>
      <c r="R164" s="253"/>
      <c r="S164" s="254"/>
      <c r="T164" s="255"/>
      <c r="U164" s="253"/>
      <c r="V164" s="254"/>
      <c r="W164" s="255"/>
      <c r="X164" s="253"/>
      <c r="Y164" s="254"/>
      <c r="Z164" s="255"/>
      <c r="AA164" s="253"/>
      <c r="AB164" s="254"/>
      <c r="AC164" s="255"/>
      <c r="AD164" s="253"/>
      <c r="AE164" s="254"/>
      <c r="AF164" s="255"/>
      <c r="AG164" s="253"/>
      <c r="AH164" s="254"/>
      <c r="AI164" s="255"/>
      <c r="AJ164" s="253"/>
      <c r="AK164" s="254"/>
      <c r="AL164" s="255"/>
      <c r="AM164" s="253"/>
      <c r="AN164" s="254"/>
      <c r="AO164" s="255"/>
      <c r="AP164" s="253"/>
      <c r="AQ164" s="254"/>
      <c r="AR164" s="255"/>
      <c r="AS164" s="253"/>
      <c r="AT164" s="254"/>
      <c r="AU164" s="255"/>
      <c r="AV164" s="253"/>
      <c r="AW164" s="254"/>
      <c r="AX164" s="255"/>
      <c r="AY164" s="253"/>
      <c r="AZ164" s="254"/>
      <c r="BA164" s="255"/>
      <c r="BB164" s="253"/>
      <c r="BC164" s="254"/>
      <c r="BD164" s="255"/>
    </row>
    <row r="165" spans="1:56">
      <c r="A165" s="256"/>
      <c r="B165" s="247" t="s">
        <v>888</v>
      </c>
      <c r="C165" s="248">
        <v>2520</v>
      </c>
      <c r="D165" s="248">
        <v>2730</v>
      </c>
      <c r="E165" s="249">
        <f t="shared" si="162"/>
        <v>8.3333333333333321</v>
      </c>
      <c r="F165" s="248">
        <v>4722</v>
      </c>
      <c r="G165" s="248">
        <v>4952</v>
      </c>
      <c r="H165" s="250">
        <f t="shared" si="163"/>
        <v>4.870817450232952</v>
      </c>
      <c r="I165" s="251"/>
      <c r="J165" s="248"/>
      <c r="K165" s="250"/>
      <c r="L165" s="251"/>
      <c r="M165" s="248"/>
      <c r="N165" s="252"/>
      <c r="O165" s="253"/>
      <c r="P165" s="254"/>
      <c r="Q165" s="255"/>
      <c r="R165" s="253"/>
      <c r="S165" s="254"/>
      <c r="T165" s="255"/>
      <c r="U165" s="253"/>
      <c r="V165" s="254"/>
      <c r="W165" s="255"/>
      <c r="X165" s="253"/>
      <c r="Y165" s="254"/>
      <c r="Z165" s="255"/>
      <c r="AA165" s="253"/>
      <c r="AB165" s="254"/>
      <c r="AC165" s="255"/>
      <c r="AD165" s="253"/>
      <c r="AE165" s="254"/>
      <c r="AF165" s="255"/>
      <c r="AG165" s="253"/>
      <c r="AH165" s="254"/>
      <c r="AI165" s="255"/>
      <c r="AJ165" s="253"/>
      <c r="AK165" s="254"/>
      <c r="AL165" s="255"/>
      <c r="AM165" s="253"/>
      <c r="AN165" s="254"/>
      <c r="AO165" s="255"/>
      <c r="AP165" s="253"/>
      <c r="AQ165" s="254"/>
      <c r="AR165" s="255"/>
      <c r="AS165" s="253"/>
      <c r="AT165" s="254"/>
      <c r="AU165" s="255"/>
      <c r="AV165" s="253"/>
      <c r="AW165" s="254"/>
      <c r="AX165" s="255"/>
      <c r="AY165" s="253"/>
      <c r="AZ165" s="254"/>
      <c r="BA165" s="255"/>
      <c r="BB165" s="253"/>
      <c r="BC165" s="254"/>
      <c r="BD165" s="255"/>
    </row>
    <row r="166" spans="1:56">
      <c r="A166" s="256"/>
      <c r="B166" s="247" t="s">
        <v>889</v>
      </c>
      <c r="C166" s="248">
        <v>2610</v>
      </c>
      <c r="D166" s="248">
        <v>2735</v>
      </c>
      <c r="E166" s="249">
        <f t="shared" si="162"/>
        <v>4.7892720306513414</v>
      </c>
      <c r="F166" s="248">
        <v>5510</v>
      </c>
      <c r="G166" s="248">
        <v>5635</v>
      </c>
      <c r="H166" s="250">
        <f t="shared" si="163"/>
        <v>2.2686025408348458</v>
      </c>
      <c r="I166" s="251"/>
      <c r="J166" s="248"/>
      <c r="K166" s="250"/>
      <c r="L166" s="251"/>
      <c r="M166" s="248"/>
      <c r="N166" s="252"/>
      <c r="O166" s="253"/>
      <c r="P166" s="254"/>
      <c r="Q166" s="255"/>
      <c r="R166" s="253"/>
      <c r="S166" s="254"/>
      <c r="T166" s="255"/>
      <c r="U166" s="253"/>
      <c r="V166" s="254"/>
      <c r="W166" s="255"/>
      <c r="X166" s="253"/>
      <c r="Y166" s="254"/>
      <c r="Z166" s="255"/>
      <c r="AA166" s="253"/>
      <c r="AB166" s="254"/>
      <c r="AC166" s="255"/>
      <c r="AD166" s="253"/>
      <c r="AE166" s="254"/>
      <c r="AF166" s="255"/>
      <c r="AG166" s="253"/>
      <c r="AH166" s="254"/>
      <c r="AI166" s="255"/>
      <c r="AJ166" s="253"/>
      <c r="AK166" s="254"/>
      <c r="AL166" s="255"/>
      <c r="AM166" s="253"/>
      <c r="AN166" s="254"/>
      <c r="AO166" s="255"/>
      <c r="AP166" s="253"/>
      <c r="AQ166" s="254"/>
      <c r="AR166" s="255"/>
      <c r="AS166" s="253"/>
      <c r="AT166" s="254"/>
      <c r="AU166" s="255"/>
      <c r="AV166" s="253"/>
      <c r="AW166" s="254"/>
      <c r="AX166" s="255"/>
      <c r="AY166" s="253"/>
      <c r="AZ166" s="254"/>
      <c r="BA166" s="255"/>
      <c r="BB166" s="253"/>
      <c r="BC166" s="254"/>
      <c r="BD166" s="255"/>
    </row>
    <row r="167" spans="1:56" s="277" customFormat="1" ht="20.25" customHeight="1">
      <c r="A167" s="276"/>
      <c r="B167" s="278" t="s">
        <v>890</v>
      </c>
      <c r="C167" s="259">
        <v>2550</v>
      </c>
      <c r="D167" s="259">
        <v>2740</v>
      </c>
      <c r="E167" s="260">
        <f t="shared" si="162"/>
        <v>7.4509803921568629</v>
      </c>
      <c r="F167" s="259">
        <v>4838</v>
      </c>
      <c r="G167" s="259">
        <v>5200</v>
      </c>
      <c r="H167" s="261">
        <f t="shared" si="163"/>
        <v>7.4824307565109551</v>
      </c>
      <c r="I167" s="262"/>
      <c r="J167" s="259"/>
      <c r="K167" s="261"/>
      <c r="L167" s="262"/>
      <c r="M167" s="259"/>
      <c r="N167" s="263"/>
      <c r="O167" s="264"/>
      <c r="P167" s="265"/>
      <c r="Q167" s="266"/>
      <c r="R167" s="264"/>
      <c r="S167" s="265"/>
      <c r="T167" s="266"/>
      <c r="U167" s="264"/>
      <c r="V167" s="265"/>
      <c r="W167" s="266"/>
      <c r="X167" s="264"/>
      <c r="Y167" s="265"/>
      <c r="Z167" s="266"/>
      <c r="AA167" s="264"/>
      <c r="AB167" s="265"/>
      <c r="AC167" s="266"/>
      <c r="AD167" s="264"/>
      <c r="AE167" s="265"/>
      <c r="AF167" s="266"/>
      <c r="AG167" s="264"/>
      <c r="AH167" s="265"/>
      <c r="AI167" s="266"/>
      <c r="AJ167" s="264"/>
      <c r="AK167" s="265"/>
      <c r="AL167" s="266"/>
      <c r="AM167" s="264"/>
      <c r="AN167" s="265"/>
      <c r="AO167" s="266"/>
      <c r="AP167" s="264"/>
      <c r="AQ167" s="265"/>
      <c r="AR167" s="266"/>
      <c r="AS167" s="264"/>
      <c r="AT167" s="265"/>
      <c r="AU167" s="266"/>
      <c r="AV167" s="264"/>
      <c r="AW167" s="265"/>
      <c r="AX167" s="266"/>
      <c r="AY167" s="264"/>
      <c r="AZ167" s="265"/>
      <c r="BA167" s="266"/>
      <c r="BB167" s="264"/>
      <c r="BC167" s="265"/>
      <c r="BD167" s="266"/>
    </row>
    <row r="168" spans="1:56">
      <c r="A168" s="256"/>
      <c r="B168" s="247" t="s">
        <v>891</v>
      </c>
      <c r="C168" s="248"/>
      <c r="D168" s="248"/>
      <c r="E168" s="249">
        <f t="shared" si="162"/>
        <v>0</v>
      </c>
      <c r="F168" s="248"/>
      <c r="G168" s="248"/>
      <c r="H168" s="250">
        <f t="shared" si="163"/>
        <v>0</v>
      </c>
      <c r="I168" s="251"/>
      <c r="J168" s="248"/>
      <c r="K168" s="250"/>
      <c r="L168" s="251"/>
      <c r="M168" s="248"/>
      <c r="N168" s="252"/>
      <c r="O168" s="253"/>
      <c r="P168" s="254"/>
      <c r="Q168" s="255"/>
      <c r="R168" s="253"/>
      <c r="S168" s="254"/>
      <c r="T168" s="255"/>
      <c r="U168" s="253"/>
      <c r="V168" s="254"/>
      <c r="W168" s="255"/>
      <c r="X168" s="253"/>
      <c r="Y168" s="254"/>
      <c r="Z168" s="255"/>
      <c r="AA168" s="253"/>
      <c r="AB168" s="254"/>
      <c r="AC168" s="255"/>
      <c r="AD168" s="253"/>
      <c r="AE168" s="254"/>
      <c r="AF168" s="255"/>
      <c r="AG168" s="253"/>
      <c r="AH168" s="254"/>
      <c r="AI168" s="255"/>
      <c r="AJ168" s="253"/>
      <c r="AK168" s="254"/>
      <c r="AL168" s="255"/>
      <c r="AM168" s="253"/>
      <c r="AN168" s="254"/>
      <c r="AO168" s="255"/>
      <c r="AP168" s="253"/>
      <c r="AQ168" s="254"/>
      <c r="AR168" s="255"/>
      <c r="AS168" s="253"/>
      <c r="AT168" s="254"/>
      <c r="AU168" s="255"/>
      <c r="AV168" s="253"/>
      <c r="AW168" s="254"/>
      <c r="AX168" s="255"/>
      <c r="AY168" s="253"/>
      <c r="AZ168" s="254"/>
      <c r="BA168" s="255"/>
      <c r="BB168" s="253"/>
      <c r="BC168" s="254"/>
      <c r="BD168" s="255"/>
    </row>
    <row r="169" spans="1:56">
      <c r="A169" s="256"/>
      <c r="B169" s="247" t="s">
        <v>892</v>
      </c>
      <c r="C169" s="248"/>
      <c r="D169" s="248"/>
      <c r="E169" s="249">
        <f t="shared" si="162"/>
        <v>0</v>
      </c>
      <c r="F169" s="248"/>
      <c r="G169" s="248"/>
      <c r="H169" s="250">
        <f t="shared" si="163"/>
        <v>0</v>
      </c>
      <c r="I169" s="251"/>
      <c r="J169" s="248"/>
      <c r="K169" s="250"/>
      <c r="L169" s="251"/>
      <c r="M169" s="248"/>
      <c r="N169" s="252"/>
      <c r="O169" s="253"/>
      <c r="P169" s="254"/>
      <c r="Q169" s="255"/>
      <c r="R169" s="253"/>
      <c r="S169" s="254"/>
      <c r="T169" s="255"/>
      <c r="U169" s="253"/>
      <c r="V169" s="254"/>
      <c r="W169" s="255"/>
      <c r="X169" s="253"/>
      <c r="Y169" s="254"/>
      <c r="Z169" s="255"/>
      <c r="AA169" s="253"/>
      <c r="AB169" s="254"/>
      <c r="AC169" s="255"/>
      <c r="AD169" s="253"/>
      <c r="AE169" s="254"/>
      <c r="AF169" s="255"/>
      <c r="AG169" s="253"/>
      <c r="AH169" s="254"/>
      <c r="AI169" s="255"/>
      <c r="AJ169" s="253"/>
      <c r="AK169" s="254"/>
      <c r="AL169" s="255"/>
      <c r="AM169" s="253"/>
      <c r="AN169" s="254"/>
      <c r="AO169" s="255"/>
      <c r="AP169" s="253"/>
      <c r="AQ169" s="254"/>
      <c r="AR169" s="255"/>
      <c r="AS169" s="253"/>
      <c r="AT169" s="254"/>
      <c r="AU169" s="255"/>
      <c r="AV169" s="253"/>
      <c r="AW169" s="254"/>
      <c r="AX169" s="255"/>
      <c r="AY169" s="253"/>
      <c r="AZ169" s="254"/>
      <c r="BA169" s="255"/>
      <c r="BB169" s="253"/>
      <c r="BC169" s="254"/>
      <c r="BD169" s="255"/>
    </row>
    <row r="170" spans="1:56">
      <c r="A170" s="256"/>
      <c r="B170" s="247" t="s">
        <v>893</v>
      </c>
      <c r="C170" s="248"/>
      <c r="D170" s="248"/>
      <c r="E170" s="249"/>
      <c r="F170" s="248"/>
      <c r="G170" s="248"/>
      <c r="H170" s="250">
        <f t="shared" si="163"/>
        <v>0</v>
      </c>
      <c r="I170" s="251"/>
      <c r="J170" s="248"/>
      <c r="K170" s="250"/>
      <c r="L170" s="251"/>
      <c r="M170" s="248"/>
      <c r="N170" s="252"/>
      <c r="O170" s="253"/>
      <c r="P170" s="254"/>
      <c r="Q170" s="255"/>
      <c r="R170" s="253"/>
      <c r="S170" s="254"/>
      <c r="T170" s="255"/>
      <c r="U170" s="253"/>
      <c r="V170" s="254"/>
      <c r="W170" s="255"/>
      <c r="X170" s="253"/>
      <c r="Y170" s="254"/>
      <c r="Z170" s="255"/>
      <c r="AA170" s="253"/>
      <c r="AB170" s="254"/>
      <c r="AC170" s="255"/>
      <c r="AD170" s="253"/>
      <c r="AE170" s="254"/>
      <c r="AF170" s="255"/>
      <c r="AG170" s="253"/>
      <c r="AH170" s="254"/>
      <c r="AI170" s="255"/>
      <c r="AJ170" s="253"/>
      <c r="AK170" s="254"/>
      <c r="AL170" s="255"/>
      <c r="AM170" s="253"/>
      <c r="AN170" s="254"/>
      <c r="AO170" s="255"/>
      <c r="AP170" s="253"/>
      <c r="AQ170" s="254"/>
      <c r="AR170" s="255"/>
      <c r="AS170" s="253"/>
      <c r="AT170" s="254"/>
      <c r="AU170" s="255"/>
      <c r="AV170" s="253"/>
      <c r="AW170" s="254"/>
      <c r="AX170" s="255"/>
      <c r="AY170" s="253"/>
      <c r="AZ170" s="254"/>
      <c r="BA170" s="255"/>
      <c r="BB170" s="253"/>
      <c r="BC170" s="254"/>
      <c r="BD170" s="255"/>
    </row>
    <row r="171" spans="1:56" s="277" customFormat="1" ht="21.75" customHeight="1">
      <c r="A171" s="276"/>
      <c r="B171" s="278" t="s">
        <v>894</v>
      </c>
      <c r="C171" s="259"/>
      <c r="D171" s="259"/>
      <c r="E171" s="260">
        <f>IF(C171&gt;0,(((D171-C171)/C171)*100),0)</f>
        <v>0</v>
      </c>
      <c r="F171" s="259"/>
      <c r="G171" s="259"/>
      <c r="H171" s="261">
        <f t="shared" si="163"/>
        <v>0</v>
      </c>
      <c r="I171" s="262"/>
      <c r="J171" s="259"/>
      <c r="K171" s="261"/>
      <c r="L171" s="262"/>
      <c r="M171" s="259"/>
      <c r="N171" s="263"/>
      <c r="O171" s="264"/>
      <c r="P171" s="265"/>
      <c r="Q171" s="266"/>
      <c r="R171" s="264"/>
      <c r="S171" s="265"/>
      <c r="T171" s="266"/>
      <c r="U171" s="264"/>
      <c r="V171" s="265"/>
      <c r="W171" s="266"/>
      <c r="X171" s="264"/>
      <c r="Y171" s="265"/>
      <c r="Z171" s="266"/>
      <c r="AA171" s="264"/>
      <c r="AB171" s="265"/>
      <c r="AC171" s="266"/>
      <c r="AD171" s="264"/>
      <c r="AE171" s="265"/>
      <c r="AF171" s="266"/>
      <c r="AG171" s="264"/>
      <c r="AH171" s="265"/>
      <c r="AI171" s="266"/>
      <c r="AJ171" s="264"/>
      <c r="AK171" s="265"/>
      <c r="AL171" s="266"/>
      <c r="AM171" s="264"/>
      <c r="AN171" s="265"/>
      <c r="AO171" s="266"/>
      <c r="AP171" s="264"/>
      <c r="AQ171" s="265"/>
      <c r="AR171" s="266"/>
      <c r="AS171" s="264"/>
      <c r="AT171" s="265"/>
      <c r="AU171" s="266"/>
      <c r="AV171" s="264"/>
      <c r="AW171" s="265"/>
      <c r="AX171" s="266"/>
      <c r="AY171" s="264"/>
      <c r="AZ171" s="265"/>
      <c r="BA171" s="266"/>
      <c r="BB171" s="264"/>
      <c r="BC171" s="265"/>
      <c r="BD171" s="266"/>
    </row>
    <row r="172" spans="1:56">
      <c r="A172" s="268"/>
      <c r="B172" s="269" t="s">
        <v>895</v>
      </c>
      <c r="C172" s="270"/>
      <c r="D172" s="270"/>
      <c r="E172" s="271"/>
      <c r="F172" s="270"/>
      <c r="G172" s="270"/>
      <c r="H172" s="272"/>
      <c r="I172" s="273"/>
      <c r="J172" s="270"/>
      <c r="K172" s="272"/>
      <c r="L172" s="273"/>
      <c r="M172" s="270"/>
      <c r="N172" s="272"/>
      <c r="O172" s="273">
        <v>15146</v>
      </c>
      <c r="P172" s="270">
        <v>15446</v>
      </c>
      <c r="Q172" s="274">
        <f t="shared" ref="Q172" si="166">IF(O172&gt;0,(((P172-O172)/O172)*100),0)</f>
        <v>1.9807209824376073</v>
      </c>
      <c r="R172" s="273">
        <v>32484</v>
      </c>
      <c r="S172" s="270">
        <v>33822</v>
      </c>
      <c r="T172" s="274">
        <f t="shared" ref="T172" si="167">IF(R172&gt;0,(((S172-R172)/R172)*100),0)</f>
        <v>4.1189508681196898</v>
      </c>
      <c r="U172" s="273">
        <v>25649</v>
      </c>
      <c r="V172" s="270">
        <v>26949</v>
      </c>
      <c r="W172" s="274">
        <f t="shared" ref="W172" si="168">IF(U172&gt;0,(((V172-U172)/U172)*100),0)</f>
        <v>5.0684237202230111</v>
      </c>
      <c r="X172" s="273">
        <v>58114</v>
      </c>
      <c r="Y172" s="270">
        <v>62881</v>
      </c>
      <c r="Z172" s="274">
        <f t="shared" ref="Z172" si="169">IF(X172&gt;0,(((Y172-X172)/X172)*100),0)</f>
        <v>8.2028426885087935</v>
      </c>
      <c r="AA172" s="273">
        <v>25525</v>
      </c>
      <c r="AB172" s="270">
        <v>26800</v>
      </c>
      <c r="AC172" s="274">
        <f t="shared" ref="AC172" si="170">IF(AA172&gt;0,(((AB172-AA172)/AA172)*100),0)</f>
        <v>4.9951028403525957</v>
      </c>
      <c r="AD172" s="273">
        <v>59475</v>
      </c>
      <c r="AE172" s="270">
        <v>62450</v>
      </c>
      <c r="AF172" s="274">
        <f t="shared" ref="AF172" si="171">IF(AD172&gt;0,(((AE172-AD172)/AD172)*100),0)</f>
        <v>5.0021017234131984</v>
      </c>
      <c r="AG172" s="273">
        <v>21573</v>
      </c>
      <c r="AH172" s="270">
        <v>22969</v>
      </c>
      <c r="AI172" s="274">
        <f t="shared" ref="AI172" si="172">IF(AG172&gt;0,(((AH172-AG172)/AG172)*100),0)</f>
        <v>6.4710517776850693</v>
      </c>
      <c r="AJ172" s="273">
        <v>46821</v>
      </c>
      <c r="AK172" s="270">
        <v>48159</v>
      </c>
      <c r="AL172" s="274">
        <f t="shared" ref="AL172" si="173">IF(AJ172&gt;0,(((AK172-AJ172)/AJ172)*100),0)</f>
        <v>2.8576920612545651</v>
      </c>
      <c r="AM172" s="273"/>
      <c r="AN172" s="270"/>
      <c r="AO172" s="274">
        <f t="shared" ref="AO172" si="174">IF(AM172&gt;0,(((AN172-AM172)/AM172)*100),0)</f>
        <v>0</v>
      </c>
      <c r="AP172" s="273"/>
      <c r="AQ172" s="270"/>
      <c r="AR172" s="274">
        <f t="shared" ref="AR172" si="175">IF(AP172&gt;0,(((AQ172-AP172)/AP172)*100),0)</f>
        <v>0</v>
      </c>
      <c r="AS172" s="273"/>
      <c r="AT172" s="270"/>
      <c r="AU172" s="274">
        <f t="shared" ref="AU172" si="176">IF(AS172&gt;0,(((AT172-AS172)/AS172)*100),0)</f>
        <v>0</v>
      </c>
      <c r="AV172" s="273"/>
      <c r="AW172" s="270"/>
      <c r="AX172" s="274">
        <f t="shared" ref="AX172" si="177">IF(AV172&gt;0,(((AW172-AV172)/AV172)*100),0)</f>
        <v>0</v>
      </c>
      <c r="AY172" s="273">
        <v>20209</v>
      </c>
      <c r="AZ172" s="270">
        <v>23209</v>
      </c>
      <c r="BA172" s="291">
        <f t="shared" ref="BA172" si="178">IF(AY172&gt;0,(((AZ172-AY172)/AY172)*100),0)</f>
        <v>14.844871097035975</v>
      </c>
      <c r="BB172" s="273">
        <v>45409</v>
      </c>
      <c r="BC172" s="270">
        <v>46409</v>
      </c>
      <c r="BD172" s="274">
        <f t="shared" ref="BD172" si="179">IF(BB172&gt;0,(((BC172-BB172)/BB172)*100),0)</f>
        <v>2.2022066110242466</v>
      </c>
    </row>
    <row r="173" spans="1:56">
      <c r="A173" s="246" t="s">
        <v>378</v>
      </c>
      <c r="B173" s="247" t="s">
        <v>879</v>
      </c>
      <c r="C173" s="248">
        <v>7663</v>
      </c>
      <c r="D173" s="248">
        <v>7902.5</v>
      </c>
      <c r="E173" s="249">
        <f t="shared" ref="E173:E186" si="180">IF(C173&gt;0,(((D173-C173)/C173)*100),0)</f>
        <v>3.1254078037322199</v>
      </c>
      <c r="F173" s="248">
        <v>23269.5</v>
      </c>
      <c r="G173" s="248">
        <v>24116</v>
      </c>
      <c r="H173" s="250">
        <f t="shared" ref="H173:H188" si="181">IF(F173&gt;0,(((G173-F173)/F173)*100),0)</f>
        <v>3.6378091493156282</v>
      </c>
      <c r="I173" s="251">
        <v>8856.5</v>
      </c>
      <c r="J173" s="248">
        <v>9162.5</v>
      </c>
      <c r="K173" s="250">
        <f t="shared" ref="K173:K179" si="182">IF(I173&gt;0,(((J173-I173)/I173)*100),0)</f>
        <v>3.4550894823011347</v>
      </c>
      <c r="L173" s="251">
        <v>22630.5</v>
      </c>
      <c r="M173" s="248">
        <v>23148</v>
      </c>
      <c r="N173" s="252">
        <f t="shared" ref="N173:N179" si="183">IF(L173&gt;0,(((M173-L173)/L173)*100),0)</f>
        <v>2.2867369258301853</v>
      </c>
      <c r="O173" s="253"/>
      <c r="P173" s="254"/>
      <c r="Q173" s="255"/>
      <c r="R173" s="253"/>
      <c r="S173" s="254"/>
      <c r="T173" s="255"/>
      <c r="U173" s="253"/>
      <c r="V173" s="254"/>
      <c r="W173" s="255"/>
      <c r="X173" s="253"/>
      <c r="Y173" s="254"/>
      <c r="Z173" s="255"/>
      <c r="AA173" s="253"/>
      <c r="AB173" s="254"/>
      <c r="AC173" s="255"/>
      <c r="AD173" s="253"/>
      <c r="AE173" s="254"/>
      <c r="AF173" s="255"/>
      <c r="AG173" s="253"/>
      <c r="AH173" s="254"/>
      <c r="AI173" s="255"/>
      <c r="AJ173" s="253"/>
      <c r="AK173" s="254"/>
      <c r="AL173" s="255"/>
      <c r="AM173" s="253"/>
      <c r="AN173" s="254"/>
      <c r="AO173" s="255"/>
      <c r="AP173" s="253"/>
      <c r="AQ173" s="254"/>
      <c r="AR173" s="255"/>
      <c r="AS173" s="253"/>
      <c r="AT173" s="254"/>
      <c r="AU173" s="255"/>
      <c r="AV173" s="253"/>
      <c r="AW173" s="254"/>
      <c r="AX173" s="255"/>
      <c r="AY173" s="253"/>
      <c r="AZ173" s="254"/>
      <c r="BA173" s="255"/>
      <c r="BB173" s="253"/>
      <c r="BC173" s="254"/>
      <c r="BD173" s="255"/>
    </row>
    <row r="174" spans="1:56">
      <c r="A174" s="256"/>
      <c r="B174" s="247" t="s">
        <v>880</v>
      </c>
      <c r="C174" s="248">
        <v>6580</v>
      </c>
      <c r="D174" s="248">
        <v>6997</v>
      </c>
      <c r="E174" s="249">
        <f t="shared" si="180"/>
        <v>6.3373860182370816</v>
      </c>
      <c r="F174" s="248">
        <v>22154</v>
      </c>
      <c r="G174" s="248">
        <v>22955</v>
      </c>
      <c r="H174" s="250">
        <f t="shared" si="181"/>
        <v>3.615599891667419</v>
      </c>
      <c r="I174" s="251">
        <v>6857</v>
      </c>
      <c r="J174" s="248">
        <v>7288</v>
      </c>
      <c r="K174" s="250">
        <f t="shared" si="182"/>
        <v>6.2855476155753252</v>
      </c>
      <c r="L174" s="251">
        <v>19459</v>
      </c>
      <c r="M174" s="248">
        <v>20179</v>
      </c>
      <c r="N174" s="252">
        <f t="shared" si="183"/>
        <v>3.7000873631738527</v>
      </c>
      <c r="O174" s="253"/>
      <c r="P174" s="254"/>
      <c r="Q174" s="255"/>
      <c r="R174" s="253"/>
      <c r="S174" s="254"/>
      <c r="T174" s="255"/>
      <c r="U174" s="253"/>
      <c r="V174" s="254"/>
      <c r="W174" s="255"/>
      <c r="X174" s="253"/>
      <c r="Y174" s="254"/>
      <c r="Z174" s="255"/>
      <c r="AA174" s="253"/>
      <c r="AB174" s="254"/>
      <c r="AC174" s="255"/>
      <c r="AD174" s="253"/>
      <c r="AE174" s="254"/>
      <c r="AF174" s="255"/>
      <c r="AG174" s="253"/>
      <c r="AH174" s="254"/>
      <c r="AI174" s="255"/>
      <c r="AJ174" s="253"/>
      <c r="AK174" s="254"/>
      <c r="AL174" s="255"/>
      <c r="AM174" s="253"/>
      <c r="AN174" s="254"/>
      <c r="AO174" s="255"/>
      <c r="AP174" s="253"/>
      <c r="AQ174" s="254"/>
      <c r="AR174" s="255"/>
      <c r="AS174" s="253"/>
      <c r="AT174" s="254"/>
      <c r="AU174" s="255"/>
      <c r="AV174" s="253"/>
      <c r="AW174" s="254"/>
      <c r="AX174" s="255"/>
      <c r="AY174" s="253"/>
      <c r="AZ174" s="254"/>
      <c r="BA174" s="255"/>
      <c r="BB174" s="253"/>
      <c r="BC174" s="254"/>
      <c r="BD174" s="255"/>
    </row>
    <row r="175" spans="1:56">
      <c r="A175" s="256"/>
      <c r="B175" s="247" t="s">
        <v>881</v>
      </c>
      <c r="C175" s="248">
        <v>6623</v>
      </c>
      <c r="D175" s="248">
        <v>6737</v>
      </c>
      <c r="E175" s="249">
        <f t="shared" si="180"/>
        <v>1.7212743469726712</v>
      </c>
      <c r="F175" s="248">
        <v>18732</v>
      </c>
      <c r="G175" s="248">
        <v>19132</v>
      </c>
      <c r="H175" s="250">
        <f t="shared" si="181"/>
        <v>2.1353833013025838</v>
      </c>
      <c r="I175" s="251">
        <v>7047</v>
      </c>
      <c r="J175" s="248">
        <v>7192</v>
      </c>
      <c r="K175" s="250">
        <f t="shared" si="182"/>
        <v>2.0576131687242798</v>
      </c>
      <c r="L175" s="251">
        <v>18923</v>
      </c>
      <c r="M175" s="248">
        <v>19824</v>
      </c>
      <c r="N175" s="252">
        <f t="shared" si="183"/>
        <v>4.7614014691116635</v>
      </c>
      <c r="O175" s="253"/>
      <c r="P175" s="254"/>
      <c r="Q175" s="255"/>
      <c r="R175" s="253"/>
      <c r="S175" s="254"/>
      <c r="T175" s="255"/>
      <c r="U175" s="253"/>
      <c r="V175" s="254"/>
      <c r="W175" s="255"/>
      <c r="X175" s="253"/>
      <c r="Y175" s="254"/>
      <c r="Z175" s="255"/>
      <c r="AA175" s="253"/>
      <c r="AB175" s="254"/>
      <c r="AC175" s="255"/>
      <c r="AD175" s="253"/>
      <c r="AE175" s="254"/>
      <c r="AF175" s="255"/>
      <c r="AG175" s="253"/>
      <c r="AH175" s="254"/>
      <c r="AI175" s="255"/>
      <c r="AJ175" s="253"/>
      <c r="AK175" s="254"/>
      <c r="AL175" s="255"/>
      <c r="AM175" s="253"/>
      <c r="AN175" s="254"/>
      <c r="AO175" s="255"/>
      <c r="AP175" s="253"/>
      <c r="AQ175" s="254"/>
      <c r="AR175" s="255"/>
      <c r="AS175" s="253"/>
      <c r="AT175" s="254"/>
      <c r="AU175" s="255"/>
      <c r="AV175" s="253"/>
      <c r="AW175" s="254"/>
      <c r="AX175" s="255"/>
      <c r="AY175" s="253"/>
      <c r="AZ175" s="254"/>
      <c r="BA175" s="255"/>
      <c r="BB175" s="253"/>
      <c r="BC175" s="254"/>
      <c r="BD175" s="255"/>
    </row>
    <row r="176" spans="1:56">
      <c r="A176" s="256"/>
      <c r="B176" s="247" t="s">
        <v>882</v>
      </c>
      <c r="C176" s="248">
        <v>4885</v>
      </c>
      <c r="D176" s="248">
        <v>5085</v>
      </c>
      <c r="E176" s="249">
        <f t="shared" si="180"/>
        <v>4.0941658137154562</v>
      </c>
      <c r="F176" s="248">
        <v>16493</v>
      </c>
      <c r="G176" s="248">
        <v>16693</v>
      </c>
      <c r="H176" s="250">
        <f t="shared" si="181"/>
        <v>1.212635663614867</v>
      </c>
      <c r="I176" s="251">
        <v>5333</v>
      </c>
      <c r="J176" s="248">
        <v>5533</v>
      </c>
      <c r="K176" s="250">
        <f t="shared" si="182"/>
        <v>3.7502343896493531</v>
      </c>
      <c r="L176" s="251">
        <v>16181</v>
      </c>
      <c r="M176" s="248">
        <v>16381</v>
      </c>
      <c r="N176" s="252">
        <f t="shared" si="183"/>
        <v>1.2360175514492306</v>
      </c>
      <c r="O176" s="253"/>
      <c r="P176" s="254"/>
      <c r="Q176" s="255"/>
      <c r="R176" s="253"/>
      <c r="S176" s="254"/>
      <c r="T176" s="255"/>
      <c r="U176" s="253"/>
      <c r="V176" s="254"/>
      <c r="W176" s="255"/>
      <c r="X176" s="253"/>
      <c r="Y176" s="254"/>
      <c r="Z176" s="255"/>
      <c r="AA176" s="253"/>
      <c r="AB176" s="254"/>
      <c r="AC176" s="255"/>
      <c r="AD176" s="253"/>
      <c r="AE176" s="254"/>
      <c r="AF176" s="255"/>
      <c r="AG176" s="253"/>
      <c r="AH176" s="254"/>
      <c r="AI176" s="255"/>
      <c r="AJ176" s="253"/>
      <c r="AK176" s="254"/>
      <c r="AL176" s="255"/>
      <c r="AM176" s="253"/>
      <c r="AN176" s="254"/>
      <c r="AO176" s="255"/>
      <c r="AP176" s="253"/>
      <c r="AQ176" s="254"/>
      <c r="AR176" s="255"/>
      <c r="AS176" s="253"/>
      <c r="AT176" s="254"/>
      <c r="AU176" s="255"/>
      <c r="AV176" s="253"/>
      <c r="AW176" s="254"/>
      <c r="AX176" s="255"/>
      <c r="AY176" s="253"/>
      <c r="AZ176" s="254"/>
      <c r="BA176" s="255"/>
      <c r="BB176" s="253"/>
      <c r="BC176" s="254"/>
      <c r="BD176" s="255"/>
    </row>
    <row r="177" spans="1:56">
      <c r="A177" s="256"/>
      <c r="B177" s="247" t="s">
        <v>883</v>
      </c>
      <c r="C177" s="248">
        <v>5635.5</v>
      </c>
      <c r="D177" s="248">
        <v>5810</v>
      </c>
      <c r="E177" s="249">
        <f t="shared" si="180"/>
        <v>3.0964421967882174</v>
      </c>
      <c r="F177" s="248">
        <v>15767.5</v>
      </c>
      <c r="G177" s="248">
        <v>16337.5</v>
      </c>
      <c r="H177" s="250">
        <f t="shared" si="181"/>
        <v>3.6150309180275881</v>
      </c>
      <c r="I177" s="251">
        <v>5947</v>
      </c>
      <c r="J177" s="248">
        <v>6094.5</v>
      </c>
      <c r="K177" s="250">
        <f t="shared" si="182"/>
        <v>2.4802421388935598</v>
      </c>
      <c r="L177" s="251">
        <v>15621</v>
      </c>
      <c r="M177" s="248">
        <v>16181.5</v>
      </c>
      <c r="N177" s="252">
        <f t="shared" si="183"/>
        <v>3.5881185583509376</v>
      </c>
      <c r="O177" s="253"/>
      <c r="P177" s="254"/>
      <c r="Q177" s="255"/>
      <c r="R177" s="253"/>
      <c r="S177" s="254"/>
      <c r="T177" s="255"/>
      <c r="U177" s="253"/>
      <c r="V177" s="254"/>
      <c r="W177" s="255"/>
      <c r="X177" s="253"/>
      <c r="Y177" s="254"/>
      <c r="Z177" s="255"/>
      <c r="AA177" s="253"/>
      <c r="AB177" s="254"/>
      <c r="AC177" s="255"/>
      <c r="AD177" s="253"/>
      <c r="AE177" s="254"/>
      <c r="AF177" s="255"/>
      <c r="AG177" s="253"/>
      <c r="AH177" s="254"/>
      <c r="AI177" s="255"/>
      <c r="AJ177" s="253"/>
      <c r="AK177" s="254"/>
      <c r="AL177" s="255"/>
      <c r="AM177" s="253"/>
      <c r="AN177" s="254"/>
      <c r="AO177" s="255"/>
      <c r="AP177" s="253"/>
      <c r="AQ177" s="254"/>
      <c r="AR177" s="255"/>
      <c r="AS177" s="253"/>
      <c r="AT177" s="254"/>
      <c r="AU177" s="255"/>
      <c r="AV177" s="253"/>
      <c r="AW177" s="254"/>
      <c r="AX177" s="255"/>
      <c r="AY177" s="253"/>
      <c r="AZ177" s="254"/>
      <c r="BA177" s="255"/>
      <c r="BB177" s="253"/>
      <c r="BC177" s="254"/>
      <c r="BD177" s="255"/>
    </row>
    <row r="178" spans="1:56">
      <c r="A178" s="256"/>
      <c r="B178" s="247" t="s">
        <v>884</v>
      </c>
      <c r="C178" s="248">
        <v>5631</v>
      </c>
      <c r="D178" s="248">
        <v>5933</v>
      </c>
      <c r="E178" s="249">
        <f t="shared" si="180"/>
        <v>5.3631681761676431</v>
      </c>
      <c r="F178" s="248">
        <v>19614.5</v>
      </c>
      <c r="G178" s="248">
        <v>20616</v>
      </c>
      <c r="H178" s="250">
        <f t="shared" si="181"/>
        <v>5.1059165413342171</v>
      </c>
      <c r="I178" s="251">
        <v>6198.5</v>
      </c>
      <c r="J178" s="248">
        <v>6609</v>
      </c>
      <c r="K178" s="250">
        <f t="shared" si="182"/>
        <v>6.6225699766072443</v>
      </c>
      <c r="L178" s="251">
        <v>20038</v>
      </c>
      <c r="M178" s="248">
        <v>21141</v>
      </c>
      <c r="N178" s="252">
        <f t="shared" si="183"/>
        <v>5.5045413713943514</v>
      </c>
      <c r="O178" s="253"/>
      <c r="P178" s="254"/>
      <c r="Q178" s="255"/>
      <c r="R178" s="253"/>
      <c r="S178" s="254"/>
      <c r="T178" s="255"/>
      <c r="U178" s="253"/>
      <c r="V178" s="254"/>
      <c r="W178" s="255"/>
      <c r="X178" s="253"/>
      <c r="Y178" s="254"/>
      <c r="Z178" s="255"/>
      <c r="AA178" s="253"/>
      <c r="AB178" s="254"/>
      <c r="AC178" s="255"/>
      <c r="AD178" s="253"/>
      <c r="AE178" s="254"/>
      <c r="AF178" s="255"/>
      <c r="AG178" s="253"/>
      <c r="AH178" s="254"/>
      <c r="AI178" s="255"/>
      <c r="AJ178" s="253"/>
      <c r="AK178" s="254"/>
      <c r="AL178" s="255"/>
      <c r="AM178" s="253"/>
      <c r="AN178" s="254"/>
      <c r="AO178" s="255"/>
      <c r="AP178" s="253"/>
      <c r="AQ178" s="254"/>
      <c r="AR178" s="255"/>
      <c r="AS178" s="253"/>
      <c r="AT178" s="254"/>
      <c r="AU178" s="255"/>
      <c r="AV178" s="253"/>
      <c r="AW178" s="254"/>
      <c r="AX178" s="255"/>
      <c r="AY178" s="253"/>
      <c r="AZ178" s="254"/>
      <c r="BA178" s="255"/>
      <c r="BB178" s="253"/>
      <c r="BC178" s="254"/>
      <c r="BD178" s="255"/>
    </row>
    <row r="179" spans="1:56" s="277" customFormat="1" ht="19.5" customHeight="1">
      <c r="A179" s="276"/>
      <c r="B179" s="258" t="s">
        <v>885</v>
      </c>
      <c r="C179" s="259">
        <v>6580</v>
      </c>
      <c r="D179" s="259">
        <v>6763</v>
      </c>
      <c r="E179" s="260">
        <f t="shared" si="180"/>
        <v>2.7811550151975681</v>
      </c>
      <c r="F179" s="259">
        <v>19703</v>
      </c>
      <c r="G179" s="259">
        <v>19934</v>
      </c>
      <c r="H179" s="261">
        <f t="shared" si="181"/>
        <v>1.1724102928488047</v>
      </c>
      <c r="I179" s="262">
        <v>7032</v>
      </c>
      <c r="J179" s="259">
        <v>7278</v>
      </c>
      <c r="K179" s="261">
        <f t="shared" si="182"/>
        <v>3.4982935153583616</v>
      </c>
      <c r="L179" s="262">
        <v>19452</v>
      </c>
      <c r="M179" s="259">
        <v>19852</v>
      </c>
      <c r="N179" s="263">
        <f t="shared" si="183"/>
        <v>2.056343820686819</v>
      </c>
      <c r="O179" s="264"/>
      <c r="P179" s="265"/>
      <c r="Q179" s="266"/>
      <c r="R179" s="264"/>
      <c r="S179" s="265"/>
      <c r="T179" s="266"/>
      <c r="U179" s="264"/>
      <c r="V179" s="265"/>
      <c r="W179" s="266"/>
      <c r="X179" s="264"/>
      <c r="Y179" s="265"/>
      <c r="Z179" s="266"/>
      <c r="AA179" s="264"/>
      <c r="AB179" s="265"/>
      <c r="AC179" s="266"/>
      <c r="AD179" s="264"/>
      <c r="AE179" s="265"/>
      <c r="AF179" s="266"/>
      <c r="AG179" s="264"/>
      <c r="AH179" s="265"/>
      <c r="AI179" s="266"/>
      <c r="AJ179" s="264"/>
      <c r="AK179" s="265"/>
      <c r="AL179" s="266"/>
      <c r="AM179" s="264"/>
      <c r="AN179" s="265"/>
      <c r="AO179" s="266"/>
      <c r="AP179" s="264"/>
      <c r="AQ179" s="265"/>
      <c r="AR179" s="266"/>
      <c r="AS179" s="264"/>
      <c r="AT179" s="265"/>
      <c r="AU179" s="266"/>
      <c r="AV179" s="264"/>
      <c r="AW179" s="265"/>
      <c r="AX179" s="266"/>
      <c r="AY179" s="264"/>
      <c r="AZ179" s="265"/>
      <c r="BA179" s="266"/>
      <c r="BB179" s="264"/>
      <c r="BC179" s="265"/>
      <c r="BD179" s="266"/>
    </row>
    <row r="180" spans="1:56">
      <c r="A180" s="256"/>
      <c r="B180" s="247" t="s">
        <v>886</v>
      </c>
      <c r="C180" s="248"/>
      <c r="D180" s="248"/>
      <c r="E180" s="249">
        <f t="shared" si="180"/>
        <v>0</v>
      </c>
      <c r="F180" s="248"/>
      <c r="G180" s="248"/>
      <c r="H180" s="250">
        <f t="shared" si="181"/>
        <v>0</v>
      </c>
      <c r="I180" s="251"/>
      <c r="J180" s="248"/>
      <c r="K180" s="250"/>
      <c r="L180" s="251"/>
      <c r="M180" s="248"/>
      <c r="N180" s="252"/>
      <c r="O180" s="253"/>
      <c r="P180" s="254"/>
      <c r="Q180" s="255"/>
      <c r="R180" s="253"/>
      <c r="S180" s="254"/>
      <c r="T180" s="255"/>
      <c r="U180" s="253"/>
      <c r="V180" s="254"/>
      <c r="W180" s="255"/>
      <c r="X180" s="253"/>
      <c r="Y180" s="254"/>
      <c r="Z180" s="255"/>
      <c r="AA180" s="253"/>
      <c r="AB180" s="254"/>
      <c r="AC180" s="255"/>
      <c r="AD180" s="253"/>
      <c r="AE180" s="254"/>
      <c r="AF180" s="255"/>
      <c r="AG180" s="253"/>
      <c r="AH180" s="254"/>
      <c r="AI180" s="255"/>
      <c r="AJ180" s="253"/>
      <c r="AK180" s="254"/>
      <c r="AL180" s="255"/>
      <c r="AM180" s="253"/>
      <c r="AN180" s="254"/>
      <c r="AO180" s="255"/>
      <c r="AP180" s="253"/>
      <c r="AQ180" s="254"/>
      <c r="AR180" s="255"/>
      <c r="AS180" s="253"/>
      <c r="AT180" s="254"/>
      <c r="AU180" s="255"/>
      <c r="AV180" s="253"/>
      <c r="AW180" s="254"/>
      <c r="AX180" s="255"/>
      <c r="AY180" s="253"/>
      <c r="AZ180" s="254"/>
      <c r="BA180" s="255"/>
      <c r="BB180" s="253"/>
      <c r="BC180" s="254"/>
      <c r="BD180" s="255"/>
    </row>
    <row r="181" spans="1:56">
      <c r="A181" s="256"/>
      <c r="B181" s="247" t="s">
        <v>887</v>
      </c>
      <c r="C181" s="248">
        <v>2419</v>
      </c>
      <c r="D181" s="248">
        <v>2547</v>
      </c>
      <c r="E181" s="249">
        <f t="shared" si="180"/>
        <v>5.2914427449359236</v>
      </c>
      <c r="F181" s="248">
        <v>8563</v>
      </c>
      <c r="G181" s="248">
        <v>8691</v>
      </c>
      <c r="H181" s="250">
        <f t="shared" si="181"/>
        <v>1.4948032231694501</v>
      </c>
      <c r="I181" s="251"/>
      <c r="J181" s="248"/>
      <c r="K181" s="250"/>
      <c r="L181" s="251"/>
      <c r="M181" s="248"/>
      <c r="N181" s="252"/>
      <c r="O181" s="253"/>
      <c r="P181" s="254"/>
      <c r="Q181" s="255"/>
      <c r="R181" s="253"/>
      <c r="S181" s="254"/>
      <c r="T181" s="255"/>
      <c r="U181" s="253"/>
      <c r="V181" s="254"/>
      <c r="W181" s="255"/>
      <c r="X181" s="253"/>
      <c r="Y181" s="254"/>
      <c r="Z181" s="255"/>
      <c r="AA181" s="253"/>
      <c r="AB181" s="254"/>
      <c r="AC181" s="255"/>
      <c r="AD181" s="253"/>
      <c r="AE181" s="254"/>
      <c r="AF181" s="255"/>
      <c r="AG181" s="253"/>
      <c r="AH181" s="254"/>
      <c r="AI181" s="255"/>
      <c r="AJ181" s="253"/>
      <c r="AK181" s="254"/>
      <c r="AL181" s="255"/>
      <c r="AM181" s="253"/>
      <c r="AN181" s="254"/>
      <c r="AO181" s="255"/>
      <c r="AP181" s="253"/>
      <c r="AQ181" s="254"/>
      <c r="AR181" s="255"/>
      <c r="AS181" s="253"/>
      <c r="AT181" s="254"/>
      <c r="AU181" s="255"/>
      <c r="AV181" s="253"/>
      <c r="AW181" s="254"/>
      <c r="AX181" s="255"/>
      <c r="AY181" s="253"/>
      <c r="AZ181" s="254"/>
      <c r="BA181" s="255"/>
      <c r="BB181" s="253"/>
      <c r="BC181" s="254"/>
      <c r="BD181" s="255"/>
    </row>
    <row r="182" spans="1:56">
      <c r="A182" s="256"/>
      <c r="B182" s="247" t="s">
        <v>888</v>
      </c>
      <c r="C182" s="248">
        <v>2401</v>
      </c>
      <c r="D182" s="248">
        <v>2529</v>
      </c>
      <c r="E182" s="249">
        <f t="shared" si="180"/>
        <v>5.3311120366513958</v>
      </c>
      <c r="F182" s="248">
        <v>8545</v>
      </c>
      <c r="G182" s="248">
        <v>8673</v>
      </c>
      <c r="H182" s="250">
        <f t="shared" si="181"/>
        <v>1.4979520187244002</v>
      </c>
      <c r="I182" s="251"/>
      <c r="J182" s="248"/>
      <c r="K182" s="250"/>
      <c r="L182" s="251"/>
      <c r="M182" s="248"/>
      <c r="N182" s="252"/>
      <c r="O182" s="253"/>
      <c r="P182" s="254"/>
      <c r="Q182" s="255"/>
      <c r="R182" s="253"/>
      <c r="S182" s="254"/>
      <c r="T182" s="255"/>
      <c r="U182" s="253"/>
      <c r="V182" s="254"/>
      <c r="W182" s="255"/>
      <c r="X182" s="253"/>
      <c r="Y182" s="254"/>
      <c r="Z182" s="255"/>
      <c r="AA182" s="253"/>
      <c r="AB182" s="254"/>
      <c r="AC182" s="255"/>
      <c r="AD182" s="253"/>
      <c r="AE182" s="254"/>
      <c r="AF182" s="255"/>
      <c r="AG182" s="253"/>
      <c r="AH182" s="254"/>
      <c r="AI182" s="255"/>
      <c r="AJ182" s="253"/>
      <c r="AK182" s="254"/>
      <c r="AL182" s="255"/>
      <c r="AM182" s="253"/>
      <c r="AN182" s="254"/>
      <c r="AO182" s="255"/>
      <c r="AP182" s="253"/>
      <c r="AQ182" s="254"/>
      <c r="AR182" s="255"/>
      <c r="AS182" s="253"/>
      <c r="AT182" s="254"/>
      <c r="AU182" s="255"/>
      <c r="AV182" s="253"/>
      <c r="AW182" s="254"/>
      <c r="AX182" s="255"/>
      <c r="AY182" s="253"/>
      <c r="AZ182" s="254"/>
      <c r="BA182" s="255"/>
      <c r="BB182" s="253"/>
      <c r="BC182" s="254"/>
      <c r="BD182" s="255"/>
    </row>
    <row r="183" spans="1:56">
      <c r="A183" s="256"/>
      <c r="B183" s="247" t="s">
        <v>889</v>
      </c>
      <c r="C183" s="248">
        <v>2385</v>
      </c>
      <c r="D183" s="248">
        <v>2518.5</v>
      </c>
      <c r="E183" s="249">
        <f t="shared" si="180"/>
        <v>5.5974842767295598</v>
      </c>
      <c r="F183" s="248">
        <v>8521.5</v>
      </c>
      <c r="G183" s="248">
        <v>8660</v>
      </c>
      <c r="H183" s="250">
        <f t="shared" si="181"/>
        <v>1.6253007099689021</v>
      </c>
      <c r="I183" s="251"/>
      <c r="J183" s="248"/>
      <c r="K183" s="250"/>
      <c r="L183" s="251"/>
      <c r="M183" s="248"/>
      <c r="N183" s="252"/>
      <c r="O183" s="253"/>
      <c r="P183" s="254"/>
      <c r="Q183" s="255"/>
      <c r="R183" s="253"/>
      <c r="S183" s="254"/>
      <c r="T183" s="255"/>
      <c r="U183" s="253"/>
      <c r="V183" s="254"/>
      <c r="W183" s="255"/>
      <c r="X183" s="253"/>
      <c r="Y183" s="254"/>
      <c r="Z183" s="255"/>
      <c r="AA183" s="253"/>
      <c r="AB183" s="254"/>
      <c r="AC183" s="255"/>
      <c r="AD183" s="253"/>
      <c r="AE183" s="254"/>
      <c r="AF183" s="255"/>
      <c r="AG183" s="253"/>
      <c r="AH183" s="254"/>
      <c r="AI183" s="255"/>
      <c r="AJ183" s="253"/>
      <c r="AK183" s="254"/>
      <c r="AL183" s="255"/>
      <c r="AM183" s="253"/>
      <c r="AN183" s="254"/>
      <c r="AO183" s="255"/>
      <c r="AP183" s="253"/>
      <c r="AQ183" s="254"/>
      <c r="AR183" s="255"/>
      <c r="AS183" s="253"/>
      <c r="AT183" s="254"/>
      <c r="AU183" s="255"/>
      <c r="AV183" s="253"/>
      <c r="AW183" s="254"/>
      <c r="AX183" s="255"/>
      <c r="AY183" s="253"/>
      <c r="AZ183" s="254"/>
      <c r="BA183" s="255"/>
      <c r="BB183" s="253"/>
      <c r="BC183" s="254"/>
      <c r="BD183" s="255"/>
    </row>
    <row r="184" spans="1:56" s="277" customFormat="1" ht="20.25" customHeight="1">
      <c r="A184" s="276"/>
      <c r="B184" s="258" t="s">
        <v>890</v>
      </c>
      <c r="C184" s="259">
        <v>2399.5</v>
      </c>
      <c r="D184" s="259">
        <v>2528.5</v>
      </c>
      <c r="E184" s="260">
        <f t="shared" si="180"/>
        <v>5.3761200250052088</v>
      </c>
      <c r="F184" s="259">
        <v>8543.5</v>
      </c>
      <c r="G184" s="259">
        <v>8672.5</v>
      </c>
      <c r="H184" s="261">
        <f t="shared" si="181"/>
        <v>1.5099198220869667</v>
      </c>
      <c r="I184" s="262"/>
      <c r="J184" s="259"/>
      <c r="K184" s="261"/>
      <c r="L184" s="262"/>
      <c r="M184" s="259"/>
      <c r="N184" s="263"/>
      <c r="O184" s="264"/>
      <c r="P184" s="265"/>
      <c r="Q184" s="266"/>
      <c r="R184" s="264"/>
      <c r="S184" s="265"/>
      <c r="T184" s="266"/>
      <c r="U184" s="264"/>
      <c r="V184" s="265"/>
      <c r="W184" s="266"/>
      <c r="X184" s="264"/>
      <c r="Y184" s="265"/>
      <c r="Z184" s="266"/>
      <c r="AA184" s="264"/>
      <c r="AB184" s="265"/>
      <c r="AC184" s="266"/>
      <c r="AD184" s="264"/>
      <c r="AE184" s="265"/>
      <c r="AF184" s="266"/>
      <c r="AG184" s="264"/>
      <c r="AH184" s="265"/>
      <c r="AI184" s="266"/>
      <c r="AJ184" s="264"/>
      <c r="AK184" s="265"/>
      <c r="AL184" s="266"/>
      <c r="AM184" s="264"/>
      <c r="AN184" s="265"/>
      <c r="AO184" s="266"/>
      <c r="AP184" s="264"/>
      <c r="AQ184" s="265"/>
      <c r="AR184" s="266"/>
      <c r="AS184" s="264"/>
      <c r="AT184" s="265"/>
      <c r="AU184" s="266"/>
      <c r="AV184" s="264"/>
      <c r="AW184" s="265"/>
      <c r="AX184" s="266"/>
      <c r="AY184" s="264"/>
      <c r="AZ184" s="265"/>
      <c r="BA184" s="266"/>
      <c r="BB184" s="264"/>
      <c r="BC184" s="265"/>
      <c r="BD184" s="266"/>
    </row>
    <row r="185" spans="1:56">
      <c r="A185" s="256"/>
      <c r="B185" s="247" t="s">
        <v>891</v>
      </c>
      <c r="C185" s="248"/>
      <c r="D185" s="248"/>
      <c r="E185" s="249">
        <f t="shared" si="180"/>
        <v>0</v>
      </c>
      <c r="F185" s="248"/>
      <c r="G185" s="248"/>
      <c r="H185" s="250">
        <f t="shared" si="181"/>
        <v>0</v>
      </c>
      <c r="I185" s="251"/>
      <c r="J185" s="248"/>
      <c r="K185" s="250"/>
      <c r="L185" s="251"/>
      <c r="M185" s="248"/>
      <c r="N185" s="252"/>
      <c r="O185" s="253"/>
      <c r="P185" s="254"/>
      <c r="Q185" s="255"/>
      <c r="R185" s="253"/>
      <c r="S185" s="254"/>
      <c r="T185" s="255"/>
      <c r="U185" s="253"/>
      <c r="V185" s="254"/>
      <c r="W185" s="255"/>
      <c r="X185" s="253"/>
      <c r="Y185" s="254"/>
      <c r="Z185" s="255"/>
      <c r="AA185" s="253"/>
      <c r="AB185" s="254"/>
      <c r="AC185" s="255"/>
      <c r="AD185" s="253"/>
      <c r="AE185" s="254"/>
      <c r="AF185" s="255"/>
      <c r="AG185" s="253"/>
      <c r="AH185" s="254"/>
      <c r="AI185" s="255"/>
      <c r="AJ185" s="253"/>
      <c r="AK185" s="254"/>
      <c r="AL185" s="255"/>
      <c r="AM185" s="253"/>
      <c r="AN185" s="254"/>
      <c r="AO185" s="255"/>
      <c r="AP185" s="253"/>
      <c r="AQ185" s="254"/>
      <c r="AR185" s="255"/>
      <c r="AS185" s="253"/>
      <c r="AT185" s="254"/>
      <c r="AU185" s="255"/>
      <c r="AV185" s="253"/>
      <c r="AW185" s="254"/>
      <c r="AX185" s="255"/>
      <c r="AY185" s="253"/>
      <c r="AZ185" s="254"/>
      <c r="BA185" s="255"/>
      <c r="BB185" s="253"/>
      <c r="BC185" s="254"/>
      <c r="BD185" s="255"/>
    </row>
    <row r="186" spans="1:56">
      <c r="A186" s="256"/>
      <c r="B186" s="247" t="s">
        <v>892</v>
      </c>
      <c r="C186" s="248"/>
      <c r="D186" s="248"/>
      <c r="E186" s="249">
        <f t="shared" si="180"/>
        <v>0</v>
      </c>
      <c r="F186" s="248"/>
      <c r="G186" s="248"/>
      <c r="H186" s="250">
        <f t="shared" si="181"/>
        <v>0</v>
      </c>
      <c r="I186" s="251"/>
      <c r="J186" s="248"/>
      <c r="K186" s="250"/>
      <c r="L186" s="251"/>
      <c r="M186" s="248"/>
      <c r="N186" s="252"/>
      <c r="O186" s="253"/>
      <c r="P186" s="254"/>
      <c r="Q186" s="255"/>
      <c r="R186" s="253"/>
      <c r="S186" s="254"/>
      <c r="T186" s="255"/>
      <c r="U186" s="253"/>
      <c r="V186" s="254"/>
      <c r="W186" s="255"/>
      <c r="X186" s="253"/>
      <c r="Y186" s="254"/>
      <c r="Z186" s="255"/>
      <c r="AA186" s="253"/>
      <c r="AB186" s="254"/>
      <c r="AC186" s="255"/>
      <c r="AD186" s="253"/>
      <c r="AE186" s="254"/>
      <c r="AF186" s="255"/>
      <c r="AG186" s="253"/>
      <c r="AH186" s="254"/>
      <c r="AI186" s="255"/>
      <c r="AJ186" s="253"/>
      <c r="AK186" s="254"/>
      <c r="AL186" s="255"/>
      <c r="AM186" s="253"/>
      <c r="AN186" s="254"/>
      <c r="AO186" s="255"/>
      <c r="AP186" s="253"/>
      <c r="AQ186" s="254"/>
      <c r="AR186" s="255"/>
      <c r="AS186" s="253"/>
      <c r="AT186" s="254"/>
      <c r="AU186" s="255"/>
      <c r="AV186" s="253"/>
      <c r="AW186" s="254"/>
      <c r="AX186" s="255"/>
      <c r="AY186" s="253"/>
      <c r="AZ186" s="254"/>
      <c r="BA186" s="255"/>
      <c r="BB186" s="253"/>
      <c r="BC186" s="254"/>
      <c r="BD186" s="255"/>
    </row>
    <row r="187" spans="1:56">
      <c r="A187" s="256"/>
      <c r="B187" s="247" t="s">
        <v>893</v>
      </c>
      <c r="C187" s="248"/>
      <c r="D187" s="248"/>
      <c r="E187" s="249"/>
      <c r="F187" s="248"/>
      <c r="G187" s="248"/>
      <c r="H187" s="250">
        <f t="shared" si="181"/>
        <v>0</v>
      </c>
      <c r="I187" s="251"/>
      <c r="J187" s="248"/>
      <c r="K187" s="250"/>
      <c r="L187" s="251"/>
      <c r="M187" s="248"/>
      <c r="N187" s="252"/>
      <c r="O187" s="253"/>
      <c r="P187" s="254"/>
      <c r="Q187" s="255"/>
      <c r="R187" s="253"/>
      <c r="S187" s="254"/>
      <c r="T187" s="255"/>
      <c r="U187" s="253"/>
      <c r="V187" s="254"/>
      <c r="W187" s="255"/>
      <c r="X187" s="253"/>
      <c r="Y187" s="254"/>
      <c r="Z187" s="255"/>
      <c r="AA187" s="253"/>
      <c r="AB187" s="254"/>
      <c r="AC187" s="255"/>
      <c r="AD187" s="253"/>
      <c r="AE187" s="254"/>
      <c r="AF187" s="255"/>
      <c r="AG187" s="253"/>
      <c r="AH187" s="254"/>
      <c r="AI187" s="255"/>
      <c r="AJ187" s="253"/>
      <c r="AK187" s="254"/>
      <c r="AL187" s="255"/>
      <c r="AM187" s="253"/>
      <c r="AN187" s="254"/>
      <c r="AO187" s="255"/>
      <c r="AP187" s="253"/>
      <c r="AQ187" s="254"/>
      <c r="AR187" s="255"/>
      <c r="AS187" s="253"/>
      <c r="AT187" s="254"/>
      <c r="AU187" s="255"/>
      <c r="AV187" s="253"/>
      <c r="AW187" s="254"/>
      <c r="AX187" s="255"/>
      <c r="AY187" s="253"/>
      <c r="AZ187" s="254"/>
      <c r="BA187" s="255"/>
      <c r="BB187" s="253"/>
      <c r="BC187" s="254"/>
      <c r="BD187" s="255"/>
    </row>
    <row r="188" spans="1:56" s="277" customFormat="1" ht="21.75" customHeight="1">
      <c r="A188" s="276"/>
      <c r="B188" s="278" t="s">
        <v>894</v>
      </c>
      <c r="C188" s="259"/>
      <c r="D188" s="259"/>
      <c r="E188" s="260">
        <f>IF(C188&gt;0,(((D188-C188)/C188)*100),0)</f>
        <v>0</v>
      </c>
      <c r="F188" s="259"/>
      <c r="G188" s="259"/>
      <c r="H188" s="261">
        <f t="shared" si="181"/>
        <v>0</v>
      </c>
      <c r="I188" s="262"/>
      <c r="J188" s="259"/>
      <c r="K188" s="261"/>
      <c r="L188" s="262"/>
      <c r="M188" s="259"/>
      <c r="N188" s="263"/>
      <c r="O188" s="264"/>
      <c r="P188" s="265"/>
      <c r="Q188" s="266"/>
      <c r="R188" s="264"/>
      <c r="S188" s="265"/>
      <c r="T188" s="266"/>
      <c r="U188" s="264"/>
      <c r="V188" s="265"/>
      <c r="W188" s="266"/>
      <c r="X188" s="264"/>
      <c r="Y188" s="265"/>
      <c r="Z188" s="266"/>
      <c r="AA188" s="264"/>
      <c r="AB188" s="265"/>
      <c r="AC188" s="266"/>
      <c r="AD188" s="264"/>
      <c r="AE188" s="265"/>
      <c r="AF188" s="266"/>
      <c r="AG188" s="264"/>
      <c r="AH188" s="265"/>
      <c r="AI188" s="266"/>
      <c r="AJ188" s="264"/>
      <c r="AK188" s="265"/>
      <c r="AL188" s="266"/>
      <c r="AM188" s="264"/>
      <c r="AN188" s="265"/>
      <c r="AO188" s="266"/>
      <c r="AP188" s="264"/>
      <c r="AQ188" s="265"/>
      <c r="AR188" s="266"/>
      <c r="AS188" s="264"/>
      <c r="AT188" s="265"/>
      <c r="AU188" s="266"/>
      <c r="AV188" s="264"/>
      <c r="AW188" s="265"/>
      <c r="AX188" s="266"/>
      <c r="AY188" s="264"/>
      <c r="AZ188" s="265"/>
      <c r="BA188" s="266"/>
      <c r="BB188" s="264"/>
      <c r="BC188" s="265"/>
      <c r="BD188" s="266"/>
    </row>
    <row r="189" spans="1:56">
      <c r="A189" s="268"/>
      <c r="B189" s="269" t="s">
        <v>895</v>
      </c>
      <c r="C189" s="270"/>
      <c r="D189" s="270"/>
      <c r="E189" s="271"/>
      <c r="F189" s="270"/>
      <c r="G189" s="270"/>
      <c r="H189" s="272"/>
      <c r="I189" s="273"/>
      <c r="J189" s="270"/>
      <c r="K189" s="272"/>
      <c r="L189" s="273"/>
      <c r="M189" s="270"/>
      <c r="N189" s="272"/>
      <c r="O189" s="273">
        <v>18155</v>
      </c>
      <c r="P189" s="270">
        <v>19689.5</v>
      </c>
      <c r="Q189" s="274">
        <f t="shared" ref="Q189" si="184">IF(O189&gt;0,(((P189-O189)/O189)*100),0)</f>
        <v>8.4522170201046549</v>
      </c>
      <c r="R189" s="273">
        <v>35961.5</v>
      </c>
      <c r="S189" s="270">
        <v>39214</v>
      </c>
      <c r="T189" s="274">
        <f t="shared" ref="T189" si="185">IF(R189&gt;0,(((S189-R189)/R189)*100),0)</f>
        <v>9.0443946998873805</v>
      </c>
      <c r="U189" s="273">
        <v>22163</v>
      </c>
      <c r="V189" s="270">
        <v>23858</v>
      </c>
      <c r="W189" s="274">
        <f t="shared" ref="W189" si="186">IF(U189&gt;0,(((V189-U189)/U189)*100),0)</f>
        <v>7.6478816044759288</v>
      </c>
      <c r="X189" s="273">
        <v>48704.5</v>
      </c>
      <c r="Y189" s="270">
        <v>37297.5</v>
      </c>
      <c r="Z189" s="291">
        <f t="shared" ref="Z189" si="187">IF(X189&gt;0,(((Y189-X189)/X189)*100),0)</f>
        <v>-23.42083380385796</v>
      </c>
      <c r="AA189" s="273">
        <v>33622</v>
      </c>
      <c r="AB189" s="270">
        <v>35051</v>
      </c>
      <c r="AC189" s="274">
        <f t="shared" ref="AC189" si="188">IF(AA189&gt;0,(((AB189-AA189)/AA189)*100),0)</f>
        <v>4.250193325798584</v>
      </c>
      <c r="AD189" s="273">
        <v>44669.5</v>
      </c>
      <c r="AE189" s="270">
        <v>45798.5</v>
      </c>
      <c r="AF189" s="274">
        <f t="shared" ref="AF189" si="189">IF(AD189&gt;0,(((AE189-AD189)/AD189)*100),0)</f>
        <v>2.5274516168750489</v>
      </c>
      <c r="AG189" s="273">
        <v>21187</v>
      </c>
      <c r="AH189" s="270">
        <v>22167</v>
      </c>
      <c r="AI189" s="274">
        <f t="shared" ref="AI189" si="190">IF(AG189&gt;0,(((AH189-AG189)/AG189)*100),0)</f>
        <v>4.6254778873837727</v>
      </c>
      <c r="AJ189" s="273">
        <v>43651</v>
      </c>
      <c r="AK189" s="270">
        <v>44631</v>
      </c>
      <c r="AL189" s="274">
        <f t="shared" ref="AL189" si="191">IF(AJ189&gt;0,(((AK189-AJ189)/AJ189)*100),0)</f>
        <v>2.2450802959840552</v>
      </c>
      <c r="AM189" s="273"/>
      <c r="AN189" s="270"/>
      <c r="AO189" s="274">
        <f t="shared" ref="AO189" si="192">IF(AM189&gt;0,(((AN189-AM189)/AM189)*100),0)</f>
        <v>0</v>
      </c>
      <c r="AP189" s="273"/>
      <c r="AQ189" s="270"/>
      <c r="AR189" s="274">
        <f t="shared" ref="AR189" si="193">IF(AP189&gt;0,(((AQ189-AP189)/AP189)*100),0)</f>
        <v>0</v>
      </c>
      <c r="AS189" s="273"/>
      <c r="AT189" s="270"/>
      <c r="AU189" s="274">
        <f t="shared" ref="AU189" si="194">IF(AS189&gt;0,(((AT189-AS189)/AS189)*100),0)</f>
        <v>0</v>
      </c>
      <c r="AV189" s="273"/>
      <c r="AW189" s="270"/>
      <c r="AX189" s="274">
        <f t="shared" ref="AX189" si="195">IF(AV189&gt;0,(((AW189-AV189)/AV189)*100),0)</f>
        <v>0</v>
      </c>
      <c r="AY189" s="273">
        <v>18168</v>
      </c>
      <c r="AZ189" s="270">
        <v>18516</v>
      </c>
      <c r="BA189" s="274">
        <f t="shared" ref="BA189" si="196">IF(AY189&gt;0,(((AZ189-AY189)/AY189)*100),0)</f>
        <v>1.915455746367239</v>
      </c>
      <c r="BB189" s="273">
        <v>42982</v>
      </c>
      <c r="BC189" s="270">
        <v>43753</v>
      </c>
      <c r="BD189" s="274">
        <f t="shared" ref="BD189" si="197">IF(BB189&gt;0,(((BC189-BB189)/BB189)*100),0)</f>
        <v>1.7937741380112604</v>
      </c>
    </row>
    <row r="190" spans="1:56">
      <c r="A190" s="246" t="s">
        <v>453</v>
      </c>
      <c r="B190" s="247" t="s">
        <v>879</v>
      </c>
      <c r="C190" s="248">
        <v>7921.25</v>
      </c>
      <c r="D190" s="248">
        <v>8475.5</v>
      </c>
      <c r="E190" s="249">
        <f t="shared" ref="E190:E203" si="198">IF(C190&gt;0,(((D190-C190)/C190)*100),0)</f>
        <v>6.9970017358371468</v>
      </c>
      <c r="F190" s="248">
        <v>21214.25</v>
      </c>
      <c r="G190" s="248">
        <v>22697.75</v>
      </c>
      <c r="H190" s="250">
        <f t="shared" ref="H190:H205" si="199">IF(F190&gt;0,(((G190-F190)/F190)*100),0)</f>
        <v>6.9929410655573498</v>
      </c>
      <c r="I190" s="251">
        <v>7433.3</v>
      </c>
      <c r="J190" s="248">
        <v>7952.2999999999993</v>
      </c>
      <c r="K190" s="250">
        <f t="shared" ref="K190:K196" si="200">IF(I190&gt;0,(((J190-I190)/I190)*100),0)</f>
        <v>6.9820940901080153</v>
      </c>
      <c r="L190" s="251">
        <v>21100.5</v>
      </c>
      <c r="M190" s="248">
        <v>22387.699999999997</v>
      </c>
      <c r="N190" s="252">
        <f t="shared" ref="N190:N196" si="201">IF(L190&gt;0,(((M190-L190)/L190)*100),0)</f>
        <v>6.1003293760811221</v>
      </c>
      <c r="O190" s="253"/>
      <c r="P190" s="254"/>
      <c r="Q190" s="255"/>
      <c r="R190" s="253"/>
      <c r="S190" s="254"/>
      <c r="T190" s="255"/>
      <c r="U190" s="253"/>
      <c r="V190" s="254"/>
      <c r="W190" s="255"/>
      <c r="X190" s="253"/>
      <c r="Y190" s="254"/>
      <c r="Z190" s="255"/>
      <c r="AA190" s="253"/>
      <c r="AB190" s="254"/>
      <c r="AC190" s="255"/>
      <c r="AD190" s="253"/>
      <c r="AE190" s="254"/>
      <c r="AF190" s="255"/>
      <c r="AG190" s="253"/>
      <c r="AH190" s="254"/>
      <c r="AI190" s="255"/>
      <c r="AJ190" s="253"/>
      <c r="AK190" s="254"/>
      <c r="AL190" s="255"/>
      <c r="AM190" s="253"/>
      <c r="AN190" s="254"/>
      <c r="AO190" s="255"/>
      <c r="AP190" s="253"/>
      <c r="AQ190" s="254"/>
      <c r="AR190" s="255"/>
      <c r="AS190" s="253"/>
      <c r="AT190" s="254"/>
      <c r="AU190" s="255"/>
      <c r="AV190" s="253"/>
      <c r="AW190" s="254"/>
      <c r="AX190" s="255"/>
      <c r="AY190" s="253"/>
      <c r="AZ190" s="254"/>
      <c r="BA190" s="255"/>
      <c r="BB190" s="253"/>
      <c r="BC190" s="254"/>
      <c r="BD190" s="255"/>
    </row>
    <row r="191" spans="1:56">
      <c r="A191" s="256"/>
      <c r="B191" s="247" t="s">
        <v>880</v>
      </c>
      <c r="C191" s="248"/>
      <c r="D191" s="248"/>
      <c r="E191" s="249">
        <f t="shared" si="198"/>
        <v>0</v>
      </c>
      <c r="F191" s="248"/>
      <c r="G191" s="248"/>
      <c r="H191" s="250">
        <f t="shared" si="199"/>
        <v>0</v>
      </c>
      <c r="I191" s="251"/>
      <c r="J191" s="248"/>
      <c r="K191" s="250">
        <f t="shared" si="200"/>
        <v>0</v>
      </c>
      <c r="L191" s="251"/>
      <c r="M191" s="248"/>
      <c r="N191" s="252">
        <f t="shared" si="201"/>
        <v>0</v>
      </c>
      <c r="O191" s="253"/>
      <c r="P191" s="254"/>
      <c r="Q191" s="255"/>
      <c r="R191" s="253"/>
      <c r="S191" s="254"/>
      <c r="T191" s="255"/>
      <c r="U191" s="253"/>
      <c r="V191" s="254"/>
      <c r="W191" s="255"/>
      <c r="X191" s="253"/>
      <c r="Y191" s="254"/>
      <c r="Z191" s="255"/>
      <c r="AA191" s="253"/>
      <c r="AB191" s="254"/>
      <c r="AC191" s="255"/>
      <c r="AD191" s="253"/>
      <c r="AE191" s="254"/>
      <c r="AF191" s="255"/>
      <c r="AG191" s="253"/>
      <c r="AH191" s="254"/>
      <c r="AI191" s="255"/>
      <c r="AJ191" s="253"/>
      <c r="AK191" s="254"/>
      <c r="AL191" s="255"/>
      <c r="AM191" s="253"/>
      <c r="AN191" s="254"/>
      <c r="AO191" s="255"/>
      <c r="AP191" s="253"/>
      <c r="AQ191" s="254"/>
      <c r="AR191" s="255"/>
      <c r="AS191" s="253"/>
      <c r="AT191" s="254"/>
      <c r="AU191" s="255"/>
      <c r="AV191" s="253"/>
      <c r="AW191" s="254"/>
      <c r="AX191" s="255"/>
      <c r="AY191" s="253"/>
      <c r="AZ191" s="254"/>
      <c r="BA191" s="255"/>
      <c r="BB191" s="253"/>
      <c r="BC191" s="254"/>
      <c r="BD191" s="255"/>
    </row>
    <row r="192" spans="1:56">
      <c r="A192" s="256"/>
      <c r="B192" s="247" t="s">
        <v>881</v>
      </c>
      <c r="C192" s="248">
        <v>5821.5</v>
      </c>
      <c r="D192" s="248">
        <v>6453</v>
      </c>
      <c r="E192" s="290">
        <f t="shared" si="198"/>
        <v>10.847719659881474</v>
      </c>
      <c r="F192" s="248">
        <v>13934.25</v>
      </c>
      <c r="G192" s="248">
        <v>15083.254999999999</v>
      </c>
      <c r="H192" s="250">
        <f t="shared" si="199"/>
        <v>8.245904874679292</v>
      </c>
      <c r="I192" s="251">
        <v>5815.2</v>
      </c>
      <c r="J192" s="248">
        <v>6445.2</v>
      </c>
      <c r="K192" s="289">
        <f t="shared" si="200"/>
        <v>10.833677259595543</v>
      </c>
      <c r="L192" s="251">
        <v>13171.2</v>
      </c>
      <c r="M192" s="248">
        <v>14204.4</v>
      </c>
      <c r="N192" s="252">
        <f t="shared" si="201"/>
        <v>7.8443877551020318</v>
      </c>
      <c r="O192" s="253"/>
      <c r="P192" s="254"/>
      <c r="Q192" s="255"/>
      <c r="R192" s="253"/>
      <c r="S192" s="254"/>
      <c r="T192" s="255"/>
      <c r="U192" s="253"/>
      <c r="V192" s="254"/>
      <c r="W192" s="255"/>
      <c r="X192" s="253"/>
      <c r="Y192" s="254"/>
      <c r="Z192" s="255"/>
      <c r="AA192" s="253"/>
      <c r="AB192" s="254"/>
      <c r="AC192" s="255"/>
      <c r="AD192" s="253"/>
      <c r="AE192" s="254"/>
      <c r="AF192" s="255"/>
      <c r="AG192" s="253"/>
      <c r="AH192" s="254"/>
      <c r="AI192" s="255"/>
      <c r="AJ192" s="253"/>
      <c r="AK192" s="254"/>
      <c r="AL192" s="255"/>
      <c r="AM192" s="253"/>
      <c r="AN192" s="254"/>
      <c r="AO192" s="255"/>
      <c r="AP192" s="253"/>
      <c r="AQ192" s="254"/>
      <c r="AR192" s="255"/>
      <c r="AS192" s="253"/>
      <c r="AT192" s="254"/>
      <c r="AU192" s="255"/>
      <c r="AV192" s="253"/>
      <c r="AW192" s="254"/>
      <c r="AX192" s="255"/>
      <c r="AY192" s="253"/>
      <c r="AZ192" s="254"/>
      <c r="BA192" s="255"/>
      <c r="BB192" s="253"/>
      <c r="BC192" s="254"/>
      <c r="BD192" s="255"/>
    </row>
    <row r="193" spans="1:56">
      <c r="A193" s="256"/>
      <c r="B193" s="247" t="s">
        <v>882</v>
      </c>
      <c r="C193" s="248">
        <v>5974.5</v>
      </c>
      <c r="D193" s="248">
        <v>6450</v>
      </c>
      <c r="E193" s="249">
        <f t="shared" si="198"/>
        <v>7.9588250062766761</v>
      </c>
      <c r="F193" s="248">
        <v>14613</v>
      </c>
      <c r="G193" s="248">
        <v>15720</v>
      </c>
      <c r="H193" s="250">
        <f t="shared" si="199"/>
        <v>7.5754465202217212</v>
      </c>
      <c r="I193" s="251">
        <v>5878.8</v>
      </c>
      <c r="J193" s="248">
        <v>6360</v>
      </c>
      <c r="K193" s="250">
        <f t="shared" si="200"/>
        <v>8.1853439477444354</v>
      </c>
      <c r="L193" s="251">
        <v>13593.6</v>
      </c>
      <c r="M193" s="248">
        <v>14640</v>
      </c>
      <c r="N193" s="252">
        <f t="shared" si="201"/>
        <v>7.6977401129943477</v>
      </c>
      <c r="O193" s="253"/>
      <c r="P193" s="254"/>
      <c r="Q193" s="255"/>
      <c r="R193" s="253"/>
      <c r="S193" s="254"/>
      <c r="T193" s="255"/>
      <c r="U193" s="253"/>
      <c r="V193" s="254"/>
      <c r="W193" s="255"/>
      <c r="X193" s="253"/>
      <c r="Y193" s="254"/>
      <c r="Z193" s="255"/>
      <c r="AA193" s="253"/>
      <c r="AB193" s="254"/>
      <c r="AC193" s="255"/>
      <c r="AD193" s="253"/>
      <c r="AE193" s="254"/>
      <c r="AF193" s="255"/>
      <c r="AG193" s="253"/>
      <c r="AH193" s="254"/>
      <c r="AI193" s="255"/>
      <c r="AJ193" s="253"/>
      <c r="AK193" s="254"/>
      <c r="AL193" s="255"/>
      <c r="AM193" s="253"/>
      <c r="AN193" s="254"/>
      <c r="AO193" s="255"/>
      <c r="AP193" s="253"/>
      <c r="AQ193" s="254"/>
      <c r="AR193" s="255"/>
      <c r="AS193" s="253"/>
      <c r="AT193" s="254"/>
      <c r="AU193" s="255"/>
      <c r="AV193" s="253"/>
      <c r="AW193" s="254"/>
      <c r="AX193" s="255"/>
      <c r="AY193" s="253"/>
      <c r="AZ193" s="254"/>
      <c r="BA193" s="255"/>
      <c r="BB193" s="253"/>
      <c r="BC193" s="254"/>
      <c r="BD193" s="255"/>
    </row>
    <row r="194" spans="1:56">
      <c r="A194" s="256"/>
      <c r="B194" s="247" t="s">
        <v>883</v>
      </c>
      <c r="C194" s="248">
        <v>5820</v>
      </c>
      <c r="D194" s="248">
        <v>6390</v>
      </c>
      <c r="E194" s="290">
        <f t="shared" si="198"/>
        <v>9.7938144329896915</v>
      </c>
      <c r="F194" s="248">
        <v>12371</v>
      </c>
      <c r="G194" s="248">
        <v>13237.5</v>
      </c>
      <c r="H194" s="250">
        <f t="shared" si="199"/>
        <v>7.0042842130789751</v>
      </c>
      <c r="I194" s="251">
        <v>5544</v>
      </c>
      <c r="J194" s="248">
        <v>6084</v>
      </c>
      <c r="K194" s="289">
        <f t="shared" si="200"/>
        <v>9.7402597402597415</v>
      </c>
      <c r="L194" s="251">
        <v>11904</v>
      </c>
      <c r="M194" s="248">
        <v>12528</v>
      </c>
      <c r="N194" s="252">
        <f t="shared" si="201"/>
        <v>5.241935483870968</v>
      </c>
      <c r="O194" s="253"/>
      <c r="P194" s="254"/>
      <c r="Q194" s="255"/>
      <c r="R194" s="253"/>
      <c r="S194" s="254"/>
      <c r="T194" s="255"/>
      <c r="U194" s="253"/>
      <c r="V194" s="254"/>
      <c r="W194" s="255"/>
      <c r="X194" s="253"/>
      <c r="Y194" s="254"/>
      <c r="Z194" s="255"/>
      <c r="AA194" s="253"/>
      <c r="AB194" s="254"/>
      <c r="AC194" s="255"/>
      <c r="AD194" s="253"/>
      <c r="AE194" s="254"/>
      <c r="AF194" s="255"/>
      <c r="AG194" s="253"/>
      <c r="AH194" s="254"/>
      <c r="AI194" s="255"/>
      <c r="AJ194" s="253"/>
      <c r="AK194" s="254"/>
      <c r="AL194" s="255"/>
      <c r="AM194" s="253"/>
      <c r="AN194" s="254"/>
      <c r="AO194" s="255"/>
      <c r="AP194" s="253"/>
      <c r="AQ194" s="254"/>
      <c r="AR194" s="255"/>
      <c r="AS194" s="253"/>
      <c r="AT194" s="254"/>
      <c r="AU194" s="255"/>
      <c r="AV194" s="253"/>
      <c r="AW194" s="254"/>
      <c r="AX194" s="255"/>
      <c r="AY194" s="253"/>
      <c r="AZ194" s="254"/>
      <c r="BA194" s="255"/>
      <c r="BB194" s="253"/>
      <c r="BC194" s="254"/>
      <c r="BD194" s="255"/>
    </row>
    <row r="195" spans="1:56">
      <c r="A195" s="256"/>
      <c r="B195" s="247" t="s">
        <v>884</v>
      </c>
      <c r="C195" s="248">
        <v>6570</v>
      </c>
      <c r="D195" s="248">
        <v>7074</v>
      </c>
      <c r="E195" s="249">
        <f t="shared" si="198"/>
        <v>7.6712328767123292</v>
      </c>
      <c r="F195" s="248">
        <v>13299</v>
      </c>
      <c r="G195" s="248">
        <v>14460</v>
      </c>
      <c r="H195" s="250">
        <f t="shared" si="199"/>
        <v>8.7299796977216335</v>
      </c>
      <c r="I195" s="251"/>
      <c r="J195" s="248"/>
      <c r="K195" s="250">
        <f t="shared" si="200"/>
        <v>0</v>
      </c>
      <c r="L195" s="251"/>
      <c r="M195" s="248"/>
      <c r="N195" s="252">
        <f t="shared" si="201"/>
        <v>0</v>
      </c>
      <c r="O195" s="253"/>
      <c r="P195" s="254"/>
      <c r="Q195" s="255"/>
      <c r="R195" s="253"/>
      <c r="S195" s="254"/>
      <c r="T195" s="255"/>
      <c r="U195" s="253"/>
      <c r="V195" s="254"/>
      <c r="W195" s="255"/>
      <c r="X195" s="253"/>
      <c r="Y195" s="254"/>
      <c r="Z195" s="255"/>
      <c r="AA195" s="253"/>
      <c r="AB195" s="254"/>
      <c r="AC195" s="255"/>
      <c r="AD195" s="253"/>
      <c r="AE195" s="254"/>
      <c r="AF195" s="255"/>
      <c r="AG195" s="253"/>
      <c r="AH195" s="254"/>
      <c r="AI195" s="255"/>
      <c r="AJ195" s="253"/>
      <c r="AK195" s="254"/>
      <c r="AL195" s="255"/>
      <c r="AM195" s="253"/>
      <c r="AN195" s="254"/>
      <c r="AO195" s="255"/>
      <c r="AP195" s="253"/>
      <c r="AQ195" s="254"/>
      <c r="AR195" s="255"/>
      <c r="AS195" s="253"/>
      <c r="AT195" s="254"/>
      <c r="AU195" s="255"/>
      <c r="AV195" s="253"/>
      <c r="AW195" s="254"/>
      <c r="AX195" s="255"/>
      <c r="AY195" s="253"/>
      <c r="AZ195" s="254"/>
      <c r="BA195" s="255"/>
      <c r="BB195" s="253"/>
      <c r="BC195" s="254"/>
      <c r="BD195" s="255"/>
    </row>
    <row r="196" spans="1:56" s="277" customFormat="1" ht="19.5" customHeight="1">
      <c r="A196" s="276"/>
      <c r="B196" s="258" t="s">
        <v>885</v>
      </c>
      <c r="C196" s="259">
        <v>5974.5</v>
      </c>
      <c r="D196" s="259">
        <v>6450</v>
      </c>
      <c r="E196" s="260">
        <f t="shared" si="198"/>
        <v>7.9588250062766761</v>
      </c>
      <c r="F196" s="259">
        <v>14131.7</v>
      </c>
      <c r="G196" s="259">
        <v>15210</v>
      </c>
      <c r="H196" s="261">
        <f t="shared" si="199"/>
        <v>7.6303629428872615</v>
      </c>
      <c r="I196" s="262">
        <v>5667.2199999999993</v>
      </c>
      <c r="J196" s="259">
        <v>6213.1</v>
      </c>
      <c r="K196" s="292">
        <f t="shared" si="200"/>
        <v>9.6322359110816436</v>
      </c>
      <c r="L196" s="262">
        <v>13545.220000000001</v>
      </c>
      <c r="M196" s="259">
        <v>14532</v>
      </c>
      <c r="N196" s="263">
        <f t="shared" si="201"/>
        <v>7.2850791644580069</v>
      </c>
      <c r="O196" s="264"/>
      <c r="P196" s="265"/>
      <c r="Q196" s="266"/>
      <c r="R196" s="264"/>
      <c r="S196" s="265"/>
      <c r="T196" s="266"/>
      <c r="U196" s="264"/>
      <c r="V196" s="265"/>
      <c r="W196" s="266"/>
      <c r="X196" s="264"/>
      <c r="Y196" s="265"/>
      <c r="Z196" s="266"/>
      <c r="AA196" s="264"/>
      <c r="AB196" s="265"/>
      <c r="AC196" s="266"/>
      <c r="AD196" s="264"/>
      <c r="AE196" s="265"/>
      <c r="AF196" s="266"/>
      <c r="AG196" s="264"/>
      <c r="AH196" s="265"/>
      <c r="AI196" s="266"/>
      <c r="AJ196" s="264"/>
      <c r="AK196" s="265"/>
      <c r="AL196" s="266"/>
      <c r="AM196" s="264"/>
      <c r="AN196" s="265"/>
      <c r="AO196" s="266"/>
      <c r="AP196" s="264"/>
      <c r="AQ196" s="265"/>
      <c r="AR196" s="266"/>
      <c r="AS196" s="264"/>
      <c r="AT196" s="265"/>
      <c r="AU196" s="266"/>
      <c r="AV196" s="264"/>
      <c r="AW196" s="265"/>
      <c r="AX196" s="266"/>
      <c r="AY196" s="264"/>
      <c r="AZ196" s="265"/>
      <c r="BA196" s="266"/>
      <c r="BB196" s="264"/>
      <c r="BC196" s="265"/>
      <c r="BD196" s="266"/>
    </row>
    <row r="197" spans="1:56">
      <c r="A197" s="256"/>
      <c r="B197" s="247" t="s">
        <v>886</v>
      </c>
      <c r="C197" s="248">
        <v>4446.5</v>
      </c>
      <c r="D197" s="248">
        <v>4631.75</v>
      </c>
      <c r="E197" s="249">
        <f t="shared" si="198"/>
        <v>4.1661981333633191</v>
      </c>
      <c r="F197" s="248">
        <v>10395.575000000001</v>
      </c>
      <c r="G197" s="248">
        <v>10707.875</v>
      </c>
      <c r="H197" s="250">
        <f t="shared" si="199"/>
        <v>3.0041628288959412</v>
      </c>
      <c r="I197" s="251"/>
      <c r="J197" s="248"/>
      <c r="K197" s="250"/>
      <c r="L197" s="251"/>
      <c r="M197" s="248"/>
      <c r="N197" s="252"/>
      <c r="O197" s="253"/>
      <c r="P197" s="254"/>
      <c r="Q197" s="255"/>
      <c r="R197" s="253"/>
      <c r="S197" s="254"/>
      <c r="T197" s="255"/>
      <c r="U197" s="253"/>
      <c r="V197" s="254"/>
      <c r="W197" s="255"/>
      <c r="X197" s="253"/>
      <c r="Y197" s="254"/>
      <c r="Z197" s="255"/>
      <c r="AA197" s="253"/>
      <c r="AB197" s="254"/>
      <c r="AC197" s="255"/>
      <c r="AD197" s="253"/>
      <c r="AE197" s="254"/>
      <c r="AF197" s="255"/>
      <c r="AG197" s="253"/>
      <c r="AH197" s="254"/>
      <c r="AI197" s="255"/>
      <c r="AJ197" s="253"/>
      <c r="AK197" s="254"/>
      <c r="AL197" s="255"/>
      <c r="AM197" s="253"/>
      <c r="AN197" s="254"/>
      <c r="AO197" s="255"/>
      <c r="AP197" s="253"/>
      <c r="AQ197" s="254"/>
      <c r="AR197" s="255"/>
      <c r="AS197" s="253"/>
      <c r="AT197" s="254"/>
      <c r="AU197" s="255"/>
      <c r="AV197" s="253"/>
      <c r="AW197" s="254"/>
      <c r="AX197" s="255"/>
      <c r="AY197" s="253"/>
      <c r="AZ197" s="254"/>
      <c r="BA197" s="255"/>
      <c r="BB197" s="253"/>
      <c r="BC197" s="254"/>
      <c r="BD197" s="255"/>
    </row>
    <row r="198" spans="1:56">
      <c r="A198" s="256"/>
      <c r="B198" s="247" t="s">
        <v>887</v>
      </c>
      <c r="C198" s="248">
        <v>3506.3</v>
      </c>
      <c r="D198" s="248">
        <v>3764.355</v>
      </c>
      <c r="E198" s="249">
        <f t="shared" si="198"/>
        <v>7.359752445597918</v>
      </c>
      <c r="F198" s="248">
        <v>9113.2999999999993</v>
      </c>
      <c r="G198" s="248">
        <v>9530.869999999999</v>
      </c>
      <c r="H198" s="250">
        <f t="shared" si="199"/>
        <v>4.581984571999163</v>
      </c>
      <c r="I198" s="251"/>
      <c r="J198" s="248"/>
      <c r="K198" s="250"/>
      <c r="L198" s="251"/>
      <c r="M198" s="248"/>
      <c r="N198" s="252"/>
      <c r="O198" s="253"/>
      <c r="P198" s="254"/>
      <c r="Q198" s="255"/>
      <c r="R198" s="253"/>
      <c r="S198" s="254"/>
      <c r="T198" s="255"/>
      <c r="U198" s="253"/>
      <c r="V198" s="254"/>
      <c r="W198" s="255"/>
      <c r="X198" s="253"/>
      <c r="Y198" s="254"/>
      <c r="Z198" s="255"/>
      <c r="AA198" s="253"/>
      <c r="AB198" s="254"/>
      <c r="AC198" s="255"/>
      <c r="AD198" s="253"/>
      <c r="AE198" s="254"/>
      <c r="AF198" s="255"/>
      <c r="AG198" s="253"/>
      <c r="AH198" s="254"/>
      <c r="AI198" s="255"/>
      <c r="AJ198" s="253"/>
      <c r="AK198" s="254"/>
      <c r="AL198" s="255"/>
      <c r="AM198" s="253"/>
      <c r="AN198" s="254"/>
      <c r="AO198" s="255"/>
      <c r="AP198" s="253"/>
      <c r="AQ198" s="254"/>
      <c r="AR198" s="255"/>
      <c r="AS198" s="253"/>
      <c r="AT198" s="254"/>
      <c r="AU198" s="255"/>
      <c r="AV198" s="253"/>
      <c r="AW198" s="254"/>
      <c r="AX198" s="255"/>
      <c r="AY198" s="253"/>
      <c r="AZ198" s="254"/>
      <c r="BA198" s="255"/>
      <c r="BB198" s="253"/>
      <c r="BC198" s="254"/>
      <c r="BD198" s="255"/>
    </row>
    <row r="199" spans="1:56">
      <c r="A199" s="256"/>
      <c r="B199" s="247" t="s">
        <v>888</v>
      </c>
      <c r="C199" s="248">
        <v>3319</v>
      </c>
      <c r="D199" s="248">
        <v>3648.25</v>
      </c>
      <c r="E199" s="290">
        <f t="shared" si="198"/>
        <v>9.920156673696896</v>
      </c>
      <c r="F199" s="248">
        <v>9087.25</v>
      </c>
      <c r="G199" s="248">
        <v>9649</v>
      </c>
      <c r="H199" s="250">
        <f t="shared" si="199"/>
        <v>6.1817381496052164</v>
      </c>
      <c r="I199" s="251"/>
      <c r="J199" s="248"/>
      <c r="K199" s="250"/>
      <c r="L199" s="251"/>
      <c r="M199" s="248"/>
      <c r="N199" s="252"/>
      <c r="O199" s="253"/>
      <c r="P199" s="254"/>
      <c r="Q199" s="255"/>
      <c r="R199" s="253"/>
      <c r="S199" s="254"/>
      <c r="T199" s="255"/>
      <c r="U199" s="253"/>
      <c r="V199" s="254"/>
      <c r="W199" s="255"/>
      <c r="X199" s="253"/>
      <c r="Y199" s="254"/>
      <c r="Z199" s="255"/>
      <c r="AA199" s="253"/>
      <c r="AB199" s="254"/>
      <c r="AC199" s="255"/>
      <c r="AD199" s="253"/>
      <c r="AE199" s="254"/>
      <c r="AF199" s="255"/>
      <c r="AG199" s="253"/>
      <c r="AH199" s="254"/>
      <c r="AI199" s="255"/>
      <c r="AJ199" s="253"/>
      <c r="AK199" s="254"/>
      <c r="AL199" s="255"/>
      <c r="AM199" s="253"/>
      <c r="AN199" s="254"/>
      <c r="AO199" s="255"/>
      <c r="AP199" s="253"/>
      <c r="AQ199" s="254"/>
      <c r="AR199" s="255"/>
      <c r="AS199" s="253"/>
      <c r="AT199" s="254"/>
      <c r="AU199" s="255"/>
      <c r="AV199" s="253"/>
      <c r="AW199" s="254"/>
      <c r="AX199" s="255"/>
      <c r="AY199" s="253"/>
      <c r="AZ199" s="254"/>
      <c r="BA199" s="255"/>
      <c r="BB199" s="253"/>
      <c r="BC199" s="254"/>
      <c r="BD199" s="255"/>
    </row>
    <row r="200" spans="1:56">
      <c r="A200" s="256"/>
      <c r="B200" s="247" t="s">
        <v>889</v>
      </c>
      <c r="C200" s="248">
        <v>3820.5</v>
      </c>
      <c r="D200" s="248">
        <v>4147.05</v>
      </c>
      <c r="E200" s="249">
        <f t="shared" si="198"/>
        <v>8.5473105614448421</v>
      </c>
      <c r="F200" s="248">
        <v>8076.45</v>
      </c>
      <c r="G200" s="248">
        <v>8446.65</v>
      </c>
      <c r="H200" s="250">
        <f t="shared" si="199"/>
        <v>4.5836970451126406</v>
      </c>
      <c r="I200" s="251"/>
      <c r="J200" s="248"/>
      <c r="K200" s="250"/>
      <c r="L200" s="251"/>
      <c r="M200" s="248"/>
      <c r="N200" s="252"/>
      <c r="O200" s="253"/>
      <c r="P200" s="254"/>
      <c r="Q200" s="255"/>
      <c r="R200" s="253"/>
      <c r="S200" s="254"/>
      <c r="T200" s="255"/>
      <c r="U200" s="253"/>
      <c r="V200" s="254"/>
      <c r="W200" s="255"/>
      <c r="X200" s="253"/>
      <c r="Y200" s="254"/>
      <c r="Z200" s="255"/>
      <c r="AA200" s="253"/>
      <c r="AB200" s="254"/>
      <c r="AC200" s="255"/>
      <c r="AD200" s="253"/>
      <c r="AE200" s="254"/>
      <c r="AF200" s="255"/>
      <c r="AG200" s="253"/>
      <c r="AH200" s="254"/>
      <c r="AI200" s="255"/>
      <c r="AJ200" s="253"/>
      <c r="AK200" s="254"/>
      <c r="AL200" s="255"/>
      <c r="AM200" s="253"/>
      <c r="AN200" s="254"/>
      <c r="AO200" s="255"/>
      <c r="AP200" s="253"/>
      <c r="AQ200" s="254"/>
      <c r="AR200" s="255"/>
      <c r="AS200" s="253"/>
      <c r="AT200" s="254"/>
      <c r="AU200" s="255"/>
      <c r="AV200" s="253"/>
      <c r="AW200" s="254"/>
      <c r="AX200" s="255"/>
      <c r="AY200" s="253"/>
      <c r="AZ200" s="254"/>
      <c r="BA200" s="255"/>
      <c r="BB200" s="253"/>
      <c r="BC200" s="254"/>
      <c r="BD200" s="255"/>
    </row>
    <row r="201" spans="1:56" s="277" customFormat="1" ht="20.25" customHeight="1">
      <c r="A201" s="276"/>
      <c r="B201" s="258" t="s">
        <v>890</v>
      </c>
      <c r="C201" s="259">
        <v>3802.8</v>
      </c>
      <c r="D201" s="259">
        <v>4132.5</v>
      </c>
      <c r="E201" s="260">
        <f t="shared" si="198"/>
        <v>8.6699274218996472</v>
      </c>
      <c r="F201" s="259">
        <v>8734.2000000000007</v>
      </c>
      <c r="G201" s="259">
        <v>9497.07</v>
      </c>
      <c r="H201" s="261">
        <f t="shared" si="199"/>
        <v>8.7342859105584818</v>
      </c>
      <c r="I201" s="262"/>
      <c r="J201" s="259"/>
      <c r="K201" s="261"/>
      <c r="L201" s="262"/>
      <c r="M201" s="259"/>
      <c r="N201" s="263"/>
      <c r="O201" s="264"/>
      <c r="P201" s="265"/>
      <c r="Q201" s="266"/>
      <c r="R201" s="264"/>
      <c r="S201" s="265"/>
      <c r="T201" s="266"/>
      <c r="U201" s="264"/>
      <c r="V201" s="265"/>
      <c r="W201" s="266"/>
      <c r="X201" s="264"/>
      <c r="Y201" s="265"/>
      <c r="Z201" s="266"/>
      <c r="AA201" s="264"/>
      <c r="AB201" s="265"/>
      <c r="AC201" s="266"/>
      <c r="AD201" s="264"/>
      <c r="AE201" s="265"/>
      <c r="AF201" s="266"/>
      <c r="AG201" s="264"/>
      <c r="AH201" s="265"/>
      <c r="AI201" s="266"/>
      <c r="AJ201" s="264"/>
      <c r="AK201" s="265"/>
      <c r="AL201" s="266"/>
      <c r="AM201" s="264"/>
      <c r="AN201" s="265"/>
      <c r="AO201" s="266"/>
      <c r="AP201" s="264"/>
      <c r="AQ201" s="265"/>
      <c r="AR201" s="266"/>
      <c r="AS201" s="264"/>
      <c r="AT201" s="265"/>
      <c r="AU201" s="266"/>
      <c r="AV201" s="264"/>
      <c r="AW201" s="265"/>
      <c r="AX201" s="266"/>
      <c r="AY201" s="264"/>
      <c r="AZ201" s="265"/>
      <c r="BA201" s="266"/>
      <c r="BB201" s="264"/>
      <c r="BC201" s="265"/>
      <c r="BD201" s="266"/>
    </row>
    <row r="202" spans="1:56">
      <c r="A202" s="256"/>
      <c r="B202" s="247" t="s">
        <v>891</v>
      </c>
      <c r="C202" s="248">
        <v>2025</v>
      </c>
      <c r="D202" s="248">
        <v>2115</v>
      </c>
      <c r="E202" s="249">
        <f t="shared" si="198"/>
        <v>4.4444444444444446</v>
      </c>
      <c r="F202" s="248">
        <v>4050</v>
      </c>
      <c r="G202" s="248">
        <v>4230</v>
      </c>
      <c r="H202" s="250">
        <f t="shared" si="199"/>
        <v>4.4444444444444446</v>
      </c>
      <c r="I202" s="251"/>
      <c r="J202" s="248"/>
      <c r="K202" s="250"/>
      <c r="L202" s="251"/>
      <c r="M202" s="248"/>
      <c r="N202" s="252"/>
      <c r="O202" s="253"/>
      <c r="P202" s="254"/>
      <c r="Q202" s="255"/>
      <c r="R202" s="253"/>
      <c r="S202" s="254"/>
      <c r="T202" s="255"/>
      <c r="U202" s="253"/>
      <c r="V202" s="254"/>
      <c r="W202" s="255"/>
      <c r="X202" s="253"/>
      <c r="Y202" s="254"/>
      <c r="Z202" s="255"/>
      <c r="AA202" s="253"/>
      <c r="AB202" s="254"/>
      <c r="AC202" s="255"/>
      <c r="AD202" s="253"/>
      <c r="AE202" s="254"/>
      <c r="AF202" s="255"/>
      <c r="AG202" s="253"/>
      <c r="AH202" s="254"/>
      <c r="AI202" s="255"/>
      <c r="AJ202" s="253"/>
      <c r="AK202" s="254"/>
      <c r="AL202" s="255"/>
      <c r="AM202" s="253"/>
      <c r="AN202" s="254"/>
      <c r="AO202" s="255"/>
      <c r="AP202" s="253"/>
      <c r="AQ202" s="254"/>
      <c r="AR202" s="255"/>
      <c r="AS202" s="253"/>
      <c r="AT202" s="254"/>
      <c r="AU202" s="255"/>
      <c r="AV202" s="253"/>
      <c r="AW202" s="254"/>
      <c r="AX202" s="255"/>
      <c r="AY202" s="253"/>
      <c r="AZ202" s="254"/>
      <c r="BA202" s="255"/>
      <c r="BB202" s="253"/>
      <c r="BC202" s="254"/>
      <c r="BD202" s="255"/>
    </row>
    <row r="203" spans="1:56">
      <c r="A203" s="256"/>
      <c r="B203" s="247" t="s">
        <v>892</v>
      </c>
      <c r="C203" s="248">
        <v>1575</v>
      </c>
      <c r="D203" s="248">
        <v>1800</v>
      </c>
      <c r="E203" s="290">
        <f t="shared" si="198"/>
        <v>14.285714285714285</v>
      </c>
      <c r="F203" s="248">
        <v>3150</v>
      </c>
      <c r="G203" s="248">
        <v>3600</v>
      </c>
      <c r="H203" s="289">
        <f t="shared" si="199"/>
        <v>14.285714285714285</v>
      </c>
      <c r="I203" s="251"/>
      <c r="J203" s="248"/>
      <c r="K203" s="250"/>
      <c r="L203" s="251"/>
      <c r="M203" s="248"/>
      <c r="N203" s="252"/>
      <c r="O203" s="253"/>
      <c r="P203" s="254"/>
      <c r="Q203" s="255"/>
      <c r="R203" s="253"/>
      <c r="S203" s="254"/>
      <c r="T203" s="255"/>
      <c r="U203" s="253"/>
      <c r="V203" s="254"/>
      <c r="W203" s="255"/>
      <c r="X203" s="253"/>
      <c r="Y203" s="254"/>
      <c r="Z203" s="255"/>
      <c r="AA203" s="253"/>
      <c r="AB203" s="254"/>
      <c r="AC203" s="255"/>
      <c r="AD203" s="253"/>
      <c r="AE203" s="254"/>
      <c r="AF203" s="255"/>
      <c r="AG203" s="253"/>
      <c r="AH203" s="254"/>
      <c r="AI203" s="255"/>
      <c r="AJ203" s="253"/>
      <c r="AK203" s="254"/>
      <c r="AL203" s="255"/>
      <c r="AM203" s="253"/>
      <c r="AN203" s="254"/>
      <c r="AO203" s="255"/>
      <c r="AP203" s="253"/>
      <c r="AQ203" s="254"/>
      <c r="AR203" s="255"/>
      <c r="AS203" s="253"/>
      <c r="AT203" s="254"/>
      <c r="AU203" s="255"/>
      <c r="AV203" s="253"/>
      <c r="AW203" s="254"/>
      <c r="AX203" s="255"/>
      <c r="AY203" s="253"/>
      <c r="AZ203" s="254"/>
      <c r="BA203" s="255"/>
      <c r="BB203" s="253"/>
      <c r="BC203" s="254"/>
      <c r="BD203" s="255"/>
    </row>
    <row r="204" spans="1:56">
      <c r="A204" s="256"/>
      <c r="B204" s="247" t="s">
        <v>893</v>
      </c>
      <c r="C204" s="248"/>
      <c r="D204" s="248"/>
      <c r="E204" s="249"/>
      <c r="F204" s="248"/>
      <c r="G204" s="248"/>
      <c r="H204" s="250">
        <f t="shared" si="199"/>
        <v>0</v>
      </c>
      <c r="I204" s="251"/>
      <c r="J204" s="248"/>
      <c r="K204" s="250"/>
      <c r="L204" s="251"/>
      <c r="M204" s="248"/>
      <c r="N204" s="252"/>
      <c r="O204" s="253"/>
      <c r="P204" s="254"/>
      <c r="Q204" s="255"/>
      <c r="R204" s="253"/>
      <c r="S204" s="254"/>
      <c r="T204" s="255"/>
      <c r="U204" s="253"/>
      <c r="V204" s="254"/>
      <c r="W204" s="255"/>
      <c r="X204" s="253"/>
      <c r="Y204" s="254"/>
      <c r="Z204" s="255"/>
      <c r="AA204" s="253"/>
      <c r="AB204" s="254"/>
      <c r="AC204" s="255"/>
      <c r="AD204" s="253"/>
      <c r="AE204" s="254"/>
      <c r="AF204" s="255"/>
      <c r="AG204" s="253"/>
      <c r="AH204" s="254"/>
      <c r="AI204" s="255"/>
      <c r="AJ204" s="253"/>
      <c r="AK204" s="254"/>
      <c r="AL204" s="255"/>
      <c r="AM204" s="253"/>
      <c r="AN204" s="254"/>
      <c r="AO204" s="255"/>
      <c r="AP204" s="253"/>
      <c r="AQ204" s="254"/>
      <c r="AR204" s="255"/>
      <c r="AS204" s="253"/>
      <c r="AT204" s="254"/>
      <c r="AU204" s="255"/>
      <c r="AV204" s="253"/>
      <c r="AW204" s="254"/>
      <c r="AX204" s="255"/>
      <c r="AY204" s="253"/>
      <c r="AZ204" s="254"/>
      <c r="BA204" s="255"/>
      <c r="BB204" s="253"/>
      <c r="BC204" s="254"/>
      <c r="BD204" s="255"/>
    </row>
    <row r="205" spans="1:56" s="285" customFormat="1" ht="21.75" customHeight="1">
      <c r="A205" s="283"/>
      <c r="B205" s="284" t="s">
        <v>894</v>
      </c>
      <c r="C205" s="259">
        <v>1600</v>
      </c>
      <c r="D205" s="259">
        <v>1800</v>
      </c>
      <c r="E205" s="293">
        <f>IF(C205&gt;0,(((D205-C205)/C205)*100),0)</f>
        <v>12.5</v>
      </c>
      <c r="F205" s="259">
        <v>3175</v>
      </c>
      <c r="G205" s="259">
        <v>3600</v>
      </c>
      <c r="H205" s="292">
        <f t="shared" si="199"/>
        <v>13.385826771653544</v>
      </c>
      <c r="I205" s="262"/>
      <c r="J205" s="259"/>
      <c r="K205" s="261"/>
      <c r="L205" s="262"/>
      <c r="M205" s="259"/>
      <c r="N205" s="263"/>
      <c r="O205" s="264"/>
      <c r="P205" s="265"/>
      <c r="Q205" s="266"/>
      <c r="R205" s="264"/>
      <c r="S205" s="265"/>
      <c r="T205" s="266"/>
      <c r="U205" s="264"/>
      <c r="V205" s="265"/>
      <c r="W205" s="266"/>
      <c r="X205" s="264"/>
      <c r="Y205" s="265"/>
      <c r="Z205" s="266"/>
      <c r="AA205" s="264"/>
      <c r="AB205" s="265"/>
      <c r="AC205" s="266"/>
      <c r="AD205" s="264"/>
      <c r="AE205" s="265"/>
      <c r="AF205" s="266"/>
      <c r="AG205" s="264"/>
      <c r="AH205" s="265"/>
      <c r="AI205" s="266"/>
      <c r="AJ205" s="264"/>
      <c r="AK205" s="265"/>
      <c r="AL205" s="266"/>
      <c r="AM205" s="264"/>
      <c r="AN205" s="265"/>
      <c r="AO205" s="266"/>
      <c r="AP205" s="264"/>
      <c r="AQ205" s="265"/>
      <c r="AR205" s="266"/>
      <c r="AS205" s="264"/>
      <c r="AT205" s="265"/>
      <c r="AU205" s="266"/>
      <c r="AV205" s="264"/>
      <c r="AW205" s="265"/>
      <c r="AX205" s="266"/>
      <c r="AY205" s="264"/>
      <c r="AZ205" s="265"/>
      <c r="BA205" s="266"/>
      <c r="BB205" s="264"/>
      <c r="BC205" s="265"/>
      <c r="BD205" s="266"/>
    </row>
    <row r="206" spans="1:56">
      <c r="A206" s="268"/>
      <c r="B206" s="269" t="s">
        <v>895</v>
      </c>
      <c r="C206" s="270"/>
      <c r="D206" s="270"/>
      <c r="E206" s="271"/>
      <c r="F206" s="270"/>
      <c r="G206" s="270"/>
      <c r="H206" s="272"/>
      <c r="I206" s="273"/>
      <c r="J206" s="270"/>
      <c r="K206" s="272"/>
      <c r="L206" s="273"/>
      <c r="M206" s="270"/>
      <c r="N206" s="272"/>
      <c r="O206" s="273">
        <v>18398</v>
      </c>
      <c r="P206" s="270">
        <v>18398</v>
      </c>
      <c r="Q206" s="274">
        <f t="shared" ref="Q206" si="202">IF(O206&gt;0,(((P206-O206)/O206)*100),0)</f>
        <v>0</v>
      </c>
      <c r="R206" s="273">
        <v>28823</v>
      </c>
      <c r="S206" s="270">
        <v>28823</v>
      </c>
      <c r="T206" s="274">
        <f t="shared" ref="T206" si="203">IF(R206&gt;0,(((S206-R206)/R206)*100),0)</f>
        <v>0</v>
      </c>
      <c r="U206" s="273">
        <v>25850.5</v>
      </c>
      <c r="V206" s="270">
        <v>27104.5</v>
      </c>
      <c r="W206" s="274">
        <f t="shared" ref="W206" si="204">IF(U206&gt;0,(((V206-U206)/U206)*100),0)</f>
        <v>4.8509700005802596</v>
      </c>
      <c r="X206" s="273">
        <v>55196.5</v>
      </c>
      <c r="Y206" s="270">
        <v>57918.5</v>
      </c>
      <c r="Z206" s="274">
        <f t="shared" ref="Z206" si="205">IF(X206&gt;0,(((Y206-X206)/X206)*100),0)</f>
        <v>4.9314721042095062</v>
      </c>
      <c r="AA206" s="273">
        <v>25642.5</v>
      </c>
      <c r="AB206" s="270">
        <v>26898.5</v>
      </c>
      <c r="AC206" s="274">
        <f t="shared" ref="AC206" si="206">IF(AA206&gt;0,(((AB206-AA206)/AA206)*100),0)</f>
        <v>4.8981183581944041</v>
      </c>
      <c r="AD206" s="273">
        <v>57118.5</v>
      </c>
      <c r="AE206" s="270">
        <v>59948.5</v>
      </c>
      <c r="AF206" s="274">
        <f t="shared" ref="AF206" si="207">IF(AD206&gt;0,(((AE206-AD206)/AD206)*100),0)</f>
        <v>4.9546119033237916</v>
      </c>
      <c r="AG206" s="273">
        <v>17629.45</v>
      </c>
      <c r="AH206" s="270">
        <v>18666.45</v>
      </c>
      <c r="AI206" s="274">
        <f t="shared" ref="AI206" si="208">IF(AG206&gt;0,(((AH206-AG206)/AG206)*100),0)</f>
        <v>5.8822027913519701</v>
      </c>
      <c r="AJ206" s="273">
        <v>33870.449999999997</v>
      </c>
      <c r="AK206" s="270">
        <v>35378.449999999997</v>
      </c>
      <c r="AL206" s="274">
        <f t="shared" ref="AL206" si="209">IF(AJ206&gt;0,(((AK206-AJ206)/AJ206)*100),0)</f>
        <v>4.4522585321423254</v>
      </c>
      <c r="AM206" s="273">
        <v>16887.2</v>
      </c>
      <c r="AN206" s="270">
        <v>17727.2</v>
      </c>
      <c r="AO206" s="274">
        <f t="shared" ref="AO206" si="210">IF(AM206&gt;0,(((AN206-AM206)/AM206)*100),0)</f>
        <v>4.9741816286891849</v>
      </c>
      <c r="AP206" s="273">
        <v>32747.200000000001</v>
      </c>
      <c r="AQ206" s="270">
        <v>34407.199999999997</v>
      </c>
      <c r="AR206" s="274">
        <f t="shared" ref="AR206" si="211">IF(AP206&gt;0,(((AQ206-AP206)/AP206)*100),0)</f>
        <v>5.069135681829275</v>
      </c>
      <c r="AS206" s="273">
        <v>23534</v>
      </c>
      <c r="AT206" s="270">
        <v>24926.2</v>
      </c>
      <c r="AU206" s="274">
        <f t="shared" ref="AU206" si="212">IF(AS206&gt;0,(((AT206-AS206)/AS206)*100),0)</f>
        <v>5.9156964391943605</v>
      </c>
      <c r="AV206" s="273">
        <v>45665.48</v>
      </c>
      <c r="AW206" s="270">
        <v>48717.06</v>
      </c>
      <c r="AX206" s="274">
        <f t="shared" ref="AX206" si="213">IF(AV206&gt;0,(((AW206-AV206)/AV206)*100),0)</f>
        <v>6.6824656173547154</v>
      </c>
      <c r="AY206" s="273">
        <v>19025.599999999999</v>
      </c>
      <c r="AZ206" s="270">
        <v>20347.599999999999</v>
      </c>
      <c r="BA206" s="274">
        <f t="shared" ref="BA206" si="214">IF(AY206&gt;0,(((AZ206-AY206)/AY206)*100),0)</f>
        <v>6.9485325035741328</v>
      </c>
      <c r="BB206" s="273">
        <v>41340.6</v>
      </c>
      <c r="BC206" s="270">
        <v>45453.599999999999</v>
      </c>
      <c r="BD206" s="291">
        <f t="shared" ref="BD206" si="215">IF(BB206&gt;0,(((BC206-BB206)/BB206)*100),0)</f>
        <v>9.9490573431445117</v>
      </c>
    </row>
    <row r="207" spans="1:56">
      <c r="A207" s="246" t="s">
        <v>503</v>
      </c>
      <c r="B207" s="247" t="s">
        <v>879</v>
      </c>
      <c r="C207" s="248">
        <v>12682</v>
      </c>
      <c r="D207" s="248">
        <v>13087</v>
      </c>
      <c r="E207" s="249">
        <f t="shared" ref="E207:E220" si="216">IF(C207&gt;0,(((D207-C207)/C207)*100),0)</f>
        <v>3.1935026021132318</v>
      </c>
      <c r="F207" s="248">
        <v>31549</v>
      </c>
      <c r="G207" s="248">
        <v>32742</v>
      </c>
      <c r="H207" s="250">
        <f t="shared" ref="H207:H222" si="217">IF(F207&gt;0,(((G207-F207)/F207)*100),0)</f>
        <v>3.7814193793781099</v>
      </c>
      <c r="I207" s="251">
        <v>10573.5</v>
      </c>
      <c r="J207" s="248">
        <v>11036</v>
      </c>
      <c r="K207" s="250">
        <f t="shared" ref="K207:K213" si="218">IF(I207&gt;0,(((J207-I207)/I207)*100),0)</f>
        <v>4.3741429044308884</v>
      </c>
      <c r="L207" s="251">
        <v>21821.5</v>
      </c>
      <c r="M207" s="248">
        <v>22746</v>
      </c>
      <c r="N207" s="252">
        <f t="shared" ref="N207:N213" si="219">IF(L207&gt;0,(((M207-L207)/L207)*100),0)</f>
        <v>4.2366473432165526</v>
      </c>
      <c r="O207" s="253"/>
      <c r="P207" s="254"/>
      <c r="Q207" s="255"/>
      <c r="R207" s="253"/>
      <c r="S207" s="254"/>
      <c r="T207" s="255"/>
      <c r="U207" s="253"/>
      <c r="V207" s="254"/>
      <c r="W207" s="255"/>
      <c r="X207" s="253"/>
      <c r="Y207" s="254"/>
      <c r="Z207" s="255"/>
      <c r="AA207" s="253"/>
      <c r="AB207" s="254"/>
      <c r="AC207" s="255"/>
      <c r="AD207" s="253"/>
      <c r="AE207" s="254"/>
      <c r="AF207" s="255"/>
      <c r="AG207" s="253"/>
      <c r="AH207" s="254"/>
      <c r="AI207" s="255"/>
      <c r="AJ207" s="253"/>
      <c r="AK207" s="254"/>
      <c r="AL207" s="255"/>
      <c r="AM207" s="253"/>
      <c r="AN207" s="254"/>
      <c r="AO207" s="255"/>
      <c r="AP207" s="253"/>
      <c r="AQ207" s="254"/>
      <c r="AR207" s="255"/>
      <c r="AS207" s="253"/>
      <c r="AT207" s="254"/>
      <c r="AU207" s="255"/>
      <c r="AV207" s="253"/>
      <c r="AW207" s="254"/>
      <c r="AX207" s="255"/>
      <c r="AY207" s="253"/>
      <c r="AZ207" s="254"/>
      <c r="BA207" s="255"/>
      <c r="BB207" s="253"/>
      <c r="BC207" s="254"/>
      <c r="BD207" s="255"/>
    </row>
    <row r="208" spans="1:56">
      <c r="A208" s="256"/>
      <c r="B208" s="247" t="s">
        <v>880</v>
      </c>
      <c r="C208" s="248"/>
      <c r="D208" s="248"/>
      <c r="E208" s="249">
        <f t="shared" si="216"/>
        <v>0</v>
      </c>
      <c r="F208" s="248"/>
      <c r="G208" s="248"/>
      <c r="H208" s="250">
        <f t="shared" si="217"/>
        <v>0</v>
      </c>
      <c r="I208" s="251"/>
      <c r="J208" s="248"/>
      <c r="K208" s="250">
        <f t="shared" si="218"/>
        <v>0</v>
      </c>
      <c r="L208" s="251"/>
      <c r="M208" s="248"/>
      <c r="N208" s="252">
        <f t="shared" si="219"/>
        <v>0</v>
      </c>
      <c r="O208" s="253"/>
      <c r="P208" s="254"/>
      <c r="Q208" s="255"/>
      <c r="R208" s="253"/>
      <c r="S208" s="254"/>
      <c r="T208" s="255"/>
      <c r="U208" s="253"/>
      <c r="V208" s="254"/>
      <c r="W208" s="255"/>
      <c r="X208" s="253"/>
      <c r="Y208" s="254"/>
      <c r="Z208" s="255"/>
      <c r="AA208" s="253"/>
      <c r="AB208" s="254"/>
      <c r="AC208" s="255"/>
      <c r="AD208" s="253"/>
      <c r="AE208" s="254"/>
      <c r="AF208" s="255"/>
      <c r="AG208" s="253"/>
      <c r="AH208" s="254"/>
      <c r="AI208" s="255"/>
      <c r="AJ208" s="253"/>
      <c r="AK208" s="254"/>
      <c r="AL208" s="255"/>
      <c r="AM208" s="253"/>
      <c r="AN208" s="254"/>
      <c r="AO208" s="255"/>
      <c r="AP208" s="253"/>
      <c r="AQ208" s="254"/>
      <c r="AR208" s="255"/>
      <c r="AS208" s="253"/>
      <c r="AT208" s="254"/>
      <c r="AU208" s="255"/>
      <c r="AV208" s="253"/>
      <c r="AW208" s="254"/>
      <c r="AX208" s="255"/>
      <c r="AY208" s="253"/>
      <c r="AZ208" s="254"/>
      <c r="BA208" s="255"/>
      <c r="BB208" s="253"/>
      <c r="BC208" s="254"/>
      <c r="BD208" s="255"/>
    </row>
    <row r="209" spans="1:56">
      <c r="A209" s="256"/>
      <c r="B209" s="247" t="s">
        <v>881</v>
      </c>
      <c r="C209" s="248">
        <v>11364</v>
      </c>
      <c r="D209" s="248">
        <v>11734</v>
      </c>
      <c r="E209" s="249">
        <f t="shared" si="216"/>
        <v>3.255895811334037</v>
      </c>
      <c r="F209" s="248">
        <v>28444</v>
      </c>
      <c r="G209" s="248">
        <v>29544</v>
      </c>
      <c r="H209" s="250">
        <f t="shared" si="217"/>
        <v>3.8672479257488401</v>
      </c>
      <c r="I209" s="251">
        <v>13284</v>
      </c>
      <c r="J209" s="248">
        <v>13791</v>
      </c>
      <c r="K209" s="250">
        <f t="shared" si="218"/>
        <v>3.816621499548329</v>
      </c>
      <c r="L209" s="251">
        <v>26638</v>
      </c>
      <c r="M209" s="248">
        <v>27570</v>
      </c>
      <c r="N209" s="252">
        <f t="shared" si="219"/>
        <v>3.4987611682558746</v>
      </c>
      <c r="O209" s="253"/>
      <c r="P209" s="254"/>
      <c r="Q209" s="255"/>
      <c r="R209" s="253"/>
      <c r="S209" s="254"/>
      <c r="T209" s="255"/>
      <c r="U209" s="253"/>
      <c r="V209" s="254"/>
      <c r="W209" s="255"/>
      <c r="X209" s="253"/>
      <c r="Y209" s="254"/>
      <c r="Z209" s="255"/>
      <c r="AA209" s="253"/>
      <c r="AB209" s="254"/>
      <c r="AC209" s="255"/>
      <c r="AD209" s="253"/>
      <c r="AE209" s="254"/>
      <c r="AF209" s="255"/>
      <c r="AG209" s="253"/>
      <c r="AH209" s="254"/>
      <c r="AI209" s="255"/>
      <c r="AJ209" s="253"/>
      <c r="AK209" s="254"/>
      <c r="AL209" s="255"/>
      <c r="AM209" s="253"/>
      <c r="AN209" s="254"/>
      <c r="AO209" s="255"/>
      <c r="AP209" s="253"/>
      <c r="AQ209" s="254"/>
      <c r="AR209" s="255"/>
      <c r="AS209" s="253"/>
      <c r="AT209" s="254"/>
      <c r="AU209" s="255"/>
      <c r="AV209" s="253"/>
      <c r="AW209" s="254"/>
      <c r="AX209" s="255"/>
      <c r="AY209" s="253"/>
      <c r="AZ209" s="254"/>
      <c r="BA209" s="255"/>
      <c r="BB209" s="253"/>
      <c r="BC209" s="254"/>
      <c r="BD209" s="255"/>
    </row>
    <row r="210" spans="1:56">
      <c r="A210" s="256"/>
      <c r="B210" s="247" t="s">
        <v>882</v>
      </c>
      <c r="C210" s="248"/>
      <c r="D210" s="248"/>
      <c r="E210" s="249">
        <f t="shared" si="216"/>
        <v>0</v>
      </c>
      <c r="F210" s="248"/>
      <c r="G210" s="248"/>
      <c r="H210" s="250">
        <f t="shared" si="217"/>
        <v>0</v>
      </c>
      <c r="I210" s="251"/>
      <c r="J210" s="248"/>
      <c r="K210" s="250">
        <f t="shared" si="218"/>
        <v>0</v>
      </c>
      <c r="L210" s="251"/>
      <c r="M210" s="248"/>
      <c r="N210" s="252">
        <f t="shared" si="219"/>
        <v>0</v>
      </c>
      <c r="O210" s="253"/>
      <c r="P210" s="254"/>
      <c r="Q210" s="255"/>
      <c r="R210" s="253"/>
      <c r="S210" s="254"/>
      <c r="T210" s="255"/>
      <c r="U210" s="253"/>
      <c r="V210" s="254"/>
      <c r="W210" s="255"/>
      <c r="X210" s="253"/>
      <c r="Y210" s="254"/>
      <c r="Z210" s="255"/>
      <c r="AA210" s="253"/>
      <c r="AB210" s="254"/>
      <c r="AC210" s="255"/>
      <c r="AD210" s="253"/>
      <c r="AE210" s="254"/>
      <c r="AF210" s="255"/>
      <c r="AG210" s="253"/>
      <c r="AH210" s="254"/>
      <c r="AI210" s="255"/>
      <c r="AJ210" s="253"/>
      <c r="AK210" s="254"/>
      <c r="AL210" s="255"/>
      <c r="AM210" s="253"/>
      <c r="AN210" s="254"/>
      <c r="AO210" s="255"/>
      <c r="AP210" s="253"/>
      <c r="AQ210" s="254"/>
      <c r="AR210" s="255"/>
      <c r="AS210" s="253"/>
      <c r="AT210" s="254"/>
      <c r="AU210" s="255"/>
      <c r="AV210" s="253"/>
      <c r="AW210" s="254"/>
      <c r="AX210" s="255"/>
      <c r="AY210" s="253"/>
      <c r="AZ210" s="254"/>
      <c r="BA210" s="255"/>
      <c r="BB210" s="253"/>
      <c r="BC210" s="254"/>
      <c r="BD210" s="255"/>
    </row>
    <row r="211" spans="1:56">
      <c r="A211" s="256"/>
      <c r="B211" s="247" t="s">
        <v>883</v>
      </c>
      <c r="C211" s="248">
        <v>10100</v>
      </c>
      <c r="D211" s="248">
        <v>10453</v>
      </c>
      <c r="E211" s="249">
        <f t="shared" si="216"/>
        <v>3.4950495049504955</v>
      </c>
      <c r="F211" s="248">
        <v>19856</v>
      </c>
      <c r="G211" s="248">
        <v>20500</v>
      </c>
      <c r="H211" s="250">
        <f t="shared" si="217"/>
        <v>3.2433521353746975</v>
      </c>
      <c r="I211" s="251">
        <v>10088</v>
      </c>
      <c r="J211" s="248">
        <v>10420</v>
      </c>
      <c r="K211" s="250">
        <f t="shared" si="218"/>
        <v>3.2910388580491676</v>
      </c>
      <c r="L211" s="251">
        <v>19856</v>
      </c>
      <c r="M211" s="248">
        <v>20500</v>
      </c>
      <c r="N211" s="252">
        <f t="shared" si="219"/>
        <v>3.2433521353746975</v>
      </c>
      <c r="O211" s="253"/>
      <c r="P211" s="254"/>
      <c r="Q211" s="255"/>
      <c r="R211" s="253"/>
      <c r="S211" s="254"/>
      <c r="T211" s="255"/>
      <c r="U211" s="253"/>
      <c r="V211" s="254"/>
      <c r="W211" s="255"/>
      <c r="X211" s="253"/>
      <c r="Y211" s="254"/>
      <c r="Z211" s="255"/>
      <c r="AA211" s="253"/>
      <c r="AB211" s="254"/>
      <c r="AC211" s="255"/>
      <c r="AD211" s="253"/>
      <c r="AE211" s="254"/>
      <c r="AF211" s="255"/>
      <c r="AG211" s="253"/>
      <c r="AH211" s="254"/>
      <c r="AI211" s="255"/>
      <c r="AJ211" s="253"/>
      <c r="AK211" s="254"/>
      <c r="AL211" s="255"/>
      <c r="AM211" s="253"/>
      <c r="AN211" s="254"/>
      <c r="AO211" s="255"/>
      <c r="AP211" s="253"/>
      <c r="AQ211" s="254"/>
      <c r="AR211" s="255"/>
      <c r="AS211" s="253"/>
      <c r="AT211" s="254"/>
      <c r="AU211" s="255"/>
      <c r="AV211" s="253"/>
      <c r="AW211" s="254"/>
      <c r="AX211" s="255"/>
      <c r="AY211" s="253"/>
      <c r="AZ211" s="254"/>
      <c r="BA211" s="255"/>
      <c r="BB211" s="253"/>
      <c r="BC211" s="254"/>
      <c r="BD211" s="255"/>
    </row>
    <row r="212" spans="1:56">
      <c r="A212" s="256"/>
      <c r="B212" s="247" t="s">
        <v>884</v>
      </c>
      <c r="C212" s="248">
        <v>10298</v>
      </c>
      <c r="D212" s="248">
        <v>10693</v>
      </c>
      <c r="E212" s="249">
        <f t="shared" si="216"/>
        <v>3.8356962516993587</v>
      </c>
      <c r="F212" s="248">
        <v>20176</v>
      </c>
      <c r="G212" s="248">
        <v>20465</v>
      </c>
      <c r="H212" s="250">
        <f t="shared" si="217"/>
        <v>1.4323949246629659</v>
      </c>
      <c r="I212" s="251">
        <v>12784</v>
      </c>
      <c r="J212" s="248">
        <v>13200</v>
      </c>
      <c r="K212" s="250">
        <f t="shared" si="218"/>
        <v>3.2540675844806008</v>
      </c>
      <c r="L212" s="251">
        <v>26932</v>
      </c>
      <c r="M212" s="248">
        <v>27810</v>
      </c>
      <c r="N212" s="252">
        <f t="shared" si="219"/>
        <v>3.2600623793257095</v>
      </c>
      <c r="O212" s="253"/>
      <c r="P212" s="254"/>
      <c r="Q212" s="255"/>
      <c r="R212" s="253"/>
      <c r="S212" s="254"/>
      <c r="T212" s="255"/>
      <c r="U212" s="253"/>
      <c r="V212" s="254"/>
      <c r="W212" s="255"/>
      <c r="X212" s="253"/>
      <c r="Y212" s="254"/>
      <c r="Z212" s="255"/>
      <c r="AA212" s="253"/>
      <c r="AB212" s="254"/>
      <c r="AC212" s="255"/>
      <c r="AD212" s="253"/>
      <c r="AE212" s="254"/>
      <c r="AF212" s="255"/>
      <c r="AG212" s="253"/>
      <c r="AH212" s="254"/>
      <c r="AI212" s="255"/>
      <c r="AJ212" s="253"/>
      <c r="AK212" s="254"/>
      <c r="AL212" s="255"/>
      <c r="AM212" s="253"/>
      <c r="AN212" s="254"/>
      <c r="AO212" s="255"/>
      <c r="AP212" s="253"/>
      <c r="AQ212" s="254"/>
      <c r="AR212" s="255"/>
      <c r="AS212" s="253"/>
      <c r="AT212" s="254"/>
      <c r="AU212" s="255"/>
      <c r="AV212" s="253"/>
      <c r="AW212" s="254"/>
      <c r="AX212" s="255"/>
      <c r="AY212" s="253"/>
      <c r="AZ212" s="254"/>
      <c r="BA212" s="255"/>
      <c r="BB212" s="253"/>
      <c r="BC212" s="254"/>
      <c r="BD212" s="255"/>
    </row>
    <row r="213" spans="1:56" s="277" customFormat="1" ht="19.5" customHeight="1">
      <c r="A213" s="276"/>
      <c r="B213" s="258" t="s">
        <v>885</v>
      </c>
      <c r="C213" s="259">
        <v>10735</v>
      </c>
      <c r="D213" s="259">
        <v>11195</v>
      </c>
      <c r="E213" s="260">
        <f t="shared" si="216"/>
        <v>4.2850489054494645</v>
      </c>
      <c r="F213" s="259">
        <v>22844</v>
      </c>
      <c r="G213" s="259">
        <v>23654</v>
      </c>
      <c r="H213" s="261">
        <f t="shared" si="217"/>
        <v>3.5457888285764314</v>
      </c>
      <c r="I213" s="262">
        <v>11990</v>
      </c>
      <c r="J213" s="259">
        <v>12524</v>
      </c>
      <c r="K213" s="261">
        <f t="shared" si="218"/>
        <v>4.4537114261884909</v>
      </c>
      <c r="L213" s="262">
        <v>22478</v>
      </c>
      <c r="M213" s="259">
        <v>23103</v>
      </c>
      <c r="N213" s="263">
        <f t="shared" si="219"/>
        <v>2.7804964854524425</v>
      </c>
      <c r="O213" s="264"/>
      <c r="P213" s="265"/>
      <c r="Q213" s="266"/>
      <c r="R213" s="264"/>
      <c r="S213" s="265"/>
      <c r="T213" s="266"/>
      <c r="U213" s="264"/>
      <c r="V213" s="265"/>
      <c r="W213" s="266"/>
      <c r="X213" s="264"/>
      <c r="Y213" s="265"/>
      <c r="Z213" s="266"/>
      <c r="AA213" s="264"/>
      <c r="AB213" s="265"/>
      <c r="AC213" s="266"/>
      <c r="AD213" s="264"/>
      <c r="AE213" s="265"/>
      <c r="AF213" s="266"/>
      <c r="AG213" s="264"/>
      <c r="AH213" s="265"/>
      <c r="AI213" s="266"/>
      <c r="AJ213" s="264"/>
      <c r="AK213" s="265"/>
      <c r="AL213" s="266"/>
      <c r="AM213" s="264"/>
      <c r="AN213" s="265"/>
      <c r="AO213" s="266"/>
      <c r="AP213" s="264"/>
      <c r="AQ213" s="265"/>
      <c r="AR213" s="266"/>
      <c r="AS213" s="264"/>
      <c r="AT213" s="265"/>
      <c r="AU213" s="266"/>
      <c r="AV213" s="264"/>
      <c r="AW213" s="265"/>
      <c r="AX213" s="266"/>
      <c r="AY213" s="264"/>
      <c r="AZ213" s="265"/>
      <c r="BA213" s="266"/>
      <c r="BB213" s="264"/>
      <c r="BC213" s="265"/>
      <c r="BD213" s="266"/>
    </row>
    <row r="214" spans="1:56">
      <c r="A214" s="256"/>
      <c r="B214" s="247" t="s">
        <v>886</v>
      </c>
      <c r="C214" s="248"/>
      <c r="D214" s="248"/>
      <c r="E214" s="249">
        <f t="shared" si="216"/>
        <v>0</v>
      </c>
      <c r="F214" s="248"/>
      <c r="G214" s="248"/>
      <c r="H214" s="250">
        <f t="shared" si="217"/>
        <v>0</v>
      </c>
      <c r="I214" s="251"/>
      <c r="J214" s="248"/>
      <c r="K214" s="250"/>
      <c r="L214" s="251"/>
      <c r="M214" s="248"/>
      <c r="N214" s="252"/>
      <c r="O214" s="253"/>
      <c r="P214" s="254"/>
      <c r="Q214" s="255"/>
      <c r="R214" s="253"/>
      <c r="S214" s="254"/>
      <c r="T214" s="255"/>
      <c r="U214" s="253"/>
      <c r="V214" s="254"/>
      <c r="W214" s="255"/>
      <c r="X214" s="253"/>
      <c r="Y214" s="254"/>
      <c r="Z214" s="255"/>
      <c r="AA214" s="253"/>
      <c r="AB214" s="254"/>
      <c r="AC214" s="255"/>
      <c r="AD214" s="253"/>
      <c r="AE214" s="254"/>
      <c r="AF214" s="255"/>
      <c r="AG214" s="253"/>
      <c r="AH214" s="254"/>
      <c r="AI214" s="255"/>
      <c r="AJ214" s="253"/>
      <c r="AK214" s="254"/>
      <c r="AL214" s="255"/>
      <c r="AM214" s="253"/>
      <c r="AN214" s="254"/>
      <c r="AO214" s="255"/>
      <c r="AP214" s="253"/>
      <c r="AQ214" s="254"/>
      <c r="AR214" s="255"/>
      <c r="AS214" s="253"/>
      <c r="AT214" s="254"/>
      <c r="AU214" s="255"/>
      <c r="AV214" s="253"/>
      <c r="AW214" s="254"/>
      <c r="AX214" s="255"/>
      <c r="AY214" s="253"/>
      <c r="AZ214" s="254"/>
      <c r="BA214" s="255"/>
      <c r="BB214" s="253"/>
      <c r="BC214" s="254"/>
      <c r="BD214" s="255"/>
    </row>
    <row r="215" spans="1:56">
      <c r="A215" s="256"/>
      <c r="B215" s="247" t="s">
        <v>887</v>
      </c>
      <c r="C215" s="248">
        <v>4029</v>
      </c>
      <c r="D215" s="248">
        <v>5126</v>
      </c>
      <c r="E215" s="290">
        <f t="shared" si="216"/>
        <v>27.227599900719778</v>
      </c>
      <c r="F215" s="248">
        <v>8062</v>
      </c>
      <c r="G215" s="248">
        <v>10204.5</v>
      </c>
      <c r="H215" s="289">
        <f t="shared" si="217"/>
        <v>26.575291490945176</v>
      </c>
      <c r="I215" s="251"/>
      <c r="J215" s="248"/>
      <c r="K215" s="250"/>
      <c r="L215" s="251"/>
      <c r="M215" s="248"/>
      <c r="N215" s="252"/>
      <c r="O215" s="253"/>
      <c r="P215" s="254"/>
      <c r="Q215" s="255"/>
      <c r="R215" s="253"/>
      <c r="S215" s="254"/>
      <c r="T215" s="255"/>
      <c r="U215" s="253"/>
      <c r="V215" s="254"/>
      <c r="W215" s="255"/>
      <c r="X215" s="253"/>
      <c r="Y215" s="254"/>
      <c r="Z215" s="255"/>
      <c r="AA215" s="253"/>
      <c r="AB215" s="254"/>
      <c r="AC215" s="255"/>
      <c r="AD215" s="253"/>
      <c r="AE215" s="254"/>
      <c r="AF215" s="255"/>
      <c r="AG215" s="253"/>
      <c r="AH215" s="254"/>
      <c r="AI215" s="255"/>
      <c r="AJ215" s="253"/>
      <c r="AK215" s="254"/>
      <c r="AL215" s="255"/>
      <c r="AM215" s="253"/>
      <c r="AN215" s="254"/>
      <c r="AO215" s="255"/>
      <c r="AP215" s="253"/>
      <c r="AQ215" s="254"/>
      <c r="AR215" s="255"/>
      <c r="AS215" s="253"/>
      <c r="AT215" s="254"/>
      <c r="AU215" s="255"/>
      <c r="AV215" s="253"/>
      <c r="AW215" s="254"/>
      <c r="AX215" s="255"/>
      <c r="AY215" s="253"/>
      <c r="AZ215" s="254"/>
      <c r="BA215" s="255"/>
      <c r="BB215" s="253"/>
      <c r="BC215" s="254"/>
      <c r="BD215" s="255"/>
    </row>
    <row r="216" spans="1:56">
      <c r="A216" s="256"/>
      <c r="B216" s="247" t="s">
        <v>888</v>
      </c>
      <c r="C216" s="248">
        <v>4010</v>
      </c>
      <c r="D216" s="248">
        <v>5085</v>
      </c>
      <c r="E216" s="290">
        <f t="shared" si="216"/>
        <v>26.807980049875312</v>
      </c>
      <c r="F216" s="248">
        <v>6768</v>
      </c>
      <c r="G216" s="248">
        <v>8692</v>
      </c>
      <c r="H216" s="289">
        <f t="shared" si="217"/>
        <v>28.42789598108747</v>
      </c>
      <c r="I216" s="251"/>
      <c r="J216" s="248"/>
      <c r="K216" s="250"/>
      <c r="L216" s="251"/>
      <c r="M216" s="248"/>
      <c r="N216" s="252"/>
      <c r="O216" s="253"/>
      <c r="P216" s="254"/>
      <c r="Q216" s="255"/>
      <c r="R216" s="253"/>
      <c r="S216" s="254"/>
      <c r="T216" s="255"/>
      <c r="U216" s="253"/>
      <c r="V216" s="254"/>
      <c r="W216" s="255"/>
      <c r="X216" s="253"/>
      <c r="Y216" s="254"/>
      <c r="Z216" s="255"/>
      <c r="AA216" s="253"/>
      <c r="AB216" s="254"/>
      <c r="AC216" s="255"/>
      <c r="AD216" s="253"/>
      <c r="AE216" s="254"/>
      <c r="AF216" s="255"/>
      <c r="AG216" s="253"/>
      <c r="AH216" s="254"/>
      <c r="AI216" s="255"/>
      <c r="AJ216" s="253"/>
      <c r="AK216" s="254"/>
      <c r="AL216" s="255"/>
      <c r="AM216" s="253"/>
      <c r="AN216" s="254"/>
      <c r="AO216" s="255"/>
      <c r="AP216" s="253"/>
      <c r="AQ216" s="254"/>
      <c r="AR216" s="255"/>
      <c r="AS216" s="253"/>
      <c r="AT216" s="254"/>
      <c r="AU216" s="255"/>
      <c r="AV216" s="253"/>
      <c r="AW216" s="254"/>
      <c r="AX216" s="255"/>
      <c r="AY216" s="253"/>
      <c r="AZ216" s="254"/>
      <c r="BA216" s="255"/>
      <c r="BB216" s="253"/>
      <c r="BC216" s="254"/>
      <c r="BD216" s="255"/>
    </row>
    <row r="217" spans="1:56">
      <c r="A217" s="256"/>
      <c r="B217" s="247" t="s">
        <v>889</v>
      </c>
      <c r="C217" s="248">
        <v>4262</v>
      </c>
      <c r="D217" s="248">
        <v>5350</v>
      </c>
      <c r="E217" s="290">
        <f t="shared" si="216"/>
        <v>25.527921163772877</v>
      </c>
      <c r="F217" s="248">
        <v>9076</v>
      </c>
      <c r="G217" s="248">
        <v>11536</v>
      </c>
      <c r="H217" s="289">
        <f t="shared" si="217"/>
        <v>27.104451300132215</v>
      </c>
      <c r="I217" s="251"/>
      <c r="J217" s="248"/>
      <c r="K217" s="250"/>
      <c r="L217" s="251"/>
      <c r="M217" s="248"/>
      <c r="N217" s="252"/>
      <c r="O217" s="253"/>
      <c r="P217" s="254"/>
      <c r="Q217" s="255"/>
      <c r="R217" s="253"/>
      <c r="S217" s="254"/>
      <c r="T217" s="255"/>
      <c r="U217" s="253"/>
      <c r="V217" s="254"/>
      <c r="W217" s="255"/>
      <c r="X217" s="253"/>
      <c r="Y217" s="254"/>
      <c r="Z217" s="255"/>
      <c r="AA217" s="253"/>
      <c r="AB217" s="254"/>
      <c r="AC217" s="255"/>
      <c r="AD217" s="253"/>
      <c r="AE217" s="254"/>
      <c r="AF217" s="255"/>
      <c r="AG217" s="253"/>
      <c r="AH217" s="254"/>
      <c r="AI217" s="255"/>
      <c r="AJ217" s="253"/>
      <c r="AK217" s="254"/>
      <c r="AL217" s="255"/>
      <c r="AM217" s="253"/>
      <c r="AN217" s="254"/>
      <c r="AO217" s="255"/>
      <c r="AP217" s="253"/>
      <c r="AQ217" s="254"/>
      <c r="AR217" s="255"/>
      <c r="AS217" s="253"/>
      <c r="AT217" s="254"/>
      <c r="AU217" s="255"/>
      <c r="AV217" s="253"/>
      <c r="AW217" s="254"/>
      <c r="AX217" s="255"/>
      <c r="AY217" s="253"/>
      <c r="AZ217" s="254"/>
      <c r="BA217" s="255"/>
      <c r="BB217" s="253"/>
      <c r="BC217" s="254"/>
      <c r="BD217" s="255"/>
    </row>
    <row r="218" spans="1:56" s="277" customFormat="1" ht="20.25" customHeight="1">
      <c r="A218" s="276"/>
      <c r="B218" s="278" t="s">
        <v>890</v>
      </c>
      <c r="C218" s="259">
        <v>4074</v>
      </c>
      <c r="D218" s="259">
        <v>5153.5</v>
      </c>
      <c r="E218" s="293">
        <f t="shared" si="216"/>
        <v>26.4972999509082</v>
      </c>
      <c r="F218" s="259">
        <v>8062</v>
      </c>
      <c r="G218" s="259">
        <v>9743.5</v>
      </c>
      <c r="H218" s="292">
        <f t="shared" si="217"/>
        <v>20.857107417514264</v>
      </c>
      <c r="I218" s="262"/>
      <c r="J218" s="259"/>
      <c r="K218" s="261"/>
      <c r="L218" s="262"/>
      <c r="M218" s="259"/>
      <c r="N218" s="263"/>
      <c r="O218" s="264"/>
      <c r="P218" s="265"/>
      <c r="Q218" s="266"/>
      <c r="R218" s="264"/>
      <c r="S218" s="265"/>
      <c r="T218" s="266"/>
      <c r="U218" s="264"/>
      <c r="V218" s="265"/>
      <c r="W218" s="266"/>
      <c r="X218" s="264"/>
      <c r="Y218" s="265"/>
      <c r="Z218" s="266"/>
      <c r="AA218" s="264"/>
      <c r="AB218" s="265"/>
      <c r="AC218" s="266"/>
      <c r="AD218" s="264"/>
      <c r="AE218" s="265"/>
      <c r="AF218" s="266"/>
      <c r="AG218" s="264"/>
      <c r="AH218" s="265"/>
      <c r="AI218" s="266"/>
      <c r="AJ218" s="264"/>
      <c r="AK218" s="265"/>
      <c r="AL218" s="266"/>
      <c r="AM218" s="264"/>
      <c r="AN218" s="265"/>
      <c r="AO218" s="266"/>
      <c r="AP218" s="264"/>
      <c r="AQ218" s="265"/>
      <c r="AR218" s="266"/>
      <c r="AS218" s="264"/>
      <c r="AT218" s="265"/>
      <c r="AU218" s="266"/>
      <c r="AV218" s="264"/>
      <c r="AW218" s="265"/>
      <c r="AX218" s="266"/>
      <c r="AY218" s="264"/>
      <c r="AZ218" s="265"/>
      <c r="BA218" s="266"/>
      <c r="BB218" s="264"/>
      <c r="BC218" s="265"/>
      <c r="BD218" s="266"/>
    </row>
    <row r="219" spans="1:56">
      <c r="A219" s="256"/>
      <c r="B219" s="247" t="s">
        <v>891</v>
      </c>
      <c r="C219" s="248"/>
      <c r="D219" s="248"/>
      <c r="E219" s="249">
        <f t="shared" si="216"/>
        <v>0</v>
      </c>
      <c r="F219" s="248"/>
      <c r="G219" s="248"/>
      <c r="H219" s="250">
        <f t="shared" si="217"/>
        <v>0</v>
      </c>
      <c r="I219" s="251"/>
      <c r="J219" s="248"/>
      <c r="K219" s="250"/>
      <c r="L219" s="251"/>
      <c r="M219" s="248"/>
      <c r="N219" s="252"/>
      <c r="O219" s="253"/>
      <c r="P219" s="254"/>
      <c r="Q219" s="255"/>
      <c r="R219" s="253"/>
      <c r="S219" s="254"/>
      <c r="T219" s="255"/>
      <c r="U219" s="253"/>
      <c r="V219" s="254"/>
      <c r="W219" s="255"/>
      <c r="X219" s="253"/>
      <c r="Y219" s="254"/>
      <c r="Z219" s="255"/>
      <c r="AA219" s="253"/>
      <c r="AB219" s="254"/>
      <c r="AC219" s="255"/>
      <c r="AD219" s="253"/>
      <c r="AE219" s="254"/>
      <c r="AF219" s="255"/>
      <c r="AG219" s="253"/>
      <c r="AH219" s="254"/>
      <c r="AI219" s="255"/>
      <c r="AJ219" s="253"/>
      <c r="AK219" s="254"/>
      <c r="AL219" s="255"/>
      <c r="AM219" s="253"/>
      <c r="AN219" s="254"/>
      <c r="AO219" s="255"/>
      <c r="AP219" s="253"/>
      <c r="AQ219" s="254"/>
      <c r="AR219" s="255"/>
      <c r="AS219" s="253"/>
      <c r="AT219" s="254"/>
      <c r="AU219" s="255"/>
      <c r="AV219" s="253"/>
      <c r="AW219" s="254"/>
      <c r="AX219" s="255"/>
      <c r="AY219" s="253"/>
      <c r="AZ219" s="254"/>
      <c r="BA219" s="255"/>
      <c r="BB219" s="253"/>
      <c r="BC219" s="254"/>
      <c r="BD219" s="255"/>
    </row>
    <row r="220" spans="1:56">
      <c r="A220" s="256"/>
      <c r="B220" s="247" t="s">
        <v>892</v>
      </c>
      <c r="C220" s="248"/>
      <c r="D220" s="248"/>
      <c r="E220" s="249">
        <f t="shared" si="216"/>
        <v>0</v>
      </c>
      <c r="F220" s="248"/>
      <c r="G220" s="248"/>
      <c r="H220" s="250">
        <f t="shared" si="217"/>
        <v>0</v>
      </c>
      <c r="I220" s="251"/>
      <c r="J220" s="248"/>
      <c r="K220" s="250"/>
      <c r="L220" s="251"/>
      <c r="M220" s="248"/>
      <c r="N220" s="252"/>
      <c r="O220" s="253"/>
      <c r="P220" s="254"/>
      <c r="Q220" s="255"/>
      <c r="R220" s="253"/>
      <c r="S220" s="254"/>
      <c r="T220" s="255"/>
      <c r="U220" s="253"/>
      <c r="V220" s="254"/>
      <c r="W220" s="255"/>
      <c r="X220" s="253"/>
      <c r="Y220" s="254"/>
      <c r="Z220" s="255"/>
      <c r="AA220" s="253"/>
      <c r="AB220" s="254"/>
      <c r="AC220" s="255"/>
      <c r="AD220" s="253"/>
      <c r="AE220" s="254"/>
      <c r="AF220" s="255"/>
      <c r="AG220" s="253"/>
      <c r="AH220" s="254"/>
      <c r="AI220" s="255"/>
      <c r="AJ220" s="253"/>
      <c r="AK220" s="254"/>
      <c r="AL220" s="255"/>
      <c r="AM220" s="253"/>
      <c r="AN220" s="254"/>
      <c r="AO220" s="255"/>
      <c r="AP220" s="253"/>
      <c r="AQ220" s="254"/>
      <c r="AR220" s="255"/>
      <c r="AS220" s="253"/>
      <c r="AT220" s="254"/>
      <c r="AU220" s="255"/>
      <c r="AV220" s="253"/>
      <c r="AW220" s="254"/>
      <c r="AX220" s="255"/>
      <c r="AY220" s="253"/>
      <c r="AZ220" s="254"/>
      <c r="BA220" s="255"/>
      <c r="BB220" s="253"/>
      <c r="BC220" s="254"/>
      <c r="BD220" s="255"/>
    </row>
    <row r="221" spans="1:56">
      <c r="A221" s="256"/>
      <c r="B221" s="247" t="s">
        <v>893</v>
      </c>
      <c r="C221" s="248"/>
      <c r="D221" s="248"/>
      <c r="E221" s="249"/>
      <c r="F221" s="248"/>
      <c r="G221" s="248"/>
      <c r="H221" s="250">
        <f t="shared" si="217"/>
        <v>0</v>
      </c>
      <c r="I221" s="251"/>
      <c r="J221" s="248"/>
      <c r="K221" s="250"/>
      <c r="L221" s="251"/>
      <c r="M221" s="248"/>
      <c r="N221" s="252"/>
      <c r="O221" s="253"/>
      <c r="P221" s="254"/>
      <c r="Q221" s="255"/>
      <c r="R221" s="253"/>
      <c r="S221" s="254"/>
      <c r="T221" s="255"/>
      <c r="U221" s="253"/>
      <c r="V221" s="254"/>
      <c r="W221" s="255"/>
      <c r="X221" s="253"/>
      <c r="Y221" s="254"/>
      <c r="Z221" s="255"/>
      <c r="AA221" s="253"/>
      <c r="AB221" s="254"/>
      <c r="AC221" s="255"/>
      <c r="AD221" s="253"/>
      <c r="AE221" s="254"/>
      <c r="AF221" s="255"/>
      <c r="AG221" s="253"/>
      <c r="AH221" s="254"/>
      <c r="AI221" s="255"/>
      <c r="AJ221" s="253"/>
      <c r="AK221" s="254"/>
      <c r="AL221" s="255"/>
      <c r="AM221" s="253"/>
      <c r="AN221" s="254"/>
      <c r="AO221" s="255"/>
      <c r="AP221" s="253"/>
      <c r="AQ221" s="254"/>
      <c r="AR221" s="255"/>
      <c r="AS221" s="253"/>
      <c r="AT221" s="254"/>
      <c r="AU221" s="255"/>
      <c r="AV221" s="253"/>
      <c r="AW221" s="254"/>
      <c r="AX221" s="255"/>
      <c r="AY221" s="253"/>
      <c r="AZ221" s="254"/>
      <c r="BA221" s="255"/>
      <c r="BB221" s="253"/>
      <c r="BC221" s="254"/>
      <c r="BD221" s="255"/>
    </row>
    <row r="222" spans="1:56" s="277" customFormat="1" ht="21.75" customHeight="1">
      <c r="A222" s="276"/>
      <c r="B222" s="278" t="s">
        <v>894</v>
      </c>
      <c r="C222" s="259"/>
      <c r="D222" s="259"/>
      <c r="E222" s="260">
        <f>IF(C222&gt;0,(((D222-C222)/C222)*100),0)</f>
        <v>0</v>
      </c>
      <c r="F222" s="259"/>
      <c r="G222" s="259"/>
      <c r="H222" s="261">
        <f t="shared" si="217"/>
        <v>0</v>
      </c>
      <c r="I222" s="262"/>
      <c r="J222" s="259"/>
      <c r="K222" s="261"/>
      <c r="L222" s="262"/>
      <c r="M222" s="259"/>
      <c r="N222" s="263"/>
      <c r="O222" s="264"/>
      <c r="P222" s="265"/>
      <c r="Q222" s="266"/>
      <c r="R222" s="264"/>
      <c r="S222" s="265"/>
      <c r="T222" s="266"/>
      <c r="U222" s="264"/>
      <c r="V222" s="265"/>
      <c r="W222" s="266"/>
      <c r="X222" s="264"/>
      <c r="Y222" s="265"/>
      <c r="Z222" s="266"/>
      <c r="AA222" s="264"/>
      <c r="AB222" s="265"/>
      <c r="AC222" s="266"/>
      <c r="AD222" s="264"/>
      <c r="AE222" s="265"/>
      <c r="AF222" s="266"/>
      <c r="AG222" s="264"/>
      <c r="AH222" s="265"/>
      <c r="AI222" s="266"/>
      <c r="AJ222" s="264"/>
      <c r="AK222" s="265"/>
      <c r="AL222" s="266"/>
      <c r="AM222" s="264"/>
      <c r="AN222" s="265"/>
      <c r="AO222" s="266"/>
      <c r="AP222" s="264"/>
      <c r="AQ222" s="265"/>
      <c r="AR222" s="266"/>
      <c r="AS222" s="264"/>
      <c r="AT222" s="265"/>
      <c r="AU222" s="266"/>
      <c r="AV222" s="264"/>
      <c r="AW222" s="265"/>
      <c r="AX222" s="266"/>
      <c r="AY222" s="264"/>
      <c r="AZ222" s="265"/>
      <c r="BA222" s="266"/>
      <c r="BB222" s="264"/>
      <c r="BC222" s="265"/>
      <c r="BD222" s="266"/>
    </row>
    <row r="223" spans="1:56">
      <c r="A223" s="268"/>
      <c r="B223" s="269" t="s">
        <v>895</v>
      </c>
      <c r="C223" s="270"/>
      <c r="D223" s="270"/>
      <c r="E223" s="271"/>
      <c r="F223" s="270"/>
      <c r="G223" s="270"/>
      <c r="H223" s="272"/>
      <c r="I223" s="273"/>
      <c r="J223" s="270"/>
      <c r="K223" s="272"/>
      <c r="L223" s="273"/>
      <c r="M223" s="270"/>
      <c r="N223" s="272"/>
      <c r="O223" s="273">
        <v>24208</v>
      </c>
      <c r="P223" s="270">
        <v>24994</v>
      </c>
      <c r="Q223" s="274">
        <f t="shared" ref="Q223" si="220">IF(O223&gt;0,(((P223-O223)/O223)*100),0)</f>
        <v>3.2468605419695971</v>
      </c>
      <c r="R223" s="273">
        <v>48472</v>
      </c>
      <c r="S223" s="270">
        <v>50050</v>
      </c>
      <c r="T223" s="274">
        <f t="shared" ref="T223" si="221">IF(R223&gt;0,(((S223-R223)/R223)*100),0)</f>
        <v>3.2554877042416241</v>
      </c>
      <c r="U223" s="273">
        <v>36251</v>
      </c>
      <c r="V223" s="270">
        <v>36830</v>
      </c>
      <c r="W223" s="274">
        <f t="shared" ref="W223" si="222">IF(U223&gt;0,(((V223-U223)/U223)*100),0)</f>
        <v>1.5971973186946566</v>
      </c>
      <c r="X223" s="273">
        <v>73801</v>
      </c>
      <c r="Y223" s="270">
        <v>73801</v>
      </c>
      <c r="Z223" s="274">
        <f t="shared" ref="Z223" si="223">IF(X223&gt;0,(((Y223-X223)/X223)*100),0)</f>
        <v>0</v>
      </c>
      <c r="AA223" s="273">
        <v>33600</v>
      </c>
      <c r="AB223" s="270">
        <v>34300</v>
      </c>
      <c r="AC223" s="274">
        <f t="shared" ref="AC223" si="224">IF(AA223&gt;0,(((AB223-AA223)/AA223)*100),0)</f>
        <v>2.083333333333333</v>
      </c>
      <c r="AD223" s="273">
        <v>58800</v>
      </c>
      <c r="AE223" s="270">
        <v>60000</v>
      </c>
      <c r="AF223" s="274">
        <f t="shared" ref="AF223" si="225">IF(AD223&gt;0,(((AE223-AD223)/AD223)*100),0)</f>
        <v>2.0408163265306123</v>
      </c>
      <c r="AG223" s="273">
        <v>21388</v>
      </c>
      <c r="AH223" s="270">
        <v>22053</v>
      </c>
      <c r="AI223" s="274">
        <f t="shared" ref="AI223" si="226">IF(AG223&gt;0,(((AH223-AG223)/AG223)*100),0)</f>
        <v>3.1092201234337011</v>
      </c>
      <c r="AJ223" s="273">
        <v>31958</v>
      </c>
      <c r="AK223" s="270">
        <v>32948</v>
      </c>
      <c r="AL223" s="274">
        <f t="shared" ref="AL223" si="227">IF(AJ223&gt;0,(((AK223-AJ223)/AJ223)*100),0)</f>
        <v>3.0978158833468927</v>
      </c>
      <c r="AM223" s="273"/>
      <c r="AN223" s="270"/>
      <c r="AO223" s="274">
        <f t="shared" ref="AO223" si="228">IF(AM223&gt;0,(((AN223-AM223)/AM223)*100),0)</f>
        <v>0</v>
      </c>
      <c r="AP223" s="273"/>
      <c r="AQ223" s="270"/>
      <c r="AR223" s="274">
        <f t="shared" ref="AR223" si="229">IF(AP223&gt;0,(((AQ223-AP223)/AP223)*100),0)</f>
        <v>0</v>
      </c>
      <c r="AS223" s="273"/>
      <c r="AT223" s="270"/>
      <c r="AU223" s="274">
        <f t="shared" ref="AU223" si="230">IF(AS223&gt;0,(((AT223-AS223)/AS223)*100),0)</f>
        <v>0</v>
      </c>
      <c r="AV223" s="273"/>
      <c r="AW223" s="270"/>
      <c r="AX223" s="274">
        <f t="shared" ref="AX223" si="231">IF(AV223&gt;0,(((AW223-AV223)/AV223)*100),0)</f>
        <v>0</v>
      </c>
      <c r="AY223" s="273"/>
      <c r="AZ223" s="270"/>
      <c r="BA223" s="274">
        <f t="shared" ref="BA223" si="232">IF(AY223&gt;0,(((AZ223-AY223)/AY223)*100),0)</f>
        <v>0</v>
      </c>
      <c r="BB223" s="273"/>
      <c r="BC223" s="270"/>
      <c r="BD223" s="274">
        <f t="shared" ref="BD223" si="233">IF(BB223&gt;0,(((BC223-BB223)/BB223)*100),0)</f>
        <v>0</v>
      </c>
    </row>
    <row r="224" spans="1:56">
      <c r="A224" s="246" t="s">
        <v>537</v>
      </c>
      <c r="B224" s="247" t="s">
        <v>879</v>
      </c>
      <c r="C224" s="248">
        <v>10852.5</v>
      </c>
      <c r="D224" s="248">
        <v>11110.5</v>
      </c>
      <c r="E224" s="249">
        <f t="shared" ref="E224:E237" si="234">IF(C224&gt;0,(((D224-C224)/C224)*100),0)</f>
        <v>2.3773324118866621</v>
      </c>
      <c r="F224" s="248">
        <v>25918.5</v>
      </c>
      <c r="G224" s="248">
        <v>26176.5</v>
      </c>
      <c r="H224" s="250">
        <f t="shared" ref="H224:H239" si="235">IF(F224&gt;0,(((G224-F224)/F224)*100),0)</f>
        <v>0.99542797615602752</v>
      </c>
      <c r="I224" s="251">
        <v>11961.5</v>
      </c>
      <c r="J224" s="248">
        <v>12331.5</v>
      </c>
      <c r="K224" s="250">
        <f t="shared" ref="K224:K230" si="236">IF(I224&gt;0,(((J224-I224)/I224)*100),0)</f>
        <v>3.0932575345901432</v>
      </c>
      <c r="L224" s="251">
        <v>27027.5</v>
      </c>
      <c r="M224" s="248">
        <v>27396.5</v>
      </c>
      <c r="N224" s="252">
        <f t="shared" ref="N224:N230" si="237">IF(L224&gt;0,(((M224-L224)/L224)*100),0)</f>
        <v>1.3652761076681157</v>
      </c>
      <c r="O224" s="253"/>
      <c r="P224" s="254"/>
      <c r="Q224" s="255"/>
      <c r="R224" s="253"/>
      <c r="S224" s="254"/>
      <c r="T224" s="255"/>
      <c r="U224" s="253"/>
      <c r="V224" s="254"/>
      <c r="W224" s="255"/>
      <c r="X224" s="253"/>
      <c r="Y224" s="254"/>
      <c r="Z224" s="255"/>
      <c r="AA224" s="253"/>
      <c r="AB224" s="254"/>
      <c r="AC224" s="255"/>
      <c r="AD224" s="253"/>
      <c r="AE224" s="254"/>
      <c r="AF224" s="255"/>
      <c r="AG224" s="253"/>
      <c r="AH224" s="254"/>
      <c r="AI224" s="255"/>
      <c r="AJ224" s="253"/>
      <c r="AK224" s="254"/>
      <c r="AL224" s="255"/>
      <c r="AM224" s="253"/>
      <c r="AN224" s="254"/>
      <c r="AO224" s="255"/>
      <c r="AP224" s="253"/>
      <c r="AQ224" s="254"/>
      <c r="AR224" s="255"/>
      <c r="AS224" s="253"/>
      <c r="AT224" s="254"/>
      <c r="AU224" s="255"/>
      <c r="AV224" s="253"/>
      <c r="AW224" s="254"/>
      <c r="AX224" s="255"/>
      <c r="AY224" s="253"/>
      <c r="AZ224" s="254"/>
      <c r="BA224" s="255"/>
      <c r="BB224" s="253"/>
      <c r="BC224" s="254"/>
      <c r="BD224" s="255"/>
    </row>
    <row r="225" spans="1:56">
      <c r="A225" s="256"/>
      <c r="B225" s="247" t="s">
        <v>880</v>
      </c>
      <c r="C225" s="248">
        <v>7947</v>
      </c>
      <c r="D225" s="248">
        <v>8119</v>
      </c>
      <c r="E225" s="249">
        <f t="shared" si="234"/>
        <v>2.1643387441801938</v>
      </c>
      <c r="F225" s="248">
        <v>23460</v>
      </c>
      <c r="G225" s="248">
        <v>23845</v>
      </c>
      <c r="H225" s="250">
        <f t="shared" si="235"/>
        <v>1.6410912190963343</v>
      </c>
      <c r="I225" s="251">
        <v>9967</v>
      </c>
      <c r="J225" s="248">
        <v>10185</v>
      </c>
      <c r="K225" s="250">
        <f t="shared" si="236"/>
        <v>2.1872178188020466</v>
      </c>
      <c r="L225" s="251">
        <v>24059</v>
      </c>
      <c r="M225" s="248">
        <v>24475</v>
      </c>
      <c r="N225" s="252">
        <f t="shared" si="237"/>
        <v>1.7290826717652437</v>
      </c>
      <c r="O225" s="253"/>
      <c r="P225" s="254"/>
      <c r="Q225" s="255"/>
      <c r="R225" s="253"/>
      <c r="S225" s="254"/>
      <c r="T225" s="255"/>
      <c r="U225" s="253"/>
      <c r="V225" s="254"/>
      <c r="W225" s="255"/>
      <c r="X225" s="253"/>
      <c r="Y225" s="254"/>
      <c r="Z225" s="255"/>
      <c r="AA225" s="253"/>
      <c r="AB225" s="254"/>
      <c r="AC225" s="255"/>
      <c r="AD225" s="253"/>
      <c r="AE225" s="254"/>
      <c r="AF225" s="255"/>
      <c r="AG225" s="253"/>
      <c r="AH225" s="254"/>
      <c r="AI225" s="255"/>
      <c r="AJ225" s="253"/>
      <c r="AK225" s="254"/>
      <c r="AL225" s="255"/>
      <c r="AM225" s="253"/>
      <c r="AN225" s="254"/>
      <c r="AO225" s="255"/>
      <c r="AP225" s="253"/>
      <c r="AQ225" s="254"/>
      <c r="AR225" s="255"/>
      <c r="AS225" s="253"/>
      <c r="AT225" s="254"/>
      <c r="AU225" s="255"/>
      <c r="AV225" s="253"/>
      <c r="AW225" s="254"/>
      <c r="AX225" s="255"/>
      <c r="AY225" s="253"/>
      <c r="AZ225" s="254"/>
      <c r="BA225" s="255"/>
      <c r="BB225" s="253"/>
      <c r="BC225" s="254"/>
      <c r="BD225" s="255"/>
    </row>
    <row r="226" spans="1:56">
      <c r="A226" s="256"/>
      <c r="B226" s="247" t="s">
        <v>881</v>
      </c>
      <c r="C226" s="248">
        <v>8354.5</v>
      </c>
      <c r="D226" s="248">
        <v>8547.5</v>
      </c>
      <c r="E226" s="249">
        <f t="shared" si="234"/>
        <v>2.3101322640493147</v>
      </c>
      <c r="F226" s="248">
        <v>24516.5</v>
      </c>
      <c r="G226" s="248">
        <v>24934.5</v>
      </c>
      <c r="H226" s="250">
        <f t="shared" si="235"/>
        <v>1.7049742010482736</v>
      </c>
      <c r="I226" s="251">
        <v>10162</v>
      </c>
      <c r="J226" s="248">
        <v>10420</v>
      </c>
      <c r="K226" s="250">
        <f t="shared" si="236"/>
        <v>2.5388703011218263</v>
      </c>
      <c r="L226" s="251">
        <v>25469.5</v>
      </c>
      <c r="M226" s="248">
        <v>25914.5</v>
      </c>
      <c r="N226" s="252">
        <f t="shared" si="237"/>
        <v>1.7471878128742222</v>
      </c>
      <c r="O226" s="253"/>
      <c r="P226" s="254"/>
      <c r="Q226" s="255"/>
      <c r="R226" s="253"/>
      <c r="S226" s="254"/>
      <c r="T226" s="255"/>
      <c r="U226" s="253"/>
      <c r="V226" s="254"/>
      <c r="W226" s="255"/>
      <c r="X226" s="253"/>
      <c r="Y226" s="254"/>
      <c r="Z226" s="255"/>
      <c r="AA226" s="253"/>
      <c r="AB226" s="254"/>
      <c r="AC226" s="255"/>
      <c r="AD226" s="253"/>
      <c r="AE226" s="254"/>
      <c r="AF226" s="255"/>
      <c r="AG226" s="253"/>
      <c r="AH226" s="254"/>
      <c r="AI226" s="255"/>
      <c r="AJ226" s="253"/>
      <c r="AK226" s="254"/>
      <c r="AL226" s="255"/>
      <c r="AM226" s="253"/>
      <c r="AN226" s="254"/>
      <c r="AO226" s="255"/>
      <c r="AP226" s="253"/>
      <c r="AQ226" s="254"/>
      <c r="AR226" s="255"/>
      <c r="AS226" s="253"/>
      <c r="AT226" s="254"/>
      <c r="AU226" s="255"/>
      <c r="AV226" s="253"/>
      <c r="AW226" s="254"/>
      <c r="AX226" s="255"/>
      <c r="AY226" s="253"/>
      <c r="AZ226" s="254"/>
      <c r="BA226" s="255"/>
      <c r="BB226" s="253"/>
      <c r="BC226" s="254"/>
      <c r="BD226" s="255"/>
    </row>
    <row r="227" spans="1:56">
      <c r="A227" s="256"/>
      <c r="B227" s="247" t="s">
        <v>882</v>
      </c>
      <c r="C227" s="248"/>
      <c r="D227" s="248"/>
      <c r="E227" s="249">
        <f t="shared" si="234"/>
        <v>0</v>
      </c>
      <c r="F227" s="248"/>
      <c r="G227" s="248"/>
      <c r="H227" s="250">
        <f t="shared" si="235"/>
        <v>0</v>
      </c>
      <c r="I227" s="251"/>
      <c r="J227" s="248"/>
      <c r="K227" s="250">
        <f t="shared" si="236"/>
        <v>0</v>
      </c>
      <c r="L227" s="251"/>
      <c r="M227" s="248"/>
      <c r="N227" s="252">
        <f t="shared" si="237"/>
        <v>0</v>
      </c>
      <c r="O227" s="253"/>
      <c r="P227" s="254"/>
      <c r="Q227" s="255"/>
      <c r="R227" s="253"/>
      <c r="S227" s="254"/>
      <c r="T227" s="255"/>
      <c r="U227" s="253"/>
      <c r="V227" s="254"/>
      <c r="W227" s="255"/>
      <c r="X227" s="253"/>
      <c r="Y227" s="254"/>
      <c r="Z227" s="255"/>
      <c r="AA227" s="253"/>
      <c r="AB227" s="254"/>
      <c r="AC227" s="255"/>
      <c r="AD227" s="253"/>
      <c r="AE227" s="254"/>
      <c r="AF227" s="255"/>
      <c r="AG227" s="253"/>
      <c r="AH227" s="254"/>
      <c r="AI227" s="255"/>
      <c r="AJ227" s="253"/>
      <c r="AK227" s="254"/>
      <c r="AL227" s="255"/>
      <c r="AM227" s="253"/>
      <c r="AN227" s="254"/>
      <c r="AO227" s="255"/>
      <c r="AP227" s="253"/>
      <c r="AQ227" s="254"/>
      <c r="AR227" s="255"/>
      <c r="AS227" s="253"/>
      <c r="AT227" s="254"/>
      <c r="AU227" s="255"/>
      <c r="AV227" s="253"/>
      <c r="AW227" s="254"/>
      <c r="AX227" s="255"/>
      <c r="AY227" s="253"/>
      <c r="AZ227" s="254"/>
      <c r="BA227" s="255"/>
      <c r="BB227" s="253"/>
      <c r="BC227" s="254"/>
      <c r="BD227" s="255"/>
    </row>
    <row r="228" spans="1:56">
      <c r="A228" s="256"/>
      <c r="B228" s="247" t="s">
        <v>883</v>
      </c>
      <c r="C228" s="248">
        <v>8326</v>
      </c>
      <c r="D228" s="248">
        <v>9088</v>
      </c>
      <c r="E228" s="249">
        <f t="shared" si="234"/>
        <v>9.1520538073504696</v>
      </c>
      <c r="F228" s="248">
        <v>22270</v>
      </c>
      <c r="G228" s="248">
        <v>14848</v>
      </c>
      <c r="H228" s="289">
        <f t="shared" si="235"/>
        <v>-33.32734620565784</v>
      </c>
      <c r="I228" s="251">
        <v>9662</v>
      </c>
      <c r="J228" s="248">
        <v>9910</v>
      </c>
      <c r="K228" s="250">
        <f t="shared" si="236"/>
        <v>2.5667563651417926</v>
      </c>
      <c r="L228" s="251">
        <v>23606</v>
      </c>
      <c r="M228" s="248">
        <v>15670</v>
      </c>
      <c r="N228" s="294">
        <f t="shared" si="237"/>
        <v>-33.618571549606031</v>
      </c>
      <c r="O228" s="253"/>
      <c r="P228" s="254"/>
      <c r="Q228" s="255"/>
      <c r="R228" s="253"/>
      <c r="S228" s="254"/>
      <c r="T228" s="255"/>
      <c r="U228" s="253"/>
      <c r="V228" s="254"/>
      <c r="W228" s="255"/>
      <c r="X228" s="253"/>
      <c r="Y228" s="254"/>
      <c r="Z228" s="255"/>
      <c r="AA228" s="253"/>
      <c r="AB228" s="254"/>
      <c r="AC228" s="255"/>
      <c r="AD228" s="253"/>
      <c r="AE228" s="254"/>
      <c r="AF228" s="255"/>
      <c r="AG228" s="253"/>
      <c r="AH228" s="254"/>
      <c r="AI228" s="255"/>
      <c r="AJ228" s="253"/>
      <c r="AK228" s="254"/>
      <c r="AL228" s="255"/>
      <c r="AM228" s="253"/>
      <c r="AN228" s="254"/>
      <c r="AO228" s="255"/>
      <c r="AP228" s="253"/>
      <c r="AQ228" s="254"/>
      <c r="AR228" s="255"/>
      <c r="AS228" s="253"/>
      <c r="AT228" s="254"/>
      <c r="AU228" s="255"/>
      <c r="AV228" s="253"/>
      <c r="AW228" s="254"/>
      <c r="AX228" s="255"/>
      <c r="AY228" s="253"/>
      <c r="AZ228" s="254"/>
      <c r="BA228" s="255"/>
      <c r="BB228" s="253"/>
      <c r="BC228" s="254"/>
      <c r="BD228" s="255"/>
    </row>
    <row r="229" spans="1:56">
      <c r="A229" s="256"/>
      <c r="B229" s="247" t="s">
        <v>884</v>
      </c>
      <c r="C229" s="248"/>
      <c r="D229" s="248"/>
      <c r="E229" s="249">
        <f t="shared" si="234"/>
        <v>0</v>
      </c>
      <c r="F229" s="248"/>
      <c r="G229" s="248"/>
      <c r="H229" s="250">
        <f t="shared" si="235"/>
        <v>0</v>
      </c>
      <c r="I229" s="251"/>
      <c r="J229" s="248"/>
      <c r="K229" s="250">
        <f t="shared" si="236"/>
        <v>0</v>
      </c>
      <c r="L229" s="251"/>
      <c r="M229" s="248"/>
      <c r="N229" s="252">
        <f t="shared" si="237"/>
        <v>0</v>
      </c>
      <c r="O229" s="253"/>
      <c r="P229" s="254"/>
      <c r="Q229" s="255"/>
      <c r="R229" s="253"/>
      <c r="S229" s="254"/>
      <c r="T229" s="255"/>
      <c r="U229" s="253"/>
      <c r="V229" s="254"/>
      <c r="W229" s="255"/>
      <c r="X229" s="253"/>
      <c r="Y229" s="254"/>
      <c r="Z229" s="255"/>
      <c r="AA229" s="253"/>
      <c r="AB229" s="254"/>
      <c r="AC229" s="255"/>
      <c r="AD229" s="253"/>
      <c r="AE229" s="254"/>
      <c r="AF229" s="255"/>
      <c r="AG229" s="253"/>
      <c r="AH229" s="254"/>
      <c r="AI229" s="255"/>
      <c r="AJ229" s="253"/>
      <c r="AK229" s="254"/>
      <c r="AL229" s="255"/>
      <c r="AM229" s="253"/>
      <c r="AN229" s="254"/>
      <c r="AO229" s="255"/>
      <c r="AP229" s="253"/>
      <c r="AQ229" s="254"/>
      <c r="AR229" s="255"/>
      <c r="AS229" s="253"/>
      <c r="AT229" s="254"/>
      <c r="AU229" s="255"/>
      <c r="AV229" s="253"/>
      <c r="AW229" s="254"/>
      <c r="AX229" s="255"/>
      <c r="AY229" s="253"/>
      <c r="AZ229" s="254"/>
      <c r="BA229" s="255"/>
      <c r="BB229" s="253"/>
      <c r="BC229" s="254"/>
      <c r="BD229" s="255"/>
    </row>
    <row r="230" spans="1:56" s="277" customFormat="1" ht="19.5" customHeight="1">
      <c r="A230" s="276"/>
      <c r="B230" s="258" t="s">
        <v>885</v>
      </c>
      <c r="C230" s="259">
        <v>8356</v>
      </c>
      <c r="D230" s="259">
        <v>8610</v>
      </c>
      <c r="E230" s="260">
        <f t="shared" si="234"/>
        <v>3.0397319291527047</v>
      </c>
      <c r="F230" s="259">
        <v>24474</v>
      </c>
      <c r="G230" s="259">
        <v>24662</v>
      </c>
      <c r="H230" s="261">
        <f t="shared" si="235"/>
        <v>0.76816213124131727</v>
      </c>
      <c r="I230" s="262">
        <v>10387</v>
      </c>
      <c r="J230" s="259">
        <v>10615</v>
      </c>
      <c r="K230" s="261">
        <f t="shared" si="236"/>
        <v>2.1950515066910561</v>
      </c>
      <c r="L230" s="262">
        <v>25151</v>
      </c>
      <c r="M230" s="259">
        <v>25835</v>
      </c>
      <c r="N230" s="263">
        <f t="shared" si="237"/>
        <v>2.7195737744026083</v>
      </c>
      <c r="O230" s="264"/>
      <c r="P230" s="265"/>
      <c r="Q230" s="266"/>
      <c r="R230" s="264"/>
      <c r="S230" s="265"/>
      <c r="T230" s="266"/>
      <c r="U230" s="264"/>
      <c r="V230" s="265"/>
      <c r="W230" s="266"/>
      <c r="X230" s="264"/>
      <c r="Y230" s="265"/>
      <c r="Z230" s="266"/>
      <c r="AA230" s="264"/>
      <c r="AB230" s="265"/>
      <c r="AC230" s="266"/>
      <c r="AD230" s="264"/>
      <c r="AE230" s="265"/>
      <c r="AF230" s="266"/>
      <c r="AG230" s="264"/>
      <c r="AH230" s="265"/>
      <c r="AI230" s="266"/>
      <c r="AJ230" s="264"/>
      <c r="AK230" s="265"/>
      <c r="AL230" s="266"/>
      <c r="AM230" s="264"/>
      <c r="AN230" s="265"/>
      <c r="AO230" s="266"/>
      <c r="AP230" s="264"/>
      <c r="AQ230" s="265"/>
      <c r="AR230" s="266"/>
      <c r="AS230" s="264"/>
      <c r="AT230" s="265"/>
      <c r="AU230" s="266"/>
      <c r="AV230" s="264"/>
      <c r="AW230" s="265"/>
      <c r="AX230" s="266"/>
      <c r="AY230" s="264"/>
      <c r="AZ230" s="265"/>
      <c r="BA230" s="266"/>
      <c r="BB230" s="264"/>
      <c r="BC230" s="265"/>
      <c r="BD230" s="266"/>
    </row>
    <row r="231" spans="1:56">
      <c r="A231" s="256"/>
      <c r="B231" s="247" t="s">
        <v>886</v>
      </c>
      <c r="C231" s="248"/>
      <c r="D231" s="248"/>
      <c r="E231" s="249">
        <f t="shared" si="234"/>
        <v>0</v>
      </c>
      <c r="F231" s="248"/>
      <c r="G231" s="248"/>
      <c r="H231" s="250">
        <f t="shared" si="235"/>
        <v>0</v>
      </c>
      <c r="I231" s="251"/>
      <c r="J231" s="248"/>
      <c r="K231" s="250"/>
      <c r="L231" s="251"/>
      <c r="M231" s="248"/>
      <c r="N231" s="252"/>
      <c r="O231" s="253"/>
      <c r="P231" s="254"/>
      <c r="Q231" s="255"/>
      <c r="R231" s="253"/>
      <c r="S231" s="254"/>
      <c r="T231" s="255"/>
      <c r="U231" s="253"/>
      <c r="V231" s="254"/>
      <c r="W231" s="255"/>
      <c r="X231" s="253"/>
      <c r="Y231" s="254"/>
      <c r="Z231" s="255"/>
      <c r="AA231" s="253"/>
      <c r="AB231" s="254"/>
      <c r="AC231" s="255"/>
      <c r="AD231" s="253"/>
      <c r="AE231" s="254"/>
      <c r="AF231" s="255"/>
      <c r="AG231" s="253"/>
      <c r="AH231" s="254"/>
      <c r="AI231" s="255"/>
      <c r="AJ231" s="253"/>
      <c r="AK231" s="254"/>
      <c r="AL231" s="255"/>
      <c r="AM231" s="253"/>
      <c r="AN231" s="254"/>
      <c r="AO231" s="255"/>
      <c r="AP231" s="253"/>
      <c r="AQ231" s="254"/>
      <c r="AR231" s="255"/>
      <c r="AS231" s="253"/>
      <c r="AT231" s="254"/>
      <c r="AU231" s="255"/>
      <c r="AV231" s="253"/>
      <c r="AW231" s="254"/>
      <c r="AX231" s="255"/>
      <c r="AY231" s="253"/>
      <c r="AZ231" s="254"/>
      <c r="BA231" s="255"/>
      <c r="BB231" s="253"/>
      <c r="BC231" s="254"/>
      <c r="BD231" s="255"/>
    </row>
    <row r="232" spans="1:56">
      <c r="A232" s="256"/>
      <c r="B232" s="247" t="s">
        <v>887</v>
      </c>
      <c r="C232" s="248">
        <v>4143</v>
      </c>
      <c r="D232" s="248">
        <v>4235</v>
      </c>
      <c r="E232" s="249">
        <f t="shared" si="234"/>
        <v>2.2206130823075068</v>
      </c>
      <c r="F232" s="248">
        <v>19941</v>
      </c>
      <c r="G232" s="248">
        <v>20411</v>
      </c>
      <c r="H232" s="250">
        <f t="shared" si="235"/>
        <v>2.3569530113835815</v>
      </c>
      <c r="I232" s="251"/>
      <c r="J232" s="248"/>
      <c r="K232" s="250"/>
      <c r="L232" s="251"/>
      <c r="M232" s="248"/>
      <c r="N232" s="252"/>
      <c r="O232" s="253"/>
      <c r="P232" s="254"/>
      <c r="Q232" s="255"/>
      <c r="R232" s="253"/>
      <c r="S232" s="254"/>
      <c r="T232" s="255"/>
      <c r="U232" s="253"/>
      <c r="V232" s="254"/>
      <c r="W232" s="255"/>
      <c r="X232" s="253"/>
      <c r="Y232" s="254"/>
      <c r="Z232" s="255"/>
      <c r="AA232" s="253"/>
      <c r="AB232" s="254"/>
      <c r="AC232" s="255"/>
      <c r="AD232" s="253"/>
      <c r="AE232" s="254"/>
      <c r="AF232" s="255"/>
      <c r="AG232" s="253"/>
      <c r="AH232" s="254"/>
      <c r="AI232" s="255"/>
      <c r="AJ232" s="253"/>
      <c r="AK232" s="254"/>
      <c r="AL232" s="255"/>
      <c r="AM232" s="253"/>
      <c r="AN232" s="254"/>
      <c r="AO232" s="255"/>
      <c r="AP232" s="253"/>
      <c r="AQ232" s="254"/>
      <c r="AR232" s="255"/>
      <c r="AS232" s="253"/>
      <c r="AT232" s="254"/>
      <c r="AU232" s="255"/>
      <c r="AV232" s="253"/>
      <c r="AW232" s="254"/>
      <c r="AX232" s="255"/>
      <c r="AY232" s="253"/>
      <c r="AZ232" s="254"/>
      <c r="BA232" s="255"/>
      <c r="BB232" s="253"/>
      <c r="BC232" s="254"/>
      <c r="BD232" s="255"/>
    </row>
    <row r="233" spans="1:56">
      <c r="A233" s="256"/>
      <c r="B233" s="247" t="s">
        <v>888</v>
      </c>
      <c r="C233" s="248">
        <v>4116</v>
      </c>
      <c r="D233" s="248">
        <v>4229</v>
      </c>
      <c r="E233" s="249">
        <f t="shared" si="234"/>
        <v>2.7453838678328473</v>
      </c>
      <c r="F233" s="248">
        <v>19914</v>
      </c>
      <c r="G233" s="248">
        <v>20405</v>
      </c>
      <c r="H233" s="250">
        <f t="shared" si="235"/>
        <v>2.4656020889826253</v>
      </c>
      <c r="I233" s="251"/>
      <c r="J233" s="248"/>
      <c r="K233" s="250"/>
      <c r="L233" s="251"/>
      <c r="M233" s="248"/>
      <c r="N233" s="252"/>
      <c r="O233" s="253"/>
      <c r="P233" s="254"/>
      <c r="Q233" s="255"/>
      <c r="R233" s="253"/>
      <c r="S233" s="254"/>
      <c r="T233" s="255"/>
      <c r="U233" s="253"/>
      <c r="V233" s="254"/>
      <c r="W233" s="255"/>
      <c r="X233" s="253"/>
      <c r="Y233" s="254"/>
      <c r="Z233" s="255"/>
      <c r="AA233" s="253"/>
      <c r="AB233" s="254"/>
      <c r="AC233" s="255"/>
      <c r="AD233" s="253"/>
      <c r="AE233" s="254"/>
      <c r="AF233" s="255"/>
      <c r="AG233" s="253"/>
      <c r="AH233" s="254"/>
      <c r="AI233" s="255"/>
      <c r="AJ233" s="253"/>
      <c r="AK233" s="254"/>
      <c r="AL233" s="255"/>
      <c r="AM233" s="253"/>
      <c r="AN233" s="254"/>
      <c r="AO233" s="255"/>
      <c r="AP233" s="253"/>
      <c r="AQ233" s="254"/>
      <c r="AR233" s="255"/>
      <c r="AS233" s="253"/>
      <c r="AT233" s="254"/>
      <c r="AU233" s="255"/>
      <c r="AV233" s="253"/>
      <c r="AW233" s="254"/>
      <c r="AX233" s="255"/>
      <c r="AY233" s="253"/>
      <c r="AZ233" s="254"/>
      <c r="BA233" s="255"/>
      <c r="BB233" s="253"/>
      <c r="BC233" s="254"/>
      <c r="BD233" s="255"/>
    </row>
    <row r="234" spans="1:56">
      <c r="A234" s="256"/>
      <c r="B234" s="247" t="s">
        <v>889</v>
      </c>
      <c r="C234" s="248">
        <v>4127</v>
      </c>
      <c r="D234" s="248">
        <v>4229</v>
      </c>
      <c r="E234" s="249">
        <f t="shared" si="234"/>
        <v>2.4715289556578628</v>
      </c>
      <c r="F234" s="248">
        <v>19925</v>
      </c>
      <c r="G234" s="248">
        <v>20405</v>
      </c>
      <c r="H234" s="250">
        <f t="shared" si="235"/>
        <v>2.4090338770388962</v>
      </c>
      <c r="I234" s="251"/>
      <c r="J234" s="248"/>
      <c r="K234" s="250"/>
      <c r="L234" s="251"/>
      <c r="M234" s="248"/>
      <c r="N234" s="252"/>
      <c r="O234" s="253"/>
      <c r="P234" s="254"/>
      <c r="Q234" s="255"/>
      <c r="R234" s="253"/>
      <c r="S234" s="254"/>
      <c r="T234" s="255"/>
      <c r="U234" s="253"/>
      <c r="V234" s="254"/>
      <c r="W234" s="255"/>
      <c r="X234" s="253"/>
      <c r="Y234" s="254"/>
      <c r="Z234" s="255"/>
      <c r="AA234" s="253"/>
      <c r="AB234" s="254"/>
      <c r="AC234" s="255"/>
      <c r="AD234" s="253"/>
      <c r="AE234" s="254"/>
      <c r="AF234" s="255"/>
      <c r="AG234" s="253"/>
      <c r="AH234" s="254"/>
      <c r="AI234" s="255"/>
      <c r="AJ234" s="253"/>
      <c r="AK234" s="254"/>
      <c r="AL234" s="255"/>
      <c r="AM234" s="253"/>
      <c r="AN234" s="254"/>
      <c r="AO234" s="255"/>
      <c r="AP234" s="253"/>
      <c r="AQ234" s="254"/>
      <c r="AR234" s="255"/>
      <c r="AS234" s="253"/>
      <c r="AT234" s="254"/>
      <c r="AU234" s="255"/>
      <c r="AV234" s="253"/>
      <c r="AW234" s="254"/>
      <c r="AX234" s="255"/>
      <c r="AY234" s="253"/>
      <c r="AZ234" s="254"/>
      <c r="BA234" s="255"/>
      <c r="BB234" s="253"/>
      <c r="BC234" s="254"/>
      <c r="BD234" s="255"/>
    </row>
    <row r="235" spans="1:56" s="277" customFormat="1" ht="20.25" customHeight="1">
      <c r="A235" s="276"/>
      <c r="B235" s="258" t="s">
        <v>890</v>
      </c>
      <c r="C235" s="259">
        <v>4127</v>
      </c>
      <c r="D235" s="259">
        <v>4229</v>
      </c>
      <c r="E235" s="260">
        <f t="shared" si="234"/>
        <v>2.4715289556578628</v>
      </c>
      <c r="F235" s="259">
        <v>19925</v>
      </c>
      <c r="G235" s="259">
        <v>20405</v>
      </c>
      <c r="H235" s="261">
        <f t="shared" si="235"/>
        <v>2.4090338770388962</v>
      </c>
      <c r="I235" s="262"/>
      <c r="J235" s="259"/>
      <c r="K235" s="261"/>
      <c r="L235" s="262"/>
      <c r="M235" s="259"/>
      <c r="N235" s="263"/>
      <c r="O235" s="264"/>
      <c r="P235" s="265"/>
      <c r="Q235" s="266"/>
      <c r="R235" s="264"/>
      <c r="S235" s="265"/>
      <c r="T235" s="266"/>
      <c r="U235" s="264"/>
      <c r="V235" s="265"/>
      <c r="W235" s="266"/>
      <c r="X235" s="264"/>
      <c r="Y235" s="265"/>
      <c r="Z235" s="266"/>
      <c r="AA235" s="264"/>
      <c r="AB235" s="265"/>
      <c r="AC235" s="266"/>
      <c r="AD235" s="264"/>
      <c r="AE235" s="265"/>
      <c r="AF235" s="266"/>
      <c r="AG235" s="264"/>
      <c r="AH235" s="265"/>
      <c r="AI235" s="266"/>
      <c r="AJ235" s="264"/>
      <c r="AK235" s="265"/>
      <c r="AL235" s="266"/>
      <c r="AM235" s="264"/>
      <c r="AN235" s="265"/>
      <c r="AO235" s="266"/>
      <c r="AP235" s="264"/>
      <c r="AQ235" s="265"/>
      <c r="AR235" s="266"/>
      <c r="AS235" s="264"/>
      <c r="AT235" s="265"/>
      <c r="AU235" s="266"/>
      <c r="AV235" s="264"/>
      <c r="AW235" s="265"/>
      <c r="AX235" s="266"/>
      <c r="AY235" s="264"/>
      <c r="AZ235" s="265"/>
      <c r="BA235" s="266"/>
      <c r="BB235" s="264"/>
      <c r="BC235" s="265"/>
      <c r="BD235" s="266"/>
    </row>
    <row r="236" spans="1:56">
      <c r="A236" s="256"/>
      <c r="B236" s="247" t="s">
        <v>891</v>
      </c>
      <c r="C236" s="248">
        <v>3554</v>
      </c>
      <c r="D236" s="248">
        <v>3647</v>
      </c>
      <c r="E236" s="249">
        <f t="shared" si="234"/>
        <v>2.6167698368036016</v>
      </c>
      <c r="F236" s="248"/>
      <c r="G236" s="248"/>
      <c r="H236" s="250">
        <f t="shared" si="235"/>
        <v>0</v>
      </c>
      <c r="I236" s="251"/>
      <c r="J236" s="248"/>
      <c r="K236" s="250"/>
      <c r="L236" s="251"/>
      <c r="M236" s="248"/>
      <c r="N236" s="252"/>
      <c r="O236" s="253"/>
      <c r="P236" s="254"/>
      <c r="Q236" s="255"/>
      <c r="R236" s="253"/>
      <c r="S236" s="254"/>
      <c r="T236" s="255"/>
      <c r="U236" s="253"/>
      <c r="V236" s="254"/>
      <c r="W236" s="255"/>
      <c r="X236" s="253"/>
      <c r="Y236" s="254"/>
      <c r="Z236" s="255"/>
      <c r="AA236" s="253"/>
      <c r="AB236" s="254"/>
      <c r="AC236" s="255"/>
      <c r="AD236" s="253"/>
      <c r="AE236" s="254"/>
      <c r="AF236" s="255"/>
      <c r="AG236" s="253"/>
      <c r="AH236" s="254"/>
      <c r="AI236" s="255"/>
      <c r="AJ236" s="253"/>
      <c r="AK236" s="254"/>
      <c r="AL236" s="255"/>
      <c r="AM236" s="253"/>
      <c r="AN236" s="254"/>
      <c r="AO236" s="255"/>
      <c r="AP236" s="253"/>
      <c r="AQ236" s="254"/>
      <c r="AR236" s="255"/>
      <c r="AS236" s="253"/>
      <c r="AT236" s="254"/>
      <c r="AU236" s="255"/>
      <c r="AV236" s="253"/>
      <c r="AW236" s="254"/>
      <c r="AX236" s="255"/>
      <c r="AY236" s="253"/>
      <c r="AZ236" s="254"/>
      <c r="BA236" s="255"/>
      <c r="BB236" s="253"/>
      <c r="BC236" s="254"/>
      <c r="BD236" s="255"/>
    </row>
    <row r="237" spans="1:56">
      <c r="A237" s="256"/>
      <c r="B237" s="247" t="s">
        <v>892</v>
      </c>
      <c r="C237" s="248">
        <v>3554</v>
      </c>
      <c r="D237" s="248">
        <v>3647</v>
      </c>
      <c r="E237" s="249">
        <f t="shared" si="234"/>
        <v>2.6167698368036016</v>
      </c>
      <c r="F237" s="248"/>
      <c r="G237" s="248"/>
      <c r="H237" s="250">
        <f t="shared" si="235"/>
        <v>0</v>
      </c>
      <c r="I237" s="251"/>
      <c r="J237" s="248"/>
      <c r="K237" s="250"/>
      <c r="L237" s="251"/>
      <c r="M237" s="248"/>
      <c r="N237" s="252"/>
      <c r="O237" s="253"/>
      <c r="P237" s="254"/>
      <c r="Q237" s="255"/>
      <c r="R237" s="253"/>
      <c r="S237" s="254"/>
      <c r="T237" s="255"/>
      <c r="U237" s="253"/>
      <c r="V237" s="254"/>
      <c r="W237" s="255"/>
      <c r="X237" s="253"/>
      <c r="Y237" s="254"/>
      <c r="Z237" s="255"/>
      <c r="AA237" s="253"/>
      <c r="AB237" s="254"/>
      <c r="AC237" s="255"/>
      <c r="AD237" s="253"/>
      <c r="AE237" s="254"/>
      <c r="AF237" s="255"/>
      <c r="AG237" s="253"/>
      <c r="AH237" s="254"/>
      <c r="AI237" s="255"/>
      <c r="AJ237" s="253"/>
      <c r="AK237" s="254"/>
      <c r="AL237" s="255"/>
      <c r="AM237" s="253"/>
      <c r="AN237" s="254"/>
      <c r="AO237" s="255"/>
      <c r="AP237" s="253"/>
      <c r="AQ237" s="254"/>
      <c r="AR237" s="255"/>
      <c r="AS237" s="253"/>
      <c r="AT237" s="254"/>
      <c r="AU237" s="255"/>
      <c r="AV237" s="253"/>
      <c r="AW237" s="254"/>
      <c r="AX237" s="255"/>
      <c r="AY237" s="253"/>
      <c r="AZ237" s="254"/>
      <c r="BA237" s="255"/>
      <c r="BB237" s="253"/>
      <c r="BC237" s="254"/>
      <c r="BD237" s="255"/>
    </row>
    <row r="238" spans="1:56">
      <c r="A238" s="256"/>
      <c r="B238" s="247" t="s">
        <v>893</v>
      </c>
      <c r="C238" s="248"/>
      <c r="D238" s="248"/>
      <c r="E238" s="249"/>
      <c r="F238" s="248"/>
      <c r="G238" s="248"/>
      <c r="H238" s="250">
        <f t="shared" si="235"/>
        <v>0</v>
      </c>
      <c r="I238" s="251"/>
      <c r="J238" s="248"/>
      <c r="K238" s="250"/>
      <c r="L238" s="251"/>
      <c r="M238" s="248"/>
      <c r="N238" s="252"/>
      <c r="O238" s="253"/>
      <c r="P238" s="254"/>
      <c r="Q238" s="255"/>
      <c r="R238" s="253"/>
      <c r="S238" s="254"/>
      <c r="T238" s="255"/>
      <c r="U238" s="253"/>
      <c r="V238" s="254"/>
      <c r="W238" s="255"/>
      <c r="X238" s="253"/>
      <c r="Y238" s="254"/>
      <c r="Z238" s="255"/>
      <c r="AA238" s="253"/>
      <c r="AB238" s="254"/>
      <c r="AC238" s="255"/>
      <c r="AD238" s="253"/>
      <c r="AE238" s="254"/>
      <c r="AF238" s="255"/>
      <c r="AG238" s="253"/>
      <c r="AH238" s="254"/>
      <c r="AI238" s="255"/>
      <c r="AJ238" s="253"/>
      <c r="AK238" s="254"/>
      <c r="AL238" s="255"/>
      <c r="AM238" s="253"/>
      <c r="AN238" s="254"/>
      <c r="AO238" s="255"/>
      <c r="AP238" s="253"/>
      <c r="AQ238" s="254"/>
      <c r="AR238" s="255"/>
      <c r="AS238" s="253"/>
      <c r="AT238" s="254"/>
      <c r="AU238" s="255"/>
      <c r="AV238" s="253"/>
      <c r="AW238" s="254"/>
      <c r="AX238" s="255"/>
      <c r="AY238" s="253"/>
      <c r="AZ238" s="254"/>
      <c r="BA238" s="255"/>
      <c r="BB238" s="253"/>
      <c r="BC238" s="254"/>
      <c r="BD238" s="255"/>
    </row>
    <row r="239" spans="1:56" s="277" customFormat="1" ht="20.25" customHeight="1">
      <c r="A239" s="276"/>
      <c r="B239" s="278" t="s">
        <v>894</v>
      </c>
      <c r="C239" s="259">
        <v>3554</v>
      </c>
      <c r="D239" s="259">
        <v>3647</v>
      </c>
      <c r="E239" s="260">
        <f>IF(C239&gt;0,(((D239-C239)/C239)*100),0)</f>
        <v>2.6167698368036016</v>
      </c>
      <c r="F239" s="259"/>
      <c r="G239" s="259"/>
      <c r="H239" s="261">
        <f t="shared" si="235"/>
        <v>0</v>
      </c>
      <c r="I239" s="262"/>
      <c r="J239" s="259"/>
      <c r="K239" s="261"/>
      <c r="L239" s="262"/>
      <c r="M239" s="259"/>
      <c r="N239" s="263"/>
      <c r="O239" s="264"/>
      <c r="P239" s="265"/>
      <c r="Q239" s="266"/>
      <c r="R239" s="264"/>
      <c r="S239" s="265"/>
      <c r="T239" s="266"/>
      <c r="U239" s="264"/>
      <c r="V239" s="265"/>
      <c r="W239" s="266"/>
      <c r="X239" s="264"/>
      <c r="Y239" s="265"/>
      <c r="Z239" s="266"/>
      <c r="AA239" s="264"/>
      <c r="AB239" s="265"/>
      <c r="AC239" s="266"/>
      <c r="AD239" s="264"/>
      <c r="AE239" s="265"/>
      <c r="AF239" s="266"/>
      <c r="AG239" s="264"/>
      <c r="AH239" s="265"/>
      <c r="AI239" s="266"/>
      <c r="AJ239" s="264"/>
      <c r="AK239" s="265"/>
      <c r="AL239" s="266"/>
      <c r="AM239" s="264"/>
      <c r="AN239" s="265"/>
      <c r="AO239" s="266"/>
      <c r="AP239" s="264"/>
      <c r="AQ239" s="265"/>
      <c r="AR239" s="266"/>
      <c r="AS239" s="264"/>
      <c r="AT239" s="265"/>
      <c r="AU239" s="266"/>
      <c r="AV239" s="264"/>
      <c r="AW239" s="265"/>
      <c r="AX239" s="266"/>
      <c r="AY239" s="264"/>
      <c r="AZ239" s="265"/>
      <c r="BA239" s="266"/>
      <c r="BB239" s="264"/>
      <c r="BC239" s="265"/>
      <c r="BD239" s="266"/>
    </row>
    <row r="240" spans="1:56">
      <c r="A240" s="268"/>
      <c r="B240" s="269" t="s">
        <v>895</v>
      </c>
      <c r="C240" s="270"/>
      <c r="D240" s="270"/>
      <c r="E240" s="271"/>
      <c r="F240" s="270"/>
      <c r="G240" s="270"/>
      <c r="H240" s="272"/>
      <c r="I240" s="273"/>
      <c r="J240" s="270"/>
      <c r="K240" s="272"/>
      <c r="L240" s="273"/>
      <c r="M240" s="270"/>
      <c r="N240" s="272"/>
      <c r="O240" s="273">
        <v>18578.5</v>
      </c>
      <c r="P240" s="270">
        <v>18819.5</v>
      </c>
      <c r="Q240" s="274">
        <f t="shared" ref="Q240" si="238">IF(O240&gt;0,(((P240-O240)/O240)*100),0)</f>
        <v>1.2971983744651074</v>
      </c>
      <c r="R240" s="273">
        <v>31845.5</v>
      </c>
      <c r="S240" s="270">
        <v>32086.5</v>
      </c>
      <c r="T240" s="274">
        <f t="shared" ref="T240" si="239">IF(R240&gt;0,(((S240-R240)/R240)*100),0)</f>
        <v>0.75677882275360719</v>
      </c>
      <c r="U240" s="273">
        <v>33091.5</v>
      </c>
      <c r="V240" s="270">
        <v>33607.5</v>
      </c>
      <c r="W240" s="274">
        <f t="shared" ref="W240" si="240">IF(U240&gt;0,(((V240-U240)/U240)*100),0)</f>
        <v>1.5593128144689723</v>
      </c>
      <c r="X240" s="273">
        <v>64899.5</v>
      </c>
      <c r="Y240" s="270">
        <v>65883.5</v>
      </c>
      <c r="Z240" s="274">
        <f t="shared" ref="Z240" si="241">IF(X240&gt;0,(((Y240-X240)/X240)*100),0)</f>
        <v>1.5161904174916603</v>
      </c>
      <c r="AA240" s="273">
        <v>32166</v>
      </c>
      <c r="AB240" s="270">
        <v>33366</v>
      </c>
      <c r="AC240" s="274">
        <f t="shared" ref="AC240" si="242">IF(AA240&gt;0,(((AB240-AA240)/AA240)*100),0)</f>
        <v>3.7306472673008768</v>
      </c>
      <c r="AD240" s="273">
        <v>71832</v>
      </c>
      <c r="AE240" s="270">
        <v>73032</v>
      </c>
      <c r="AF240" s="274">
        <f t="shared" ref="AF240" si="243">IF(AD240&gt;0,(((AE240-AD240)/AD240)*100),0)</f>
        <v>1.670564650851988</v>
      </c>
      <c r="AG240" s="273">
        <v>29187</v>
      </c>
      <c r="AH240" s="270">
        <v>29849.5</v>
      </c>
      <c r="AI240" s="274">
        <f t="shared" ref="AI240" si="244">IF(AG240&gt;0,(((AH240-AG240)/AG240)*100),0)</f>
        <v>2.2698461643882553</v>
      </c>
      <c r="AJ240" s="273">
        <v>39363</v>
      </c>
      <c r="AK240" s="270">
        <v>40025.5</v>
      </c>
      <c r="AL240" s="274">
        <f t="shared" ref="AL240" si="245">IF(AJ240&gt;0,(((AK240-AJ240)/AJ240)*100),0)</f>
        <v>1.6830526128597922</v>
      </c>
      <c r="AM240" s="273"/>
      <c r="AN240" s="270"/>
      <c r="AO240" s="274">
        <f t="shared" ref="AO240" si="246">IF(AM240&gt;0,(((AN240-AM240)/AM240)*100),0)</f>
        <v>0</v>
      </c>
      <c r="AP240" s="273"/>
      <c r="AQ240" s="270"/>
      <c r="AR240" s="274">
        <f t="shared" ref="AR240" si="247">IF(AP240&gt;0,(((AQ240-AP240)/AP240)*100),0)</f>
        <v>0</v>
      </c>
      <c r="AS240" s="273"/>
      <c r="AT240" s="270"/>
      <c r="AU240" s="274">
        <f t="shared" ref="AU240" si="248">IF(AS240&gt;0,(((AT240-AS240)/AS240)*100),0)</f>
        <v>0</v>
      </c>
      <c r="AV240" s="273"/>
      <c r="AW240" s="270"/>
      <c r="AX240" s="274">
        <f t="shared" ref="AX240" si="249">IF(AV240&gt;0,(((AW240-AV240)/AV240)*100),0)</f>
        <v>0</v>
      </c>
      <c r="AY240" s="273">
        <v>27350</v>
      </c>
      <c r="AZ240" s="270">
        <v>28428</v>
      </c>
      <c r="BA240" s="274">
        <f t="shared" ref="BA240" si="250">IF(AY240&gt;0,(((AZ240-AY240)/AY240)*100),0)</f>
        <v>3.9414990859232177</v>
      </c>
      <c r="BB240" s="273">
        <v>55380</v>
      </c>
      <c r="BC240" s="270">
        <v>56500</v>
      </c>
      <c r="BD240" s="274">
        <f t="shared" ref="BD240" si="251">IF(BB240&gt;0,(((BC240-BB240)/BB240)*100),0)</f>
        <v>2.0223907547851208</v>
      </c>
    </row>
    <row r="241" spans="1:56">
      <c r="A241" s="246" t="s">
        <v>678</v>
      </c>
      <c r="B241" s="247" t="s">
        <v>879</v>
      </c>
      <c r="C241" s="248">
        <v>10167</v>
      </c>
      <c r="D241" s="248">
        <v>10293</v>
      </c>
      <c r="E241" s="249">
        <f t="shared" ref="E241:E254" si="252">IF(C241&gt;0,(((D241-C241)/C241)*100),0)</f>
        <v>1.2393036293892004</v>
      </c>
      <c r="F241" s="248">
        <v>23279</v>
      </c>
      <c r="G241" s="248">
        <v>23287</v>
      </c>
      <c r="H241" s="250">
        <f t="shared" ref="H241:H256" si="253">IF(F241&gt;0,(((G241-F241)/F241)*100),0)</f>
        <v>3.4365737359852225E-2</v>
      </c>
      <c r="I241" s="251">
        <v>10765.8</v>
      </c>
      <c r="J241" s="248">
        <v>10935.6</v>
      </c>
      <c r="K241" s="250">
        <f t="shared" ref="K241:K247" si="254">IF(I241&gt;0,(((J241-I241)/I241)*100),0)</f>
        <v>1.5772167419049312</v>
      </c>
      <c r="L241" s="251">
        <v>20977.200000000001</v>
      </c>
      <c r="M241" s="248">
        <v>22231.200000000001</v>
      </c>
      <c r="N241" s="252">
        <f t="shared" ref="N241:N247" si="255">IF(L241&gt;0,(((M241-L241)/L241)*100),0)</f>
        <v>5.9779188833590755</v>
      </c>
      <c r="O241" s="253"/>
      <c r="P241" s="254"/>
      <c r="Q241" s="255"/>
      <c r="R241" s="253"/>
      <c r="S241" s="254"/>
      <c r="T241" s="255"/>
      <c r="U241" s="253"/>
      <c r="V241" s="254"/>
      <c r="W241" s="255"/>
      <c r="X241" s="253"/>
      <c r="Y241" s="254"/>
      <c r="Z241" s="255"/>
      <c r="AA241" s="253"/>
      <c r="AB241" s="254"/>
      <c r="AC241" s="255"/>
      <c r="AD241" s="253"/>
      <c r="AE241" s="254"/>
      <c r="AF241" s="255"/>
      <c r="AG241" s="253"/>
      <c r="AH241" s="254"/>
      <c r="AI241" s="255"/>
      <c r="AJ241" s="253"/>
      <c r="AK241" s="254"/>
      <c r="AL241" s="255"/>
      <c r="AM241" s="253"/>
      <c r="AN241" s="254"/>
      <c r="AO241" s="255"/>
      <c r="AP241" s="253"/>
      <c r="AQ241" s="254"/>
      <c r="AR241" s="255"/>
      <c r="AS241" s="253"/>
      <c r="AT241" s="254"/>
      <c r="AU241" s="255"/>
      <c r="AV241" s="253"/>
      <c r="AW241" s="254"/>
      <c r="AX241" s="255"/>
      <c r="AY241" s="253"/>
      <c r="AZ241" s="254"/>
      <c r="BA241" s="255"/>
      <c r="BB241" s="253"/>
      <c r="BC241" s="254"/>
      <c r="BD241" s="255"/>
    </row>
    <row r="242" spans="1:56">
      <c r="A242" s="256"/>
      <c r="B242" s="247" t="s">
        <v>880</v>
      </c>
      <c r="C242" s="248">
        <v>8628</v>
      </c>
      <c r="D242" s="248">
        <v>8988</v>
      </c>
      <c r="E242" s="249">
        <f t="shared" si="252"/>
        <v>4.1724617524339358</v>
      </c>
      <c r="F242" s="248">
        <v>20222</v>
      </c>
      <c r="G242" s="248">
        <v>22440</v>
      </c>
      <c r="H242" s="289">
        <f t="shared" si="253"/>
        <v>10.968252398378004</v>
      </c>
      <c r="I242" s="251">
        <v>8784</v>
      </c>
      <c r="J242" s="248">
        <v>8976</v>
      </c>
      <c r="K242" s="250">
        <f t="shared" si="254"/>
        <v>2.1857923497267762</v>
      </c>
      <c r="L242" s="251">
        <v>18144</v>
      </c>
      <c r="M242" s="248">
        <v>19344</v>
      </c>
      <c r="N242" s="252">
        <f t="shared" si="255"/>
        <v>6.6137566137566131</v>
      </c>
      <c r="O242" s="253"/>
      <c r="P242" s="254"/>
      <c r="Q242" s="255"/>
      <c r="R242" s="253"/>
      <c r="S242" s="254"/>
      <c r="T242" s="255"/>
      <c r="U242" s="253"/>
      <c r="V242" s="254"/>
      <c r="W242" s="255"/>
      <c r="X242" s="253"/>
      <c r="Y242" s="254"/>
      <c r="Z242" s="255"/>
      <c r="AA242" s="253"/>
      <c r="AB242" s="254"/>
      <c r="AC242" s="255"/>
      <c r="AD242" s="253"/>
      <c r="AE242" s="254"/>
      <c r="AF242" s="255"/>
      <c r="AG242" s="253"/>
      <c r="AH242" s="254"/>
      <c r="AI242" s="255"/>
      <c r="AJ242" s="253"/>
      <c r="AK242" s="254"/>
      <c r="AL242" s="255"/>
      <c r="AM242" s="253"/>
      <c r="AN242" s="254"/>
      <c r="AO242" s="255"/>
      <c r="AP242" s="253"/>
      <c r="AQ242" s="254"/>
      <c r="AR242" s="255"/>
      <c r="AS242" s="253"/>
      <c r="AT242" s="254"/>
      <c r="AU242" s="255"/>
      <c r="AV242" s="253"/>
      <c r="AW242" s="254"/>
      <c r="AX242" s="255"/>
      <c r="AY242" s="253"/>
      <c r="AZ242" s="254"/>
      <c r="BA242" s="255"/>
      <c r="BB242" s="253"/>
      <c r="BC242" s="254"/>
      <c r="BD242" s="255"/>
    </row>
    <row r="243" spans="1:56">
      <c r="A243" s="256"/>
      <c r="B243" s="247" t="s">
        <v>881</v>
      </c>
      <c r="C243" s="248">
        <v>7626</v>
      </c>
      <c r="D243" s="248">
        <v>7965</v>
      </c>
      <c r="E243" s="249">
        <f t="shared" si="252"/>
        <v>4.4453186467348544</v>
      </c>
      <c r="F243" s="248">
        <v>19565</v>
      </c>
      <c r="G243" s="248">
        <v>20432</v>
      </c>
      <c r="H243" s="250">
        <f t="shared" si="253"/>
        <v>4.4313825709174548</v>
      </c>
      <c r="I243" s="251">
        <v>8052</v>
      </c>
      <c r="J243" s="248">
        <v>8340.5999999999985</v>
      </c>
      <c r="K243" s="250">
        <f t="shared" si="254"/>
        <v>3.58420268256332</v>
      </c>
      <c r="L243" s="251">
        <v>16956</v>
      </c>
      <c r="M243" s="248">
        <v>18018.599999999999</v>
      </c>
      <c r="N243" s="252">
        <f t="shared" si="255"/>
        <v>6.2668082094833597</v>
      </c>
      <c r="O243" s="253"/>
      <c r="P243" s="254"/>
      <c r="Q243" s="255"/>
      <c r="R243" s="253"/>
      <c r="S243" s="254"/>
      <c r="T243" s="255"/>
      <c r="U243" s="253"/>
      <c r="V243" s="254"/>
      <c r="W243" s="255"/>
      <c r="X243" s="253"/>
      <c r="Y243" s="254"/>
      <c r="Z243" s="255"/>
      <c r="AA243" s="253"/>
      <c r="AB243" s="254"/>
      <c r="AC243" s="255"/>
      <c r="AD243" s="253"/>
      <c r="AE243" s="254"/>
      <c r="AF243" s="255"/>
      <c r="AG243" s="253"/>
      <c r="AH243" s="254"/>
      <c r="AI243" s="255"/>
      <c r="AJ243" s="253"/>
      <c r="AK243" s="254"/>
      <c r="AL243" s="255"/>
      <c r="AM243" s="253"/>
      <c r="AN243" s="254"/>
      <c r="AO243" s="255"/>
      <c r="AP243" s="253"/>
      <c r="AQ243" s="254"/>
      <c r="AR243" s="255"/>
      <c r="AS243" s="253"/>
      <c r="AT243" s="254"/>
      <c r="AU243" s="255"/>
      <c r="AV243" s="253"/>
      <c r="AW243" s="254"/>
      <c r="AX243" s="255"/>
      <c r="AY243" s="253"/>
      <c r="AZ243" s="254"/>
      <c r="BA243" s="255"/>
      <c r="BB243" s="253"/>
      <c r="BC243" s="254"/>
      <c r="BD243" s="255"/>
    </row>
    <row r="244" spans="1:56">
      <c r="A244" s="256"/>
      <c r="B244" s="247" t="s">
        <v>882</v>
      </c>
      <c r="C244" s="248">
        <v>7086</v>
      </c>
      <c r="D244" s="248">
        <v>7370</v>
      </c>
      <c r="E244" s="249">
        <f t="shared" si="252"/>
        <v>4.0079029071408412</v>
      </c>
      <c r="F244" s="248">
        <v>18786</v>
      </c>
      <c r="G244" s="248">
        <v>18576</v>
      </c>
      <c r="H244" s="250">
        <f t="shared" si="253"/>
        <v>-1.1178537208559567</v>
      </c>
      <c r="I244" s="251">
        <v>6376.8</v>
      </c>
      <c r="J244" s="248">
        <v>6979.2</v>
      </c>
      <c r="K244" s="250">
        <f t="shared" si="254"/>
        <v>9.4467444486262639</v>
      </c>
      <c r="L244" s="251">
        <v>16200</v>
      </c>
      <c r="M244" s="248">
        <v>17166</v>
      </c>
      <c r="N244" s="252">
        <f t="shared" si="255"/>
        <v>5.9629629629629628</v>
      </c>
      <c r="O244" s="253"/>
      <c r="P244" s="254"/>
      <c r="Q244" s="255"/>
      <c r="R244" s="253"/>
      <c r="S244" s="254"/>
      <c r="T244" s="255"/>
      <c r="U244" s="253"/>
      <c r="V244" s="254"/>
      <c r="W244" s="255"/>
      <c r="X244" s="253"/>
      <c r="Y244" s="254"/>
      <c r="Z244" s="255"/>
      <c r="AA244" s="253"/>
      <c r="AB244" s="254"/>
      <c r="AC244" s="255"/>
      <c r="AD244" s="253"/>
      <c r="AE244" s="254"/>
      <c r="AF244" s="255"/>
      <c r="AG244" s="253"/>
      <c r="AH244" s="254"/>
      <c r="AI244" s="255"/>
      <c r="AJ244" s="253"/>
      <c r="AK244" s="254"/>
      <c r="AL244" s="255"/>
      <c r="AM244" s="253"/>
      <c r="AN244" s="254"/>
      <c r="AO244" s="255"/>
      <c r="AP244" s="253"/>
      <c r="AQ244" s="254"/>
      <c r="AR244" s="255"/>
      <c r="AS244" s="253"/>
      <c r="AT244" s="254"/>
      <c r="AU244" s="255"/>
      <c r="AV244" s="253"/>
      <c r="AW244" s="254"/>
      <c r="AX244" s="255"/>
      <c r="AY244" s="253"/>
      <c r="AZ244" s="254"/>
      <c r="BA244" s="255"/>
      <c r="BB244" s="253"/>
      <c r="BC244" s="254"/>
      <c r="BD244" s="255"/>
    </row>
    <row r="245" spans="1:56">
      <c r="A245" s="256"/>
      <c r="B245" s="247" t="s">
        <v>883</v>
      </c>
      <c r="C245" s="248">
        <v>7511</v>
      </c>
      <c r="D245" s="248">
        <v>8053</v>
      </c>
      <c r="E245" s="249">
        <f t="shared" si="252"/>
        <v>7.2160830781520442</v>
      </c>
      <c r="F245" s="248">
        <v>18810</v>
      </c>
      <c r="G245" s="248">
        <v>19739.5</v>
      </c>
      <c r="H245" s="250">
        <f t="shared" si="253"/>
        <v>4.9415204678362574</v>
      </c>
      <c r="I245" s="251">
        <v>7134.6</v>
      </c>
      <c r="J245" s="248">
        <v>7890</v>
      </c>
      <c r="K245" s="289">
        <f t="shared" si="254"/>
        <v>10.587839542511137</v>
      </c>
      <c r="L245" s="251">
        <v>15973.2</v>
      </c>
      <c r="M245" s="248">
        <v>17256</v>
      </c>
      <c r="N245" s="252">
        <f t="shared" si="255"/>
        <v>8.0309518443392633</v>
      </c>
      <c r="O245" s="253"/>
      <c r="P245" s="254"/>
      <c r="Q245" s="255"/>
      <c r="R245" s="253"/>
      <c r="S245" s="254"/>
      <c r="T245" s="255"/>
      <c r="U245" s="253"/>
      <c r="V245" s="254"/>
      <c r="W245" s="255"/>
      <c r="X245" s="253"/>
      <c r="Y245" s="254"/>
      <c r="Z245" s="255"/>
      <c r="AA245" s="253"/>
      <c r="AB245" s="254"/>
      <c r="AC245" s="255"/>
      <c r="AD245" s="253"/>
      <c r="AE245" s="254"/>
      <c r="AF245" s="255"/>
      <c r="AG245" s="253"/>
      <c r="AH245" s="254"/>
      <c r="AI245" s="255"/>
      <c r="AJ245" s="253"/>
      <c r="AK245" s="254"/>
      <c r="AL245" s="255"/>
      <c r="AM245" s="253"/>
      <c r="AN245" s="254"/>
      <c r="AO245" s="255"/>
      <c r="AP245" s="253"/>
      <c r="AQ245" s="254"/>
      <c r="AR245" s="255"/>
      <c r="AS245" s="253"/>
      <c r="AT245" s="254"/>
      <c r="AU245" s="255"/>
      <c r="AV245" s="253"/>
      <c r="AW245" s="254"/>
      <c r="AX245" s="255"/>
      <c r="AY245" s="253"/>
      <c r="AZ245" s="254"/>
      <c r="BA245" s="255"/>
      <c r="BB245" s="253"/>
      <c r="BC245" s="254"/>
      <c r="BD245" s="255"/>
    </row>
    <row r="246" spans="1:56">
      <c r="A246" s="256"/>
      <c r="B246" s="247" t="s">
        <v>884</v>
      </c>
      <c r="C246" s="248"/>
      <c r="D246" s="248"/>
      <c r="E246" s="249">
        <f t="shared" si="252"/>
        <v>0</v>
      </c>
      <c r="F246" s="248"/>
      <c r="G246" s="248"/>
      <c r="H246" s="250">
        <f t="shared" si="253"/>
        <v>0</v>
      </c>
      <c r="I246" s="251"/>
      <c r="J246" s="248"/>
      <c r="K246" s="250">
        <f t="shared" si="254"/>
        <v>0</v>
      </c>
      <c r="L246" s="251"/>
      <c r="M246" s="248"/>
      <c r="N246" s="252">
        <f t="shared" si="255"/>
        <v>0</v>
      </c>
      <c r="O246" s="253"/>
      <c r="P246" s="254"/>
      <c r="Q246" s="255"/>
      <c r="R246" s="253"/>
      <c r="S246" s="254"/>
      <c r="T246" s="255"/>
      <c r="U246" s="253"/>
      <c r="V246" s="254"/>
      <c r="W246" s="255"/>
      <c r="X246" s="253"/>
      <c r="Y246" s="254"/>
      <c r="Z246" s="255"/>
      <c r="AA246" s="253"/>
      <c r="AB246" s="254"/>
      <c r="AC246" s="255"/>
      <c r="AD246" s="253"/>
      <c r="AE246" s="254"/>
      <c r="AF246" s="255"/>
      <c r="AG246" s="253"/>
      <c r="AH246" s="254"/>
      <c r="AI246" s="255"/>
      <c r="AJ246" s="253"/>
      <c r="AK246" s="254"/>
      <c r="AL246" s="255"/>
      <c r="AM246" s="253"/>
      <c r="AN246" s="254"/>
      <c r="AO246" s="255"/>
      <c r="AP246" s="253"/>
      <c r="AQ246" s="254"/>
      <c r="AR246" s="255"/>
      <c r="AS246" s="253"/>
      <c r="AT246" s="254"/>
      <c r="AU246" s="255"/>
      <c r="AV246" s="253"/>
      <c r="AW246" s="254"/>
      <c r="AX246" s="255"/>
      <c r="AY246" s="253"/>
      <c r="AZ246" s="254"/>
      <c r="BA246" s="255"/>
      <c r="BB246" s="253"/>
      <c r="BC246" s="254"/>
      <c r="BD246" s="255"/>
    </row>
    <row r="247" spans="1:56" s="277" customFormat="1" ht="19.5" customHeight="1">
      <c r="A247" s="276"/>
      <c r="B247" s="258" t="s">
        <v>885</v>
      </c>
      <c r="C247" s="259">
        <v>8054</v>
      </c>
      <c r="D247" s="259">
        <v>8492</v>
      </c>
      <c r="E247" s="260">
        <f t="shared" si="252"/>
        <v>5.4382915321579333</v>
      </c>
      <c r="F247" s="259">
        <v>19903.5</v>
      </c>
      <c r="G247" s="259">
        <v>21296</v>
      </c>
      <c r="H247" s="261">
        <f t="shared" si="253"/>
        <v>6.9962569397342174</v>
      </c>
      <c r="I247" s="262">
        <v>8160.6</v>
      </c>
      <c r="J247" s="259">
        <v>8631.5999999999985</v>
      </c>
      <c r="K247" s="261">
        <f t="shared" si="254"/>
        <v>5.7716344386441953</v>
      </c>
      <c r="L247" s="262">
        <v>17274</v>
      </c>
      <c r="M247" s="259">
        <v>18483</v>
      </c>
      <c r="N247" s="263">
        <f t="shared" si="255"/>
        <v>6.9989579715178882</v>
      </c>
      <c r="O247" s="264"/>
      <c r="P247" s="265"/>
      <c r="Q247" s="266"/>
      <c r="R247" s="264"/>
      <c r="S247" s="265"/>
      <c r="T247" s="266"/>
      <c r="U247" s="264"/>
      <c r="V247" s="265"/>
      <c r="W247" s="266"/>
      <c r="X247" s="264"/>
      <c r="Y247" s="265"/>
      <c r="Z247" s="266"/>
      <c r="AA247" s="264"/>
      <c r="AB247" s="265"/>
      <c r="AC247" s="266"/>
      <c r="AD247" s="264"/>
      <c r="AE247" s="265"/>
      <c r="AF247" s="266"/>
      <c r="AG247" s="264"/>
      <c r="AH247" s="265"/>
      <c r="AI247" s="266"/>
      <c r="AJ247" s="264"/>
      <c r="AK247" s="265"/>
      <c r="AL247" s="266"/>
      <c r="AM247" s="264"/>
      <c r="AN247" s="265"/>
      <c r="AO247" s="266"/>
      <c r="AP247" s="264"/>
      <c r="AQ247" s="265"/>
      <c r="AR247" s="266"/>
      <c r="AS247" s="264"/>
      <c r="AT247" s="265"/>
      <c r="AU247" s="266"/>
      <c r="AV247" s="264"/>
      <c r="AW247" s="265"/>
      <c r="AX247" s="266"/>
      <c r="AY247" s="264"/>
      <c r="AZ247" s="265"/>
      <c r="BA247" s="266"/>
      <c r="BB247" s="264"/>
      <c r="BC247" s="265"/>
      <c r="BD247" s="266"/>
    </row>
    <row r="248" spans="1:56">
      <c r="A248" s="256"/>
      <c r="B248" s="247" t="s">
        <v>886</v>
      </c>
      <c r="C248" s="248">
        <v>2604</v>
      </c>
      <c r="D248" s="248">
        <v>2580</v>
      </c>
      <c r="E248" s="249">
        <f t="shared" si="252"/>
        <v>-0.92165898617511521</v>
      </c>
      <c r="F248" s="248">
        <v>5145</v>
      </c>
      <c r="G248" s="248">
        <v>5145</v>
      </c>
      <c r="H248" s="250">
        <f t="shared" si="253"/>
        <v>0</v>
      </c>
      <c r="I248" s="251"/>
      <c r="J248" s="248"/>
      <c r="K248" s="250"/>
      <c r="L248" s="251"/>
      <c r="M248" s="248"/>
      <c r="N248" s="252"/>
      <c r="O248" s="253"/>
      <c r="P248" s="254"/>
      <c r="Q248" s="255"/>
      <c r="R248" s="253"/>
      <c r="S248" s="254"/>
      <c r="T248" s="255"/>
      <c r="U248" s="253"/>
      <c r="V248" s="254"/>
      <c r="W248" s="255"/>
      <c r="X248" s="253"/>
      <c r="Y248" s="254"/>
      <c r="Z248" s="255"/>
      <c r="AA248" s="253"/>
      <c r="AB248" s="254"/>
      <c r="AC248" s="255"/>
      <c r="AD248" s="253"/>
      <c r="AE248" s="254"/>
      <c r="AF248" s="255"/>
      <c r="AG248" s="253"/>
      <c r="AH248" s="254"/>
      <c r="AI248" s="255"/>
      <c r="AJ248" s="253"/>
      <c r="AK248" s="254"/>
      <c r="AL248" s="255"/>
      <c r="AM248" s="253"/>
      <c r="AN248" s="254"/>
      <c r="AO248" s="255"/>
      <c r="AP248" s="253"/>
      <c r="AQ248" s="254"/>
      <c r="AR248" s="255"/>
      <c r="AS248" s="253"/>
      <c r="AT248" s="254"/>
      <c r="AU248" s="255"/>
      <c r="AV248" s="253"/>
      <c r="AW248" s="254"/>
      <c r="AX248" s="255"/>
      <c r="AY248" s="253"/>
      <c r="AZ248" s="254"/>
      <c r="BA248" s="255"/>
      <c r="BB248" s="253"/>
      <c r="BC248" s="254"/>
      <c r="BD248" s="255"/>
    </row>
    <row r="249" spans="1:56">
      <c r="A249" s="256"/>
      <c r="B249" s="247" t="s">
        <v>887</v>
      </c>
      <c r="C249" s="248">
        <v>2280</v>
      </c>
      <c r="D249" s="248">
        <v>2460</v>
      </c>
      <c r="E249" s="249">
        <f t="shared" si="252"/>
        <v>7.8947368421052628</v>
      </c>
      <c r="F249" s="248">
        <v>5524</v>
      </c>
      <c r="G249" s="248">
        <v>5524</v>
      </c>
      <c r="H249" s="250">
        <f t="shared" si="253"/>
        <v>0</v>
      </c>
      <c r="I249" s="251"/>
      <c r="J249" s="248"/>
      <c r="K249" s="250"/>
      <c r="L249" s="251"/>
      <c r="M249" s="248"/>
      <c r="N249" s="252"/>
      <c r="O249" s="253"/>
      <c r="P249" s="254"/>
      <c r="Q249" s="255"/>
      <c r="R249" s="253"/>
      <c r="S249" s="254"/>
      <c r="T249" s="255"/>
      <c r="U249" s="253"/>
      <c r="V249" s="254"/>
      <c r="W249" s="255"/>
      <c r="X249" s="253"/>
      <c r="Y249" s="254"/>
      <c r="Z249" s="255"/>
      <c r="AA249" s="253"/>
      <c r="AB249" s="254"/>
      <c r="AC249" s="255"/>
      <c r="AD249" s="253"/>
      <c r="AE249" s="254"/>
      <c r="AF249" s="255"/>
      <c r="AG249" s="253"/>
      <c r="AH249" s="254"/>
      <c r="AI249" s="255"/>
      <c r="AJ249" s="253"/>
      <c r="AK249" s="254"/>
      <c r="AL249" s="255"/>
      <c r="AM249" s="253"/>
      <c r="AN249" s="254"/>
      <c r="AO249" s="255"/>
      <c r="AP249" s="253"/>
      <c r="AQ249" s="254"/>
      <c r="AR249" s="255"/>
      <c r="AS249" s="253"/>
      <c r="AT249" s="254"/>
      <c r="AU249" s="255"/>
      <c r="AV249" s="253"/>
      <c r="AW249" s="254"/>
      <c r="AX249" s="255"/>
      <c r="AY249" s="253"/>
      <c r="AZ249" s="254"/>
      <c r="BA249" s="255"/>
      <c r="BB249" s="253"/>
      <c r="BC249" s="254"/>
      <c r="BD249" s="255"/>
    </row>
    <row r="250" spans="1:56">
      <c r="A250" s="256"/>
      <c r="B250" s="247" t="s">
        <v>888</v>
      </c>
      <c r="C250" s="248">
        <v>2653</v>
      </c>
      <c r="D250" s="248">
        <v>2764</v>
      </c>
      <c r="E250" s="249">
        <f t="shared" si="252"/>
        <v>4.1839427063701473</v>
      </c>
      <c r="F250" s="248">
        <v>5270</v>
      </c>
      <c r="G250" s="248">
        <v>5370</v>
      </c>
      <c r="H250" s="250">
        <f t="shared" si="253"/>
        <v>1.8975332068311195</v>
      </c>
      <c r="I250" s="251"/>
      <c r="J250" s="248"/>
      <c r="K250" s="250"/>
      <c r="L250" s="251"/>
      <c r="M250" s="248"/>
      <c r="N250" s="252"/>
      <c r="O250" s="253"/>
      <c r="P250" s="254"/>
      <c r="Q250" s="255"/>
      <c r="R250" s="253"/>
      <c r="S250" s="254"/>
      <c r="T250" s="255"/>
      <c r="U250" s="253"/>
      <c r="V250" s="254"/>
      <c r="W250" s="255"/>
      <c r="X250" s="253"/>
      <c r="Y250" s="254"/>
      <c r="Z250" s="255"/>
      <c r="AA250" s="253"/>
      <c r="AB250" s="254"/>
      <c r="AC250" s="255"/>
      <c r="AD250" s="253"/>
      <c r="AE250" s="254"/>
      <c r="AF250" s="255"/>
      <c r="AG250" s="253"/>
      <c r="AH250" s="254"/>
      <c r="AI250" s="255"/>
      <c r="AJ250" s="253"/>
      <c r="AK250" s="254"/>
      <c r="AL250" s="255"/>
      <c r="AM250" s="253"/>
      <c r="AN250" s="254"/>
      <c r="AO250" s="255"/>
      <c r="AP250" s="253"/>
      <c r="AQ250" s="254"/>
      <c r="AR250" s="255"/>
      <c r="AS250" s="253"/>
      <c r="AT250" s="254"/>
      <c r="AU250" s="255"/>
      <c r="AV250" s="253"/>
      <c r="AW250" s="254"/>
      <c r="AX250" s="255"/>
      <c r="AY250" s="253"/>
      <c r="AZ250" s="254"/>
      <c r="BA250" s="255"/>
      <c r="BB250" s="253"/>
      <c r="BC250" s="254"/>
      <c r="BD250" s="255"/>
    </row>
    <row r="251" spans="1:56">
      <c r="A251" s="256"/>
      <c r="B251" s="247" t="s">
        <v>889</v>
      </c>
      <c r="C251" s="248">
        <v>3159</v>
      </c>
      <c r="D251" s="248">
        <v>3295</v>
      </c>
      <c r="E251" s="249">
        <f t="shared" si="252"/>
        <v>4.305159860715416</v>
      </c>
      <c r="F251" s="248">
        <v>5123.5</v>
      </c>
      <c r="G251" s="248">
        <v>5205</v>
      </c>
      <c r="H251" s="250">
        <f t="shared" si="253"/>
        <v>1.5907094759441787</v>
      </c>
      <c r="I251" s="251"/>
      <c r="J251" s="248"/>
      <c r="K251" s="250"/>
      <c r="L251" s="251"/>
      <c r="M251" s="248"/>
      <c r="N251" s="252"/>
      <c r="O251" s="253"/>
      <c r="P251" s="254"/>
      <c r="Q251" s="255"/>
      <c r="R251" s="253"/>
      <c r="S251" s="254"/>
      <c r="T251" s="255"/>
      <c r="U251" s="253"/>
      <c r="V251" s="254"/>
      <c r="W251" s="255"/>
      <c r="X251" s="253"/>
      <c r="Y251" s="254"/>
      <c r="Z251" s="255"/>
      <c r="AA251" s="253"/>
      <c r="AB251" s="254"/>
      <c r="AC251" s="255"/>
      <c r="AD251" s="253"/>
      <c r="AE251" s="254"/>
      <c r="AF251" s="255"/>
      <c r="AG251" s="253"/>
      <c r="AH251" s="254"/>
      <c r="AI251" s="255"/>
      <c r="AJ251" s="253"/>
      <c r="AK251" s="254"/>
      <c r="AL251" s="255"/>
      <c r="AM251" s="253"/>
      <c r="AN251" s="254"/>
      <c r="AO251" s="255"/>
      <c r="AP251" s="253"/>
      <c r="AQ251" s="254"/>
      <c r="AR251" s="255"/>
      <c r="AS251" s="253"/>
      <c r="AT251" s="254"/>
      <c r="AU251" s="255"/>
      <c r="AV251" s="253"/>
      <c r="AW251" s="254"/>
      <c r="AX251" s="255"/>
      <c r="AY251" s="253"/>
      <c r="AZ251" s="254"/>
      <c r="BA251" s="255"/>
      <c r="BB251" s="253"/>
      <c r="BC251" s="254"/>
      <c r="BD251" s="255"/>
    </row>
    <row r="252" spans="1:56" s="277" customFormat="1" ht="20.25" customHeight="1">
      <c r="A252" s="276"/>
      <c r="B252" s="258" t="s">
        <v>890</v>
      </c>
      <c r="C252" s="259">
        <v>2594</v>
      </c>
      <c r="D252" s="259">
        <v>2686</v>
      </c>
      <c r="E252" s="260">
        <f t="shared" si="252"/>
        <v>3.546646106399383</v>
      </c>
      <c r="F252" s="259">
        <v>5230</v>
      </c>
      <c r="G252" s="259">
        <v>5360</v>
      </c>
      <c r="H252" s="261">
        <f t="shared" si="253"/>
        <v>2.4856596558317401</v>
      </c>
      <c r="I252" s="262"/>
      <c r="J252" s="259"/>
      <c r="K252" s="261"/>
      <c r="L252" s="262"/>
      <c r="M252" s="259"/>
      <c r="N252" s="263"/>
      <c r="O252" s="264"/>
      <c r="P252" s="265"/>
      <c r="Q252" s="266"/>
      <c r="R252" s="264"/>
      <c r="S252" s="265"/>
      <c r="T252" s="266"/>
      <c r="U252" s="264"/>
      <c r="V252" s="265"/>
      <c r="W252" s="266"/>
      <c r="X252" s="264"/>
      <c r="Y252" s="265"/>
      <c r="Z252" s="266"/>
      <c r="AA252" s="264"/>
      <c r="AB252" s="265"/>
      <c r="AC252" s="266"/>
      <c r="AD252" s="264"/>
      <c r="AE252" s="265"/>
      <c r="AF252" s="266"/>
      <c r="AG252" s="264"/>
      <c r="AH252" s="265"/>
      <c r="AI252" s="266"/>
      <c r="AJ252" s="264"/>
      <c r="AK252" s="265"/>
      <c r="AL252" s="266"/>
      <c r="AM252" s="264"/>
      <c r="AN252" s="265"/>
      <c r="AO252" s="266"/>
      <c r="AP252" s="264"/>
      <c r="AQ252" s="265"/>
      <c r="AR252" s="266"/>
      <c r="AS252" s="264"/>
      <c r="AT252" s="265"/>
      <c r="AU252" s="266"/>
      <c r="AV252" s="264"/>
      <c r="AW252" s="265"/>
      <c r="AX252" s="266"/>
      <c r="AY252" s="264"/>
      <c r="AZ252" s="265"/>
      <c r="BA252" s="266"/>
      <c r="BB252" s="264"/>
      <c r="BC252" s="265"/>
      <c r="BD252" s="266"/>
    </row>
    <row r="253" spans="1:56">
      <c r="A253" s="256"/>
      <c r="B253" s="247" t="s">
        <v>891</v>
      </c>
      <c r="C253" s="248"/>
      <c r="D253" s="248"/>
      <c r="E253" s="249">
        <f t="shared" si="252"/>
        <v>0</v>
      </c>
      <c r="F253" s="248"/>
      <c r="G253" s="248"/>
      <c r="H253" s="250">
        <f t="shared" si="253"/>
        <v>0</v>
      </c>
      <c r="I253" s="251"/>
      <c r="J253" s="248"/>
      <c r="K253" s="250"/>
      <c r="L253" s="251"/>
      <c r="M253" s="248"/>
      <c r="N253" s="252"/>
      <c r="O253" s="253"/>
      <c r="P253" s="254"/>
      <c r="Q253" s="255"/>
      <c r="R253" s="253"/>
      <c r="S253" s="254"/>
      <c r="T253" s="255"/>
      <c r="U253" s="253"/>
      <c r="V253" s="254"/>
      <c r="W253" s="255"/>
      <c r="X253" s="253"/>
      <c r="Y253" s="254"/>
      <c r="Z253" s="255"/>
      <c r="AA253" s="253"/>
      <c r="AB253" s="254"/>
      <c r="AC253" s="255"/>
      <c r="AD253" s="253"/>
      <c r="AE253" s="254"/>
      <c r="AF253" s="255"/>
      <c r="AG253" s="253"/>
      <c r="AH253" s="254"/>
      <c r="AI253" s="255"/>
      <c r="AJ253" s="253"/>
      <c r="AK253" s="254"/>
      <c r="AL253" s="255"/>
      <c r="AM253" s="253"/>
      <c r="AN253" s="254"/>
      <c r="AO253" s="255"/>
      <c r="AP253" s="253"/>
      <c r="AQ253" s="254"/>
      <c r="AR253" s="255"/>
      <c r="AS253" s="253"/>
      <c r="AT253" s="254"/>
      <c r="AU253" s="255"/>
      <c r="AV253" s="253"/>
      <c r="AW253" s="254"/>
      <c r="AX253" s="255"/>
      <c r="AY253" s="253"/>
      <c r="AZ253" s="254"/>
      <c r="BA253" s="255"/>
      <c r="BB253" s="253"/>
      <c r="BC253" s="254"/>
      <c r="BD253" s="255"/>
    </row>
    <row r="254" spans="1:56">
      <c r="A254" s="256"/>
      <c r="B254" s="247" t="s">
        <v>892</v>
      </c>
      <c r="C254" s="248"/>
      <c r="D254" s="248"/>
      <c r="E254" s="249">
        <f t="shared" si="252"/>
        <v>0</v>
      </c>
      <c r="F254" s="248"/>
      <c r="G254" s="248"/>
      <c r="H254" s="250">
        <f t="shared" si="253"/>
        <v>0</v>
      </c>
      <c r="I254" s="251"/>
      <c r="J254" s="248"/>
      <c r="K254" s="250"/>
      <c r="L254" s="251"/>
      <c r="M254" s="248"/>
      <c r="N254" s="252"/>
      <c r="O254" s="253"/>
      <c r="P254" s="254"/>
      <c r="Q254" s="255"/>
      <c r="R254" s="253"/>
      <c r="S254" s="254"/>
      <c r="T254" s="255"/>
      <c r="U254" s="253"/>
      <c r="V254" s="254"/>
      <c r="W254" s="255"/>
      <c r="X254" s="253"/>
      <c r="Y254" s="254"/>
      <c r="Z254" s="255"/>
      <c r="AA254" s="253"/>
      <c r="AB254" s="254"/>
      <c r="AC254" s="255"/>
      <c r="AD254" s="253"/>
      <c r="AE254" s="254"/>
      <c r="AF254" s="255"/>
      <c r="AG254" s="253"/>
      <c r="AH254" s="254"/>
      <c r="AI254" s="255"/>
      <c r="AJ254" s="253"/>
      <c r="AK254" s="254"/>
      <c r="AL254" s="255"/>
      <c r="AM254" s="253"/>
      <c r="AN254" s="254"/>
      <c r="AO254" s="255"/>
      <c r="AP254" s="253"/>
      <c r="AQ254" s="254"/>
      <c r="AR254" s="255"/>
      <c r="AS254" s="253"/>
      <c r="AT254" s="254"/>
      <c r="AU254" s="255"/>
      <c r="AV254" s="253"/>
      <c r="AW254" s="254"/>
      <c r="AX254" s="255"/>
      <c r="AY254" s="253"/>
      <c r="AZ254" s="254"/>
      <c r="BA254" s="255"/>
      <c r="BB254" s="253"/>
      <c r="BC254" s="254"/>
      <c r="BD254" s="255"/>
    </row>
    <row r="255" spans="1:56">
      <c r="A255" s="256"/>
      <c r="B255" s="247" t="s">
        <v>893</v>
      </c>
      <c r="C255" s="248"/>
      <c r="D255" s="248"/>
      <c r="E255" s="249"/>
      <c r="F255" s="248"/>
      <c r="G255" s="248"/>
      <c r="H255" s="250">
        <f t="shared" si="253"/>
        <v>0</v>
      </c>
      <c r="I255" s="251"/>
      <c r="J255" s="248"/>
      <c r="K255" s="250"/>
      <c r="L255" s="251"/>
      <c r="M255" s="248"/>
      <c r="N255" s="252"/>
      <c r="O255" s="253"/>
      <c r="P255" s="254"/>
      <c r="Q255" s="255"/>
      <c r="R255" s="253"/>
      <c r="S255" s="254"/>
      <c r="T255" s="255"/>
      <c r="U255" s="253"/>
      <c r="V255" s="254"/>
      <c r="W255" s="255"/>
      <c r="X255" s="253"/>
      <c r="Y255" s="254"/>
      <c r="Z255" s="255"/>
      <c r="AA255" s="253"/>
      <c r="AB255" s="254"/>
      <c r="AC255" s="255"/>
      <c r="AD255" s="253"/>
      <c r="AE255" s="254"/>
      <c r="AF255" s="255"/>
      <c r="AG255" s="253"/>
      <c r="AH255" s="254"/>
      <c r="AI255" s="255"/>
      <c r="AJ255" s="253"/>
      <c r="AK255" s="254"/>
      <c r="AL255" s="255"/>
      <c r="AM255" s="253"/>
      <c r="AN255" s="254"/>
      <c r="AO255" s="255"/>
      <c r="AP255" s="253"/>
      <c r="AQ255" s="254"/>
      <c r="AR255" s="255"/>
      <c r="AS255" s="253"/>
      <c r="AT255" s="254"/>
      <c r="AU255" s="255"/>
      <c r="AV255" s="253"/>
      <c r="AW255" s="254"/>
      <c r="AX255" s="255"/>
      <c r="AY255" s="253"/>
      <c r="AZ255" s="254"/>
      <c r="BA255" s="255"/>
      <c r="BB255" s="253"/>
      <c r="BC255" s="254"/>
      <c r="BD255" s="255"/>
    </row>
    <row r="256" spans="1:56" s="277" customFormat="1" ht="21.75" customHeight="1">
      <c r="A256" s="276"/>
      <c r="B256" s="278" t="s">
        <v>894</v>
      </c>
      <c r="C256" s="259"/>
      <c r="D256" s="259"/>
      <c r="E256" s="260">
        <f>IF(C256&gt;0,(((D256-C256)/C256)*100),0)</f>
        <v>0</v>
      </c>
      <c r="F256" s="259"/>
      <c r="G256" s="259"/>
      <c r="H256" s="261">
        <f t="shared" si="253"/>
        <v>0</v>
      </c>
      <c r="I256" s="262"/>
      <c r="J256" s="259"/>
      <c r="K256" s="261"/>
      <c r="L256" s="262"/>
      <c r="M256" s="259"/>
      <c r="N256" s="263"/>
      <c r="O256" s="264"/>
      <c r="P256" s="265"/>
      <c r="Q256" s="266"/>
      <c r="R256" s="264"/>
      <c r="S256" s="265"/>
      <c r="T256" s="266"/>
      <c r="U256" s="264"/>
      <c r="V256" s="265"/>
      <c r="W256" s="266"/>
      <c r="X256" s="264"/>
      <c r="Y256" s="265"/>
      <c r="Z256" s="266"/>
      <c r="AA256" s="264"/>
      <c r="AB256" s="265"/>
      <c r="AC256" s="266"/>
      <c r="AD256" s="264"/>
      <c r="AE256" s="265"/>
      <c r="AF256" s="266"/>
      <c r="AG256" s="264"/>
      <c r="AH256" s="265"/>
      <c r="AI256" s="266"/>
      <c r="AJ256" s="264"/>
      <c r="AK256" s="265"/>
      <c r="AL256" s="266"/>
      <c r="AM256" s="264"/>
      <c r="AN256" s="265"/>
      <c r="AO256" s="266"/>
      <c r="AP256" s="264"/>
      <c r="AQ256" s="265"/>
      <c r="AR256" s="266"/>
      <c r="AS256" s="264"/>
      <c r="AT256" s="265"/>
      <c r="AU256" s="266"/>
      <c r="AV256" s="264"/>
      <c r="AW256" s="265"/>
      <c r="AX256" s="266"/>
      <c r="AY256" s="264"/>
      <c r="AZ256" s="265"/>
      <c r="BA256" s="266"/>
      <c r="BB256" s="264"/>
      <c r="BC256" s="265"/>
      <c r="BD256" s="266"/>
    </row>
    <row r="257" spans="1:56">
      <c r="A257" s="268"/>
      <c r="B257" s="269" t="s">
        <v>895</v>
      </c>
      <c r="C257" s="270"/>
      <c r="D257" s="270"/>
      <c r="E257" s="271"/>
      <c r="F257" s="270"/>
      <c r="G257" s="270"/>
      <c r="H257" s="272"/>
      <c r="I257" s="273"/>
      <c r="J257" s="270"/>
      <c r="K257" s="272"/>
      <c r="L257" s="273"/>
      <c r="M257" s="270"/>
      <c r="N257" s="272"/>
      <c r="O257" s="273">
        <v>25496</v>
      </c>
      <c r="P257" s="270">
        <v>21900.75</v>
      </c>
      <c r="Q257" s="291">
        <f t="shared" ref="Q257" si="256">IF(O257&gt;0,(((P257-O257)/O257)*100),0)</f>
        <v>-14.101231565735803</v>
      </c>
      <c r="R257" s="273">
        <v>38467</v>
      </c>
      <c r="S257" s="270">
        <v>31236.400000000001</v>
      </c>
      <c r="T257" s="291">
        <f t="shared" ref="T257" si="257">IF(R257&gt;0,(((S257-R257)/R257)*100),0)</f>
        <v>-18.796890841500502</v>
      </c>
      <c r="U257" s="273">
        <v>21331.200000000001</v>
      </c>
      <c r="V257" s="270">
        <v>21540.6</v>
      </c>
      <c r="W257" s="274">
        <f t="shared" ref="W257" si="258">IF(U257&gt;0,(((V257-U257)/U257)*100),0)</f>
        <v>0.9816606660665963</v>
      </c>
      <c r="X257" s="273">
        <v>37266.6</v>
      </c>
      <c r="Y257" s="270">
        <v>37483.199999999997</v>
      </c>
      <c r="Z257" s="274">
        <f t="shared" ref="Z257" si="259">IF(X257&gt;0,(((Y257-X257)/X257)*100),0)</f>
        <v>0.58121749770571651</v>
      </c>
      <c r="AA257" s="273">
        <v>36877.199999999997</v>
      </c>
      <c r="AB257" s="270">
        <v>36889.199999999997</v>
      </c>
      <c r="AC257" s="274">
        <f t="shared" ref="AC257" si="260">IF(AA257&gt;0,(((AB257-AA257)/AA257)*100),0)</f>
        <v>3.2540431486121506E-2</v>
      </c>
      <c r="AD257" s="273">
        <v>49837.2</v>
      </c>
      <c r="AE257" s="270">
        <v>49849.2</v>
      </c>
      <c r="AF257" s="274">
        <f t="shared" ref="AF257" si="261">IF(AD257&gt;0,(((AE257-AD257)/AD257)*100),0)</f>
        <v>2.4078399268016665E-2</v>
      </c>
      <c r="AG257" s="273">
        <v>12626.400000000001</v>
      </c>
      <c r="AH257" s="270">
        <v>13721.5</v>
      </c>
      <c r="AI257" s="274">
        <f t="shared" ref="AI257" si="262">IF(AG257&gt;0,(((AH257-AG257)/AG257)*100),0)</f>
        <v>8.6730976366977011</v>
      </c>
      <c r="AJ257" s="273">
        <v>23123.599999999999</v>
      </c>
      <c r="AK257" s="270">
        <v>25053</v>
      </c>
      <c r="AL257" s="274">
        <f t="shared" ref="AL257" si="263">IF(AJ257&gt;0,(((AK257-AJ257)/AJ257)*100),0)</f>
        <v>8.3438564929336341</v>
      </c>
      <c r="AM257" s="273">
        <v>6807</v>
      </c>
      <c r="AN257" s="270">
        <v>6807</v>
      </c>
      <c r="AO257" s="274">
        <f t="shared" ref="AO257" si="264">IF(AM257&gt;0,(((AN257-AM257)/AM257)*100),0)</f>
        <v>0</v>
      </c>
      <c r="AP257" s="273">
        <v>18567</v>
      </c>
      <c r="AQ257" s="270">
        <v>19167</v>
      </c>
      <c r="AR257" s="274">
        <f t="shared" ref="AR257" si="265">IF(AP257&gt;0,(((AQ257-AP257)/AP257)*100),0)</f>
        <v>3.2315398287283892</v>
      </c>
      <c r="AS257" s="273">
        <v>22826.400000000001</v>
      </c>
      <c r="AT257" s="270">
        <v>22936</v>
      </c>
      <c r="AU257" s="274">
        <f t="shared" ref="AU257" si="266">IF(AS257&gt;0,(((AT257-AS257)/AS257)*100),0)</f>
        <v>0.48014579609574243</v>
      </c>
      <c r="AV257" s="273">
        <v>41652</v>
      </c>
      <c r="AW257" s="270">
        <v>41761</v>
      </c>
      <c r="AX257" s="274">
        <f t="shared" ref="AX257" si="267">IF(AV257&gt;0,(((AW257-AV257)/AV257)*100),0)</f>
        <v>0.26169211562469985</v>
      </c>
      <c r="AY257" s="273">
        <v>11512.24</v>
      </c>
      <c r="AZ257" s="270">
        <v>26964</v>
      </c>
      <c r="BA257" s="291">
        <f t="shared" ref="BA257" si="268">IF(AY257&gt;0,(((AZ257-AY257)/AY257)*100),0)</f>
        <v>134.22027337859529</v>
      </c>
      <c r="BB257" s="273">
        <v>17079.919999999998</v>
      </c>
      <c r="BC257" s="270">
        <v>40642</v>
      </c>
      <c r="BD257" s="291">
        <f t="shared" ref="BD257" si="269">IF(BB257&gt;0,(((BC257-BB257)/BB257)*100),0)</f>
        <v>137.951934201097</v>
      </c>
    </row>
    <row r="258" spans="1:56">
      <c r="A258" s="246" t="s">
        <v>589</v>
      </c>
      <c r="B258" s="247" t="s">
        <v>879</v>
      </c>
      <c r="C258" s="248">
        <v>12485</v>
      </c>
      <c r="D258" s="248">
        <v>12852</v>
      </c>
      <c r="E258" s="249">
        <f t="shared" ref="E258:E271" si="270">IF(C258&gt;0,(((D258-C258)/C258)*100),0)</f>
        <v>2.9395274329195034</v>
      </c>
      <c r="F258" s="248">
        <v>31463</v>
      </c>
      <c r="G258" s="248">
        <v>32287</v>
      </c>
      <c r="H258" s="250">
        <f t="shared" ref="H258:H273" si="271">IF(F258&gt;0,(((G258-F258)/F258)*100),0)</f>
        <v>2.6189492419667544</v>
      </c>
      <c r="I258" s="251">
        <v>13304</v>
      </c>
      <c r="J258" s="248">
        <v>13724</v>
      </c>
      <c r="K258" s="250">
        <f t="shared" ref="K258:K264" si="272">IF(I258&gt;0,(((J258-I258)/I258)*100),0)</f>
        <v>3.1569452796151531</v>
      </c>
      <c r="L258" s="251">
        <v>27546</v>
      </c>
      <c r="M258" s="248">
        <v>28578</v>
      </c>
      <c r="N258" s="252">
        <f t="shared" ref="N258:N264" si="273">IF(L258&gt;0,(((M258-L258)/L258)*100),0)</f>
        <v>3.7464604661293839</v>
      </c>
      <c r="O258" s="253"/>
      <c r="P258" s="254"/>
      <c r="Q258" s="255"/>
      <c r="R258" s="253"/>
      <c r="S258" s="254"/>
      <c r="T258" s="255"/>
      <c r="U258" s="253"/>
      <c r="V258" s="254"/>
      <c r="W258" s="255"/>
      <c r="X258" s="253"/>
      <c r="Y258" s="254"/>
      <c r="Z258" s="255"/>
      <c r="AA258" s="253"/>
      <c r="AB258" s="254"/>
      <c r="AC258" s="255"/>
      <c r="AD258" s="253"/>
      <c r="AE258" s="254"/>
      <c r="AF258" s="255"/>
      <c r="AG258" s="253"/>
      <c r="AH258" s="254"/>
      <c r="AI258" s="255"/>
      <c r="AJ258" s="253"/>
      <c r="AK258" s="254"/>
      <c r="AL258" s="255"/>
      <c r="AM258" s="253"/>
      <c r="AN258" s="254"/>
      <c r="AO258" s="255"/>
      <c r="AP258" s="253"/>
      <c r="AQ258" s="254"/>
      <c r="AR258" s="255"/>
      <c r="AS258" s="253"/>
      <c r="AT258" s="254"/>
      <c r="AU258" s="255"/>
      <c r="AV258" s="253"/>
      <c r="AW258" s="254"/>
      <c r="AX258" s="255"/>
      <c r="AY258" s="253"/>
      <c r="AZ258" s="254"/>
      <c r="BA258" s="255"/>
      <c r="BB258" s="253"/>
      <c r="BC258" s="254"/>
      <c r="BD258" s="255"/>
    </row>
    <row r="259" spans="1:56">
      <c r="A259" s="256"/>
      <c r="B259" s="247" t="s">
        <v>880</v>
      </c>
      <c r="C259" s="248">
        <v>19372</v>
      </c>
      <c r="D259" s="248">
        <v>21234</v>
      </c>
      <c r="E259" s="290">
        <f t="shared" si="270"/>
        <v>9.6118108610365471</v>
      </c>
      <c r="F259" s="248">
        <v>41072</v>
      </c>
      <c r="G259" s="248">
        <v>42274</v>
      </c>
      <c r="H259" s="250">
        <f t="shared" si="271"/>
        <v>2.9265679781846514</v>
      </c>
      <c r="I259" s="251">
        <v>13100</v>
      </c>
      <c r="J259" s="248">
        <v>14258</v>
      </c>
      <c r="K259" s="250">
        <f t="shared" si="272"/>
        <v>8.8396946564885486</v>
      </c>
      <c r="L259" s="251">
        <v>29400</v>
      </c>
      <c r="M259" s="248">
        <v>30501</v>
      </c>
      <c r="N259" s="252">
        <f t="shared" si="273"/>
        <v>3.7448979591836733</v>
      </c>
      <c r="O259" s="253"/>
      <c r="P259" s="254"/>
      <c r="Q259" s="255"/>
      <c r="R259" s="253"/>
      <c r="S259" s="254"/>
      <c r="T259" s="255"/>
      <c r="U259" s="253"/>
      <c r="V259" s="254"/>
      <c r="W259" s="255"/>
      <c r="X259" s="253"/>
      <c r="Y259" s="254"/>
      <c r="Z259" s="255"/>
      <c r="AA259" s="253"/>
      <c r="AB259" s="254"/>
      <c r="AC259" s="255"/>
      <c r="AD259" s="253"/>
      <c r="AE259" s="254"/>
      <c r="AF259" s="255"/>
      <c r="AG259" s="253"/>
      <c r="AH259" s="254"/>
      <c r="AI259" s="255"/>
      <c r="AJ259" s="253"/>
      <c r="AK259" s="254"/>
      <c r="AL259" s="255"/>
      <c r="AM259" s="253"/>
      <c r="AN259" s="254"/>
      <c r="AO259" s="255"/>
      <c r="AP259" s="253"/>
      <c r="AQ259" s="254"/>
      <c r="AR259" s="255"/>
      <c r="AS259" s="253"/>
      <c r="AT259" s="254"/>
      <c r="AU259" s="255"/>
      <c r="AV259" s="253"/>
      <c r="AW259" s="254"/>
      <c r="AX259" s="255"/>
      <c r="AY259" s="253"/>
      <c r="AZ259" s="254"/>
      <c r="BA259" s="255"/>
      <c r="BB259" s="253"/>
      <c r="BC259" s="254"/>
      <c r="BD259" s="255"/>
    </row>
    <row r="260" spans="1:56">
      <c r="A260" s="256"/>
      <c r="B260" s="247" t="s">
        <v>881</v>
      </c>
      <c r="C260" s="248">
        <v>9937.5</v>
      </c>
      <c r="D260" s="248">
        <v>10235.5</v>
      </c>
      <c r="E260" s="249">
        <f t="shared" si="270"/>
        <v>2.9987421383647797</v>
      </c>
      <c r="F260" s="248">
        <v>23646.5</v>
      </c>
      <c r="G260" s="248">
        <v>24161</v>
      </c>
      <c r="H260" s="250">
        <f t="shared" si="271"/>
        <v>2.1757976867612543</v>
      </c>
      <c r="I260" s="251">
        <v>10495</v>
      </c>
      <c r="J260" s="248">
        <v>10821</v>
      </c>
      <c r="K260" s="250">
        <f t="shared" si="272"/>
        <v>3.106241067174845</v>
      </c>
      <c r="L260" s="251">
        <v>20990</v>
      </c>
      <c r="M260" s="248">
        <v>21428</v>
      </c>
      <c r="N260" s="252">
        <f t="shared" si="273"/>
        <v>2.0867079561696045</v>
      </c>
      <c r="O260" s="253"/>
      <c r="P260" s="254"/>
      <c r="Q260" s="255"/>
      <c r="R260" s="253"/>
      <c r="S260" s="254"/>
      <c r="T260" s="255"/>
      <c r="U260" s="253"/>
      <c r="V260" s="254"/>
      <c r="W260" s="255"/>
      <c r="X260" s="253"/>
      <c r="Y260" s="254"/>
      <c r="Z260" s="255"/>
      <c r="AA260" s="253"/>
      <c r="AB260" s="254"/>
      <c r="AC260" s="255"/>
      <c r="AD260" s="253"/>
      <c r="AE260" s="254"/>
      <c r="AF260" s="255"/>
      <c r="AG260" s="253"/>
      <c r="AH260" s="254"/>
      <c r="AI260" s="255"/>
      <c r="AJ260" s="253"/>
      <c r="AK260" s="254"/>
      <c r="AL260" s="255"/>
      <c r="AM260" s="253"/>
      <c r="AN260" s="254"/>
      <c r="AO260" s="255"/>
      <c r="AP260" s="253"/>
      <c r="AQ260" s="254"/>
      <c r="AR260" s="255"/>
      <c r="AS260" s="253"/>
      <c r="AT260" s="254"/>
      <c r="AU260" s="255"/>
      <c r="AV260" s="253"/>
      <c r="AW260" s="254"/>
      <c r="AX260" s="255"/>
      <c r="AY260" s="253"/>
      <c r="AZ260" s="254"/>
      <c r="BA260" s="255"/>
      <c r="BB260" s="253"/>
      <c r="BC260" s="254"/>
      <c r="BD260" s="255"/>
    </row>
    <row r="261" spans="1:56">
      <c r="A261" s="256"/>
      <c r="B261" s="247" t="s">
        <v>882</v>
      </c>
      <c r="C261" s="248"/>
      <c r="D261" s="248"/>
      <c r="E261" s="249">
        <f t="shared" si="270"/>
        <v>0</v>
      </c>
      <c r="F261" s="248"/>
      <c r="G261" s="248"/>
      <c r="H261" s="250">
        <f t="shared" si="271"/>
        <v>0</v>
      </c>
      <c r="I261" s="251"/>
      <c r="J261" s="248"/>
      <c r="K261" s="250">
        <f t="shared" si="272"/>
        <v>0</v>
      </c>
      <c r="L261" s="251"/>
      <c r="M261" s="248"/>
      <c r="N261" s="252">
        <f t="shared" si="273"/>
        <v>0</v>
      </c>
      <c r="O261" s="253"/>
      <c r="P261" s="254"/>
      <c r="Q261" s="255"/>
      <c r="R261" s="253"/>
      <c r="S261" s="254"/>
      <c r="T261" s="255"/>
      <c r="U261" s="253"/>
      <c r="V261" s="254"/>
      <c r="W261" s="255"/>
      <c r="X261" s="253"/>
      <c r="Y261" s="254"/>
      <c r="Z261" s="255"/>
      <c r="AA261" s="253"/>
      <c r="AB261" s="254"/>
      <c r="AC261" s="255"/>
      <c r="AD261" s="253"/>
      <c r="AE261" s="254"/>
      <c r="AF261" s="255"/>
      <c r="AG261" s="253"/>
      <c r="AH261" s="254"/>
      <c r="AI261" s="255"/>
      <c r="AJ261" s="253"/>
      <c r="AK261" s="254"/>
      <c r="AL261" s="255"/>
      <c r="AM261" s="253"/>
      <c r="AN261" s="254"/>
      <c r="AO261" s="255"/>
      <c r="AP261" s="253"/>
      <c r="AQ261" s="254"/>
      <c r="AR261" s="255"/>
      <c r="AS261" s="253"/>
      <c r="AT261" s="254"/>
      <c r="AU261" s="255"/>
      <c r="AV261" s="253"/>
      <c r="AW261" s="254"/>
      <c r="AX261" s="255"/>
      <c r="AY261" s="253"/>
      <c r="AZ261" s="254"/>
      <c r="BA261" s="255"/>
      <c r="BB261" s="253"/>
      <c r="BC261" s="254"/>
      <c r="BD261" s="255"/>
    </row>
    <row r="262" spans="1:56">
      <c r="A262" s="256"/>
      <c r="B262" s="247" t="s">
        <v>883</v>
      </c>
      <c r="C262" s="248">
        <v>12526</v>
      </c>
      <c r="D262" s="248">
        <v>13054</v>
      </c>
      <c r="E262" s="249">
        <f t="shared" si="270"/>
        <v>4.215232316781095</v>
      </c>
      <c r="F262" s="248">
        <v>23824</v>
      </c>
      <c r="G262" s="248">
        <v>24680</v>
      </c>
      <c r="H262" s="250">
        <f t="shared" si="271"/>
        <v>3.5930154466084621</v>
      </c>
      <c r="I262" s="251"/>
      <c r="J262" s="248"/>
      <c r="K262" s="250">
        <f t="shared" si="272"/>
        <v>0</v>
      </c>
      <c r="L262" s="251"/>
      <c r="M262" s="248"/>
      <c r="N262" s="252">
        <f t="shared" si="273"/>
        <v>0</v>
      </c>
      <c r="O262" s="253"/>
      <c r="P262" s="254"/>
      <c r="Q262" s="255"/>
      <c r="R262" s="253"/>
      <c r="S262" s="254"/>
      <c r="T262" s="255"/>
      <c r="U262" s="253"/>
      <c r="V262" s="254"/>
      <c r="W262" s="255"/>
      <c r="X262" s="253"/>
      <c r="Y262" s="254"/>
      <c r="Z262" s="255"/>
      <c r="AA262" s="253"/>
      <c r="AB262" s="254"/>
      <c r="AC262" s="255"/>
      <c r="AD262" s="253"/>
      <c r="AE262" s="254"/>
      <c r="AF262" s="255"/>
      <c r="AG262" s="253"/>
      <c r="AH262" s="254"/>
      <c r="AI262" s="255"/>
      <c r="AJ262" s="253"/>
      <c r="AK262" s="254"/>
      <c r="AL262" s="255"/>
      <c r="AM262" s="253"/>
      <c r="AN262" s="254"/>
      <c r="AO262" s="255"/>
      <c r="AP262" s="253"/>
      <c r="AQ262" s="254"/>
      <c r="AR262" s="255"/>
      <c r="AS262" s="253"/>
      <c r="AT262" s="254"/>
      <c r="AU262" s="255"/>
      <c r="AV262" s="253"/>
      <c r="AW262" s="254"/>
      <c r="AX262" s="255"/>
      <c r="AY262" s="253"/>
      <c r="AZ262" s="254"/>
      <c r="BA262" s="255"/>
      <c r="BB262" s="253"/>
      <c r="BC262" s="254"/>
      <c r="BD262" s="255"/>
    </row>
    <row r="263" spans="1:56">
      <c r="A263" s="256"/>
      <c r="B263" s="247" t="s">
        <v>884</v>
      </c>
      <c r="C263" s="248">
        <v>9220</v>
      </c>
      <c r="D263" s="248">
        <v>9539</v>
      </c>
      <c r="E263" s="249">
        <f t="shared" si="270"/>
        <v>3.459869848156182</v>
      </c>
      <c r="F263" s="248">
        <v>25454</v>
      </c>
      <c r="G263" s="248">
        <v>26249</v>
      </c>
      <c r="H263" s="250">
        <f t="shared" si="271"/>
        <v>3.1232812131688537</v>
      </c>
      <c r="I263" s="251"/>
      <c r="J263" s="248"/>
      <c r="K263" s="250">
        <f t="shared" si="272"/>
        <v>0</v>
      </c>
      <c r="L263" s="251"/>
      <c r="M263" s="248"/>
      <c r="N263" s="252">
        <f t="shared" si="273"/>
        <v>0</v>
      </c>
      <c r="O263" s="253"/>
      <c r="P263" s="254"/>
      <c r="Q263" s="255"/>
      <c r="R263" s="253"/>
      <c r="S263" s="254"/>
      <c r="T263" s="255"/>
      <c r="U263" s="253"/>
      <c r="V263" s="254"/>
      <c r="W263" s="255"/>
      <c r="X263" s="253"/>
      <c r="Y263" s="254"/>
      <c r="Z263" s="255"/>
      <c r="AA263" s="253"/>
      <c r="AB263" s="254"/>
      <c r="AC263" s="255"/>
      <c r="AD263" s="253"/>
      <c r="AE263" s="254"/>
      <c r="AF263" s="255"/>
      <c r="AG263" s="253"/>
      <c r="AH263" s="254"/>
      <c r="AI263" s="255"/>
      <c r="AJ263" s="253"/>
      <c r="AK263" s="254"/>
      <c r="AL263" s="255"/>
      <c r="AM263" s="253"/>
      <c r="AN263" s="254"/>
      <c r="AO263" s="255"/>
      <c r="AP263" s="253"/>
      <c r="AQ263" s="254"/>
      <c r="AR263" s="255"/>
      <c r="AS263" s="253"/>
      <c r="AT263" s="254"/>
      <c r="AU263" s="255"/>
      <c r="AV263" s="253"/>
      <c r="AW263" s="254"/>
      <c r="AX263" s="255"/>
      <c r="AY263" s="253"/>
      <c r="AZ263" s="254"/>
      <c r="BA263" s="255"/>
      <c r="BB263" s="253"/>
      <c r="BC263" s="254"/>
      <c r="BD263" s="255"/>
    </row>
    <row r="264" spans="1:56" s="277" customFormat="1" ht="19.5" customHeight="1">
      <c r="A264" s="276"/>
      <c r="B264" s="258" t="s">
        <v>885</v>
      </c>
      <c r="C264" s="259">
        <v>11011</v>
      </c>
      <c r="D264" s="259">
        <v>11435</v>
      </c>
      <c r="E264" s="260">
        <f t="shared" si="270"/>
        <v>3.8506947597856689</v>
      </c>
      <c r="F264" s="259">
        <v>25762</v>
      </c>
      <c r="G264" s="259">
        <v>26459.5</v>
      </c>
      <c r="H264" s="261">
        <f t="shared" si="271"/>
        <v>2.7074761276298425</v>
      </c>
      <c r="I264" s="262">
        <v>11042.5</v>
      </c>
      <c r="J264" s="259">
        <v>11363</v>
      </c>
      <c r="K264" s="261">
        <f t="shared" si="272"/>
        <v>2.9024224586823637</v>
      </c>
      <c r="L264" s="262">
        <v>25850.5</v>
      </c>
      <c r="M264" s="259">
        <v>26518</v>
      </c>
      <c r="N264" s="263">
        <f t="shared" si="273"/>
        <v>2.5821550840409278</v>
      </c>
      <c r="O264" s="264"/>
      <c r="P264" s="265"/>
      <c r="Q264" s="266"/>
      <c r="R264" s="264"/>
      <c r="S264" s="265"/>
      <c r="T264" s="266"/>
      <c r="U264" s="264"/>
      <c r="V264" s="265"/>
      <c r="W264" s="266"/>
      <c r="X264" s="264"/>
      <c r="Y264" s="265"/>
      <c r="Z264" s="266"/>
      <c r="AA264" s="264"/>
      <c r="AB264" s="265"/>
      <c r="AC264" s="266"/>
      <c r="AD264" s="264"/>
      <c r="AE264" s="265"/>
      <c r="AF264" s="266"/>
      <c r="AG264" s="264"/>
      <c r="AH264" s="265"/>
      <c r="AI264" s="266"/>
      <c r="AJ264" s="264"/>
      <c r="AK264" s="265"/>
      <c r="AL264" s="266"/>
      <c r="AM264" s="264"/>
      <c r="AN264" s="265"/>
      <c r="AO264" s="266"/>
      <c r="AP264" s="264"/>
      <c r="AQ264" s="265"/>
      <c r="AR264" s="266"/>
      <c r="AS264" s="264"/>
      <c r="AT264" s="265"/>
      <c r="AU264" s="266"/>
      <c r="AV264" s="264"/>
      <c r="AW264" s="265"/>
      <c r="AX264" s="266"/>
      <c r="AY264" s="264"/>
      <c r="AZ264" s="265"/>
      <c r="BA264" s="266"/>
      <c r="BB264" s="264"/>
      <c r="BC264" s="265"/>
      <c r="BD264" s="266"/>
    </row>
    <row r="265" spans="1:56">
      <c r="A265" s="256"/>
      <c r="B265" s="247" t="s">
        <v>886</v>
      </c>
      <c r="C265" s="248"/>
      <c r="D265" s="248"/>
      <c r="E265" s="249">
        <f t="shared" si="270"/>
        <v>0</v>
      </c>
      <c r="F265" s="248"/>
      <c r="G265" s="248"/>
      <c r="H265" s="250">
        <f t="shared" si="271"/>
        <v>0</v>
      </c>
      <c r="I265" s="251"/>
      <c r="J265" s="248"/>
      <c r="K265" s="250"/>
      <c r="L265" s="251"/>
      <c r="M265" s="248"/>
      <c r="N265" s="252"/>
      <c r="O265" s="253"/>
      <c r="P265" s="254"/>
      <c r="Q265" s="255"/>
      <c r="R265" s="253"/>
      <c r="S265" s="254"/>
      <c r="T265" s="255"/>
      <c r="U265" s="253"/>
      <c r="V265" s="254"/>
      <c r="W265" s="255"/>
      <c r="X265" s="253"/>
      <c r="Y265" s="254"/>
      <c r="Z265" s="255"/>
      <c r="AA265" s="253"/>
      <c r="AB265" s="254"/>
      <c r="AC265" s="255"/>
      <c r="AD265" s="253"/>
      <c r="AE265" s="254"/>
      <c r="AF265" s="255"/>
      <c r="AG265" s="253"/>
      <c r="AH265" s="254"/>
      <c r="AI265" s="255"/>
      <c r="AJ265" s="253"/>
      <c r="AK265" s="254"/>
      <c r="AL265" s="255"/>
      <c r="AM265" s="253"/>
      <c r="AN265" s="254"/>
      <c r="AO265" s="255"/>
      <c r="AP265" s="253"/>
      <c r="AQ265" s="254"/>
      <c r="AR265" s="255"/>
      <c r="AS265" s="253"/>
      <c r="AT265" s="254"/>
      <c r="AU265" s="255"/>
      <c r="AV265" s="253"/>
      <c r="AW265" s="254"/>
      <c r="AX265" s="255"/>
      <c r="AY265" s="253"/>
      <c r="AZ265" s="254"/>
      <c r="BA265" s="255"/>
      <c r="BB265" s="253"/>
      <c r="BC265" s="254"/>
      <c r="BD265" s="255"/>
    </row>
    <row r="266" spans="1:56">
      <c r="A266" s="256"/>
      <c r="B266" s="247" t="s">
        <v>887</v>
      </c>
      <c r="C266" s="248">
        <v>4275</v>
      </c>
      <c r="D266" s="248">
        <v>4387</v>
      </c>
      <c r="E266" s="249">
        <f t="shared" si="270"/>
        <v>2.6198830409356724</v>
      </c>
      <c r="F266" s="248">
        <v>10113</v>
      </c>
      <c r="G266" s="248">
        <v>10285</v>
      </c>
      <c r="H266" s="250">
        <f t="shared" si="271"/>
        <v>1.700781172747948</v>
      </c>
      <c r="I266" s="251"/>
      <c r="J266" s="248"/>
      <c r="K266" s="250"/>
      <c r="L266" s="251"/>
      <c r="M266" s="248"/>
      <c r="N266" s="252"/>
      <c r="O266" s="253"/>
      <c r="P266" s="254"/>
      <c r="Q266" s="255"/>
      <c r="R266" s="253"/>
      <c r="S266" s="254"/>
      <c r="T266" s="255"/>
      <c r="U266" s="253"/>
      <c r="V266" s="254"/>
      <c r="W266" s="255"/>
      <c r="X266" s="253"/>
      <c r="Y266" s="254"/>
      <c r="Z266" s="255"/>
      <c r="AA266" s="253"/>
      <c r="AB266" s="254"/>
      <c r="AC266" s="255"/>
      <c r="AD266" s="253"/>
      <c r="AE266" s="254"/>
      <c r="AF266" s="255"/>
      <c r="AG266" s="253"/>
      <c r="AH266" s="254"/>
      <c r="AI266" s="255"/>
      <c r="AJ266" s="253"/>
      <c r="AK266" s="254"/>
      <c r="AL266" s="255"/>
      <c r="AM266" s="253"/>
      <c r="AN266" s="254"/>
      <c r="AO266" s="255"/>
      <c r="AP266" s="253"/>
      <c r="AQ266" s="254"/>
      <c r="AR266" s="255"/>
      <c r="AS266" s="253"/>
      <c r="AT266" s="254"/>
      <c r="AU266" s="255"/>
      <c r="AV266" s="253"/>
      <c r="AW266" s="254"/>
      <c r="AX266" s="255"/>
      <c r="AY266" s="253"/>
      <c r="AZ266" s="254"/>
      <c r="BA266" s="255"/>
      <c r="BB266" s="253"/>
      <c r="BC266" s="254"/>
      <c r="BD266" s="255"/>
    </row>
    <row r="267" spans="1:56">
      <c r="A267" s="256"/>
      <c r="B267" s="247" t="s">
        <v>888</v>
      </c>
      <c r="C267" s="248">
        <v>4275</v>
      </c>
      <c r="D267" s="248">
        <v>4387</v>
      </c>
      <c r="E267" s="249">
        <f t="shared" si="270"/>
        <v>2.6198830409356724</v>
      </c>
      <c r="F267" s="248">
        <v>10113</v>
      </c>
      <c r="G267" s="248">
        <v>10285</v>
      </c>
      <c r="H267" s="250">
        <f t="shared" si="271"/>
        <v>1.700781172747948</v>
      </c>
      <c r="I267" s="251"/>
      <c r="J267" s="248"/>
      <c r="K267" s="250"/>
      <c r="L267" s="251"/>
      <c r="M267" s="248"/>
      <c r="N267" s="252"/>
      <c r="O267" s="253"/>
      <c r="P267" s="254"/>
      <c r="Q267" s="255"/>
      <c r="R267" s="253"/>
      <c r="S267" s="254"/>
      <c r="T267" s="255"/>
      <c r="U267" s="253"/>
      <c r="V267" s="254"/>
      <c r="W267" s="255"/>
      <c r="X267" s="253"/>
      <c r="Y267" s="254"/>
      <c r="Z267" s="255"/>
      <c r="AA267" s="253"/>
      <c r="AB267" s="254"/>
      <c r="AC267" s="255"/>
      <c r="AD267" s="253"/>
      <c r="AE267" s="254"/>
      <c r="AF267" s="255"/>
      <c r="AG267" s="253"/>
      <c r="AH267" s="254"/>
      <c r="AI267" s="255"/>
      <c r="AJ267" s="253"/>
      <c r="AK267" s="254"/>
      <c r="AL267" s="255"/>
      <c r="AM267" s="253"/>
      <c r="AN267" s="254"/>
      <c r="AO267" s="255"/>
      <c r="AP267" s="253"/>
      <c r="AQ267" s="254"/>
      <c r="AR267" s="255"/>
      <c r="AS267" s="253"/>
      <c r="AT267" s="254"/>
      <c r="AU267" s="255"/>
      <c r="AV267" s="253"/>
      <c r="AW267" s="254"/>
      <c r="AX267" s="255"/>
      <c r="AY267" s="253"/>
      <c r="AZ267" s="254"/>
      <c r="BA267" s="255"/>
      <c r="BB267" s="253"/>
      <c r="BC267" s="254"/>
      <c r="BD267" s="255"/>
    </row>
    <row r="268" spans="1:56">
      <c r="A268" s="256"/>
      <c r="B268" s="247" t="s">
        <v>889</v>
      </c>
      <c r="C268" s="248">
        <v>4275</v>
      </c>
      <c r="D268" s="248">
        <v>4387</v>
      </c>
      <c r="E268" s="249">
        <f t="shared" si="270"/>
        <v>2.6198830409356724</v>
      </c>
      <c r="F268" s="248">
        <v>10113</v>
      </c>
      <c r="G268" s="248">
        <v>10285</v>
      </c>
      <c r="H268" s="250">
        <f t="shared" si="271"/>
        <v>1.700781172747948</v>
      </c>
      <c r="I268" s="251"/>
      <c r="J268" s="248"/>
      <c r="K268" s="250"/>
      <c r="L268" s="251"/>
      <c r="M268" s="248"/>
      <c r="N268" s="252"/>
      <c r="O268" s="253"/>
      <c r="P268" s="254"/>
      <c r="Q268" s="255"/>
      <c r="R268" s="253"/>
      <c r="S268" s="254"/>
      <c r="T268" s="255"/>
      <c r="U268" s="253"/>
      <c r="V268" s="254"/>
      <c r="W268" s="255"/>
      <c r="X268" s="253"/>
      <c r="Y268" s="254"/>
      <c r="Z268" s="255"/>
      <c r="AA268" s="253"/>
      <c r="AB268" s="254"/>
      <c r="AC268" s="255"/>
      <c r="AD268" s="253"/>
      <c r="AE268" s="254"/>
      <c r="AF268" s="255"/>
      <c r="AG268" s="253"/>
      <c r="AH268" s="254"/>
      <c r="AI268" s="255"/>
      <c r="AJ268" s="253"/>
      <c r="AK268" s="254"/>
      <c r="AL268" s="255"/>
      <c r="AM268" s="253"/>
      <c r="AN268" s="254"/>
      <c r="AO268" s="255"/>
      <c r="AP268" s="253"/>
      <c r="AQ268" s="254"/>
      <c r="AR268" s="255"/>
      <c r="AS268" s="253"/>
      <c r="AT268" s="254"/>
      <c r="AU268" s="255"/>
      <c r="AV268" s="253"/>
      <c r="AW268" s="254"/>
      <c r="AX268" s="255"/>
      <c r="AY268" s="253"/>
      <c r="AZ268" s="254"/>
      <c r="BA268" s="255"/>
      <c r="BB268" s="253"/>
      <c r="BC268" s="254"/>
      <c r="BD268" s="255"/>
    </row>
    <row r="269" spans="1:56" s="277" customFormat="1" ht="20.25" customHeight="1">
      <c r="A269" s="276"/>
      <c r="B269" s="258" t="s">
        <v>890</v>
      </c>
      <c r="C269" s="248">
        <v>4275</v>
      </c>
      <c r="D269" s="248">
        <v>4387</v>
      </c>
      <c r="E269" s="260">
        <f t="shared" si="270"/>
        <v>2.6198830409356724</v>
      </c>
      <c r="F269" s="248">
        <v>10113</v>
      </c>
      <c r="G269" s="248">
        <v>10285</v>
      </c>
      <c r="H269" s="261">
        <f t="shared" si="271"/>
        <v>1.700781172747948</v>
      </c>
      <c r="I269" s="262"/>
      <c r="J269" s="259"/>
      <c r="K269" s="261"/>
      <c r="L269" s="262"/>
      <c r="M269" s="259"/>
      <c r="N269" s="263"/>
      <c r="O269" s="264"/>
      <c r="P269" s="265"/>
      <c r="Q269" s="266"/>
      <c r="R269" s="264"/>
      <c r="S269" s="265"/>
      <c r="T269" s="266"/>
      <c r="U269" s="264"/>
      <c r="V269" s="265"/>
      <c r="W269" s="266"/>
      <c r="X269" s="264"/>
      <c r="Y269" s="265"/>
      <c r="Z269" s="266"/>
      <c r="AA269" s="264"/>
      <c r="AB269" s="265"/>
      <c r="AC269" s="266"/>
      <c r="AD269" s="264"/>
      <c r="AE269" s="265"/>
      <c r="AF269" s="266"/>
      <c r="AG269" s="264"/>
      <c r="AH269" s="265"/>
      <c r="AI269" s="266"/>
      <c r="AJ269" s="264"/>
      <c r="AK269" s="265"/>
      <c r="AL269" s="266"/>
      <c r="AM269" s="264"/>
      <c r="AN269" s="265"/>
      <c r="AO269" s="266"/>
      <c r="AP269" s="264"/>
      <c r="AQ269" s="265"/>
      <c r="AR269" s="266"/>
      <c r="AS269" s="264"/>
      <c r="AT269" s="265"/>
      <c r="AU269" s="266"/>
      <c r="AV269" s="264"/>
      <c r="AW269" s="265"/>
      <c r="AX269" s="266"/>
      <c r="AY269" s="264"/>
      <c r="AZ269" s="265"/>
      <c r="BA269" s="266"/>
      <c r="BB269" s="264"/>
      <c r="BC269" s="265"/>
      <c r="BD269" s="266"/>
    </row>
    <row r="270" spans="1:56">
      <c r="A270" s="256"/>
      <c r="B270" s="247" t="s">
        <v>891</v>
      </c>
      <c r="C270" s="248"/>
      <c r="D270" s="248"/>
      <c r="E270" s="249">
        <f t="shared" si="270"/>
        <v>0</v>
      </c>
      <c r="F270" s="248"/>
      <c r="G270" s="248"/>
      <c r="H270" s="250">
        <f t="shared" si="271"/>
        <v>0</v>
      </c>
      <c r="I270" s="251"/>
      <c r="J270" s="248"/>
      <c r="K270" s="250"/>
      <c r="L270" s="251"/>
      <c r="M270" s="248"/>
      <c r="N270" s="252"/>
      <c r="O270" s="253"/>
      <c r="P270" s="254"/>
      <c r="Q270" s="255"/>
      <c r="R270" s="253"/>
      <c r="S270" s="254"/>
      <c r="T270" s="255"/>
      <c r="U270" s="253"/>
      <c r="V270" s="254"/>
      <c r="W270" s="255"/>
      <c r="X270" s="253"/>
      <c r="Y270" s="254"/>
      <c r="Z270" s="255"/>
      <c r="AA270" s="253"/>
      <c r="AB270" s="254"/>
      <c r="AC270" s="255"/>
      <c r="AD270" s="253"/>
      <c r="AE270" s="254"/>
      <c r="AF270" s="255"/>
      <c r="AG270" s="253"/>
      <c r="AH270" s="254"/>
      <c r="AI270" s="255"/>
      <c r="AJ270" s="253"/>
      <c r="AK270" s="254"/>
      <c r="AL270" s="255"/>
      <c r="AM270" s="253"/>
      <c r="AN270" s="254"/>
      <c r="AO270" s="255"/>
      <c r="AP270" s="253"/>
      <c r="AQ270" s="254"/>
      <c r="AR270" s="255"/>
      <c r="AS270" s="253"/>
      <c r="AT270" s="254"/>
      <c r="AU270" s="255"/>
      <c r="AV270" s="253"/>
      <c r="AW270" s="254"/>
      <c r="AX270" s="255"/>
      <c r="AY270" s="253"/>
      <c r="AZ270" s="254"/>
      <c r="BA270" s="255"/>
      <c r="BB270" s="253"/>
      <c r="BC270" s="254"/>
      <c r="BD270" s="255"/>
    </row>
    <row r="271" spans="1:56">
      <c r="A271" s="256"/>
      <c r="B271" s="247" t="s">
        <v>892</v>
      </c>
      <c r="C271" s="248"/>
      <c r="D271" s="248"/>
      <c r="E271" s="249">
        <f t="shared" si="270"/>
        <v>0</v>
      </c>
      <c r="F271" s="248"/>
      <c r="G271" s="248"/>
      <c r="H271" s="250">
        <f t="shared" si="271"/>
        <v>0</v>
      </c>
      <c r="I271" s="251"/>
      <c r="J271" s="248"/>
      <c r="K271" s="250"/>
      <c r="L271" s="251"/>
      <c r="M271" s="248"/>
      <c r="N271" s="252"/>
      <c r="O271" s="253"/>
      <c r="P271" s="254"/>
      <c r="Q271" s="255"/>
      <c r="R271" s="253"/>
      <c r="S271" s="254"/>
      <c r="T271" s="255"/>
      <c r="U271" s="253"/>
      <c r="V271" s="254"/>
      <c r="W271" s="255"/>
      <c r="X271" s="253"/>
      <c r="Y271" s="254"/>
      <c r="Z271" s="255"/>
      <c r="AA271" s="253"/>
      <c r="AB271" s="254"/>
      <c r="AC271" s="255"/>
      <c r="AD271" s="253"/>
      <c r="AE271" s="254"/>
      <c r="AF271" s="255"/>
      <c r="AG271" s="253"/>
      <c r="AH271" s="254"/>
      <c r="AI271" s="255"/>
      <c r="AJ271" s="253"/>
      <c r="AK271" s="254"/>
      <c r="AL271" s="255"/>
      <c r="AM271" s="253"/>
      <c r="AN271" s="254"/>
      <c r="AO271" s="255"/>
      <c r="AP271" s="253"/>
      <c r="AQ271" s="254"/>
      <c r="AR271" s="255"/>
      <c r="AS271" s="253"/>
      <c r="AT271" s="254"/>
      <c r="AU271" s="255"/>
      <c r="AV271" s="253"/>
      <c r="AW271" s="254"/>
      <c r="AX271" s="255"/>
      <c r="AY271" s="253"/>
      <c r="AZ271" s="254"/>
      <c r="BA271" s="255"/>
      <c r="BB271" s="253"/>
      <c r="BC271" s="254"/>
      <c r="BD271" s="255"/>
    </row>
    <row r="272" spans="1:56">
      <c r="A272" s="256"/>
      <c r="B272" s="247" t="s">
        <v>893</v>
      </c>
      <c r="C272" s="248"/>
      <c r="D272" s="248"/>
      <c r="E272" s="249"/>
      <c r="F272" s="248"/>
      <c r="G272" s="248"/>
      <c r="H272" s="250">
        <f t="shared" si="271"/>
        <v>0</v>
      </c>
      <c r="I272" s="251"/>
      <c r="J272" s="248"/>
      <c r="K272" s="250"/>
      <c r="L272" s="251"/>
      <c r="M272" s="248"/>
      <c r="N272" s="252"/>
      <c r="O272" s="253"/>
      <c r="P272" s="254"/>
      <c r="Q272" s="255"/>
      <c r="R272" s="253"/>
      <c r="S272" s="254"/>
      <c r="T272" s="255"/>
      <c r="U272" s="253"/>
      <c r="V272" s="254"/>
      <c r="W272" s="255"/>
      <c r="X272" s="253"/>
      <c r="Y272" s="254"/>
      <c r="Z272" s="255"/>
      <c r="AA272" s="253"/>
      <c r="AB272" s="254"/>
      <c r="AC272" s="255"/>
      <c r="AD272" s="253"/>
      <c r="AE272" s="254"/>
      <c r="AF272" s="255"/>
      <c r="AG272" s="253"/>
      <c r="AH272" s="254"/>
      <c r="AI272" s="255"/>
      <c r="AJ272" s="253"/>
      <c r="AK272" s="254"/>
      <c r="AL272" s="255"/>
      <c r="AM272" s="253"/>
      <c r="AN272" s="254"/>
      <c r="AO272" s="255"/>
      <c r="AP272" s="253"/>
      <c r="AQ272" s="254"/>
      <c r="AR272" s="255"/>
      <c r="AS272" s="253"/>
      <c r="AT272" s="254"/>
      <c r="AU272" s="255"/>
      <c r="AV272" s="253"/>
      <c r="AW272" s="254"/>
      <c r="AX272" s="255"/>
      <c r="AY272" s="253"/>
      <c r="AZ272" s="254"/>
      <c r="BA272" s="255"/>
      <c r="BB272" s="253"/>
      <c r="BC272" s="254"/>
      <c r="BD272" s="255"/>
    </row>
    <row r="273" spans="1:56" s="277" customFormat="1" ht="21.75" customHeight="1">
      <c r="A273" s="276"/>
      <c r="B273" s="278" t="s">
        <v>894</v>
      </c>
      <c r="C273" s="259"/>
      <c r="D273" s="259"/>
      <c r="E273" s="260">
        <f>IF(C273&gt;0,(((D273-C273)/C273)*100),0)</f>
        <v>0</v>
      </c>
      <c r="F273" s="259"/>
      <c r="G273" s="259"/>
      <c r="H273" s="261">
        <f t="shared" si="271"/>
        <v>0</v>
      </c>
      <c r="I273" s="262"/>
      <c r="J273" s="259"/>
      <c r="K273" s="261"/>
      <c r="L273" s="262"/>
      <c r="M273" s="259"/>
      <c r="N273" s="263"/>
      <c r="O273" s="264"/>
      <c r="P273" s="265"/>
      <c r="Q273" s="266"/>
      <c r="R273" s="264"/>
      <c r="S273" s="265"/>
      <c r="T273" s="266"/>
      <c r="U273" s="264"/>
      <c r="V273" s="265"/>
      <c r="W273" s="266"/>
      <c r="X273" s="264"/>
      <c r="Y273" s="265"/>
      <c r="Z273" s="266"/>
      <c r="AA273" s="264"/>
      <c r="AB273" s="265"/>
      <c r="AC273" s="266"/>
      <c r="AD273" s="264"/>
      <c r="AE273" s="265"/>
      <c r="AF273" s="266"/>
      <c r="AG273" s="264"/>
      <c r="AH273" s="265"/>
      <c r="AI273" s="266"/>
      <c r="AJ273" s="264"/>
      <c r="AK273" s="265"/>
      <c r="AL273" s="266"/>
      <c r="AM273" s="264"/>
      <c r="AN273" s="265"/>
      <c r="AO273" s="266"/>
      <c r="AP273" s="264"/>
      <c r="AQ273" s="265"/>
      <c r="AR273" s="266"/>
      <c r="AS273" s="264"/>
      <c r="AT273" s="265"/>
      <c r="AU273" s="266"/>
      <c r="AV273" s="264"/>
      <c r="AW273" s="265"/>
      <c r="AX273" s="266"/>
      <c r="AY273" s="264"/>
      <c r="AZ273" s="265"/>
      <c r="BA273" s="266"/>
      <c r="BB273" s="264"/>
      <c r="BC273" s="265"/>
      <c r="BD273" s="266"/>
    </row>
    <row r="274" spans="1:56">
      <c r="A274" s="268"/>
      <c r="B274" s="269" t="s">
        <v>895</v>
      </c>
      <c r="C274" s="270"/>
      <c r="D274" s="270"/>
      <c r="E274" s="271"/>
      <c r="F274" s="270"/>
      <c r="G274" s="270"/>
      <c r="H274" s="272"/>
      <c r="I274" s="273"/>
      <c r="J274" s="270"/>
      <c r="K274" s="272"/>
      <c r="L274" s="273"/>
      <c r="M274" s="270"/>
      <c r="N274" s="272"/>
      <c r="O274" s="273">
        <v>30800</v>
      </c>
      <c r="P274" s="270">
        <v>25351</v>
      </c>
      <c r="Q274" s="291">
        <f t="shared" ref="Q274" si="274">IF(O274&gt;0,(((P274-O274)/O274)*100),0)</f>
        <v>-17.691558441558442</v>
      </c>
      <c r="R274" s="273">
        <v>40737</v>
      </c>
      <c r="S274" s="270">
        <v>41000</v>
      </c>
      <c r="T274" s="274">
        <f t="shared" ref="T274" si="275">IF(R274&gt;0,(((S274-R274)/R274)*100),0)</f>
        <v>0.6456047327981933</v>
      </c>
      <c r="U274" s="273">
        <v>39258.5</v>
      </c>
      <c r="V274" s="270">
        <v>39467.5</v>
      </c>
      <c r="W274" s="274">
        <f t="shared" ref="W274" si="276">IF(U274&gt;0,(((V274-U274)/U274)*100),0)</f>
        <v>0.53236878637747242</v>
      </c>
      <c r="X274" s="273">
        <v>53514</v>
      </c>
      <c r="Y274" s="270">
        <v>66840.5</v>
      </c>
      <c r="Z274" s="291">
        <f t="shared" ref="Z274" si="277">IF(X274&gt;0,(((Y274-X274)/X274)*100),0)</f>
        <v>24.902829166199499</v>
      </c>
      <c r="AA274" s="273">
        <v>47341</v>
      </c>
      <c r="AB274" s="270">
        <v>49129</v>
      </c>
      <c r="AC274" s="274">
        <f t="shared" ref="AC274" si="278">IF(AA274&gt;0,(((AB274-AA274)/AA274)*100),0)</f>
        <v>3.7768530449293425</v>
      </c>
      <c r="AD274" s="273">
        <v>73580</v>
      </c>
      <c r="AE274" s="270">
        <v>76393</v>
      </c>
      <c r="AF274" s="274">
        <f t="shared" ref="AF274" si="279">IF(AD274&gt;0,(((AE274-AD274)/AD274)*100),0)</f>
        <v>3.8230497417776572</v>
      </c>
      <c r="AG274" s="273">
        <v>27830</v>
      </c>
      <c r="AH274" s="270">
        <v>28679</v>
      </c>
      <c r="AI274" s="274">
        <f t="shared" ref="AI274" si="280">IF(AG274&gt;0,(((AH274-AG274)/AG274)*100),0)</f>
        <v>3.050664750269493</v>
      </c>
      <c r="AJ274" s="273">
        <v>39520</v>
      </c>
      <c r="AK274" s="270">
        <v>40698</v>
      </c>
      <c r="AL274" s="274">
        <f t="shared" ref="AL274" si="281">IF(AJ274&gt;0,(((AK274-AJ274)/AJ274)*100),0)</f>
        <v>2.9807692307692308</v>
      </c>
      <c r="AM274" s="273"/>
      <c r="AN274" s="270"/>
      <c r="AO274" s="274">
        <f t="shared" ref="AO274" si="282">IF(AM274&gt;0,(((AN274-AM274)/AM274)*100),0)</f>
        <v>0</v>
      </c>
      <c r="AP274" s="273"/>
      <c r="AQ274" s="270"/>
      <c r="AR274" s="274">
        <f t="shared" ref="AR274" si="283">IF(AP274&gt;0,(((AQ274-AP274)/AP274)*100),0)</f>
        <v>0</v>
      </c>
      <c r="AS274" s="273"/>
      <c r="AT274" s="270"/>
      <c r="AU274" s="274">
        <f t="shared" ref="AU274" si="284">IF(AS274&gt;0,(((AT274-AS274)/AS274)*100),0)</f>
        <v>0</v>
      </c>
      <c r="AV274" s="273"/>
      <c r="AW274" s="270"/>
      <c r="AX274" s="274">
        <f t="shared" ref="AX274" si="285">IF(AV274&gt;0,(((AW274-AV274)/AV274)*100),0)</f>
        <v>0</v>
      </c>
      <c r="AY274" s="273">
        <v>23094</v>
      </c>
      <c r="AZ274" s="270">
        <v>23617</v>
      </c>
      <c r="BA274" s="274">
        <f t="shared" ref="BA274" si="286">IF(AY274&gt;0,(((AZ274-AY274)/AY274)*100),0)</f>
        <v>2.2646574867931064</v>
      </c>
      <c r="BB274" s="273">
        <v>49646</v>
      </c>
      <c r="BC274" s="270">
        <v>50753</v>
      </c>
      <c r="BD274" s="274">
        <f t="shared" ref="BD274" si="287">IF(BB274&gt;0,(((BC274-BB274)/BB274)*100),0)</f>
        <v>2.2297868911896224</v>
      </c>
    </row>
    <row r="275" spans="1:56">
      <c r="A275" s="246" t="s">
        <v>629</v>
      </c>
      <c r="B275" s="247" t="s">
        <v>879</v>
      </c>
      <c r="C275" s="248">
        <v>7632</v>
      </c>
      <c r="D275" s="248">
        <v>7992</v>
      </c>
      <c r="E275" s="249">
        <f t="shared" ref="E275:E288" si="288">IF(C275&gt;0,(((D275-C275)/C275)*100),0)</f>
        <v>4.716981132075472</v>
      </c>
      <c r="F275" s="248">
        <v>21432</v>
      </c>
      <c r="G275" s="248">
        <v>22488</v>
      </c>
      <c r="H275" s="250">
        <f t="shared" ref="H275:H290" si="289">IF(F275&gt;0,(((G275-F275)/F275)*100),0)</f>
        <v>4.9272116461366178</v>
      </c>
      <c r="I275" s="251">
        <v>8568</v>
      </c>
      <c r="J275" s="248">
        <v>9000</v>
      </c>
      <c r="K275" s="250">
        <f t="shared" ref="K275:K281" si="290">IF(I275&gt;0,(((J275-I275)/I275)*100),0)</f>
        <v>5.0420168067226889</v>
      </c>
      <c r="L275" s="251">
        <v>22140</v>
      </c>
      <c r="M275" s="248">
        <v>23238</v>
      </c>
      <c r="N275" s="252">
        <f t="shared" ref="N275:N281" si="291">IF(L275&gt;0,(((M275-L275)/L275)*100),0)</f>
        <v>4.9593495934959346</v>
      </c>
      <c r="O275" s="253"/>
      <c r="P275" s="254"/>
      <c r="Q275" s="255"/>
      <c r="R275" s="253"/>
      <c r="S275" s="254"/>
      <c r="T275" s="255"/>
      <c r="U275" s="253"/>
      <c r="V275" s="254"/>
      <c r="W275" s="255"/>
      <c r="X275" s="253"/>
      <c r="Y275" s="254"/>
      <c r="Z275" s="255"/>
      <c r="AA275" s="253"/>
      <c r="AB275" s="254"/>
      <c r="AC275" s="255"/>
      <c r="AD275" s="253"/>
      <c r="AE275" s="254"/>
      <c r="AF275" s="255"/>
      <c r="AG275" s="253"/>
      <c r="AH275" s="254"/>
      <c r="AI275" s="255"/>
      <c r="AJ275" s="253"/>
      <c r="AK275" s="254"/>
      <c r="AL275" s="255"/>
      <c r="AM275" s="253"/>
      <c r="AN275" s="254"/>
      <c r="AO275" s="255"/>
      <c r="AP275" s="253"/>
      <c r="AQ275" s="254"/>
      <c r="AR275" s="255"/>
      <c r="AS275" s="253"/>
      <c r="AT275" s="254"/>
      <c r="AU275" s="255"/>
      <c r="AV275" s="253"/>
      <c r="AW275" s="254"/>
      <c r="AX275" s="255"/>
      <c r="AY275" s="253"/>
      <c r="AZ275" s="254"/>
      <c r="BA275" s="255"/>
      <c r="BB275" s="253"/>
      <c r="BC275" s="254"/>
      <c r="BD275" s="255"/>
    </row>
    <row r="276" spans="1:56">
      <c r="A276" s="256"/>
      <c r="B276" s="247" t="s">
        <v>880</v>
      </c>
      <c r="C276" s="248"/>
      <c r="D276" s="248"/>
      <c r="E276" s="249">
        <f t="shared" si="288"/>
        <v>0</v>
      </c>
      <c r="F276" s="248"/>
      <c r="G276" s="248"/>
      <c r="H276" s="250">
        <f t="shared" si="289"/>
        <v>0</v>
      </c>
      <c r="I276" s="251"/>
      <c r="J276" s="248"/>
      <c r="K276" s="250">
        <f t="shared" si="290"/>
        <v>0</v>
      </c>
      <c r="L276" s="251"/>
      <c r="M276" s="248"/>
      <c r="N276" s="252">
        <f t="shared" si="291"/>
        <v>0</v>
      </c>
      <c r="O276" s="253"/>
      <c r="P276" s="254"/>
      <c r="Q276" s="255"/>
      <c r="R276" s="253"/>
      <c r="S276" s="254"/>
      <c r="T276" s="255"/>
      <c r="U276" s="253"/>
      <c r="V276" s="254"/>
      <c r="W276" s="255"/>
      <c r="X276" s="253"/>
      <c r="Y276" s="254"/>
      <c r="Z276" s="255"/>
      <c r="AA276" s="253"/>
      <c r="AB276" s="254"/>
      <c r="AC276" s="255"/>
      <c r="AD276" s="253"/>
      <c r="AE276" s="254"/>
      <c r="AF276" s="255"/>
      <c r="AG276" s="253"/>
      <c r="AH276" s="254"/>
      <c r="AI276" s="255"/>
      <c r="AJ276" s="253"/>
      <c r="AK276" s="254"/>
      <c r="AL276" s="255"/>
      <c r="AM276" s="253"/>
      <c r="AN276" s="254"/>
      <c r="AO276" s="255"/>
      <c r="AP276" s="253"/>
      <c r="AQ276" s="254"/>
      <c r="AR276" s="255"/>
      <c r="AS276" s="253"/>
      <c r="AT276" s="254"/>
      <c r="AU276" s="255"/>
      <c r="AV276" s="253"/>
      <c r="AW276" s="254"/>
      <c r="AX276" s="255"/>
      <c r="AY276" s="253"/>
      <c r="AZ276" s="254"/>
      <c r="BA276" s="255"/>
      <c r="BB276" s="253"/>
      <c r="BC276" s="254"/>
      <c r="BD276" s="255"/>
    </row>
    <row r="277" spans="1:56">
      <c r="A277" s="256"/>
      <c r="B277" s="247" t="s">
        <v>881</v>
      </c>
      <c r="C277" s="248">
        <v>6814</v>
      </c>
      <c r="D277" s="248">
        <v>7154</v>
      </c>
      <c r="E277" s="249">
        <f t="shared" si="288"/>
        <v>4.9897270325799825</v>
      </c>
      <c r="F277" s="248">
        <v>15602</v>
      </c>
      <c r="G277" s="248">
        <v>16382</v>
      </c>
      <c r="H277" s="250">
        <f t="shared" si="289"/>
        <v>4.9993590565312145</v>
      </c>
      <c r="I277" s="251">
        <v>7068</v>
      </c>
      <c r="J277" s="248">
        <v>7420</v>
      </c>
      <c r="K277" s="250">
        <f t="shared" si="290"/>
        <v>4.9801924165251839</v>
      </c>
      <c r="L277" s="251">
        <v>17058</v>
      </c>
      <c r="M277" s="248">
        <v>17910</v>
      </c>
      <c r="N277" s="252">
        <f t="shared" si="291"/>
        <v>4.9947238832219485</v>
      </c>
      <c r="O277" s="253"/>
      <c r="P277" s="254"/>
      <c r="Q277" s="255"/>
      <c r="R277" s="253"/>
      <c r="S277" s="254"/>
      <c r="T277" s="255"/>
      <c r="U277" s="253"/>
      <c r="V277" s="254"/>
      <c r="W277" s="255"/>
      <c r="X277" s="253"/>
      <c r="Y277" s="254"/>
      <c r="Z277" s="255"/>
      <c r="AA277" s="253"/>
      <c r="AB277" s="254"/>
      <c r="AC277" s="255"/>
      <c r="AD277" s="253"/>
      <c r="AE277" s="254"/>
      <c r="AF277" s="255"/>
      <c r="AG277" s="253"/>
      <c r="AH277" s="254"/>
      <c r="AI277" s="255"/>
      <c r="AJ277" s="253"/>
      <c r="AK277" s="254"/>
      <c r="AL277" s="255"/>
      <c r="AM277" s="253"/>
      <c r="AN277" s="254"/>
      <c r="AO277" s="255"/>
      <c r="AP277" s="253"/>
      <c r="AQ277" s="254"/>
      <c r="AR277" s="255"/>
      <c r="AS277" s="253"/>
      <c r="AT277" s="254"/>
      <c r="AU277" s="255"/>
      <c r="AV277" s="253"/>
      <c r="AW277" s="254"/>
      <c r="AX277" s="255"/>
      <c r="AY277" s="253"/>
      <c r="AZ277" s="254"/>
      <c r="BA277" s="255"/>
      <c r="BB277" s="253"/>
      <c r="BC277" s="254"/>
      <c r="BD277" s="255"/>
    </row>
    <row r="278" spans="1:56">
      <c r="A278" s="256"/>
      <c r="B278" s="247" t="s">
        <v>882</v>
      </c>
      <c r="C278" s="248"/>
      <c r="D278" s="248"/>
      <c r="E278" s="249">
        <f t="shared" si="288"/>
        <v>0</v>
      </c>
      <c r="F278" s="248"/>
      <c r="G278" s="248"/>
      <c r="H278" s="250">
        <f t="shared" si="289"/>
        <v>0</v>
      </c>
      <c r="I278" s="251"/>
      <c r="J278" s="248"/>
      <c r="K278" s="250">
        <f t="shared" si="290"/>
        <v>0</v>
      </c>
      <c r="L278" s="251"/>
      <c r="M278" s="248"/>
      <c r="N278" s="252">
        <f t="shared" si="291"/>
        <v>0</v>
      </c>
      <c r="O278" s="253"/>
      <c r="P278" s="254"/>
      <c r="Q278" s="255"/>
      <c r="R278" s="253"/>
      <c r="S278" s="254"/>
      <c r="T278" s="255"/>
      <c r="U278" s="253"/>
      <c r="V278" s="254"/>
      <c r="W278" s="255"/>
      <c r="X278" s="253"/>
      <c r="Y278" s="254"/>
      <c r="Z278" s="255"/>
      <c r="AA278" s="253"/>
      <c r="AB278" s="254"/>
      <c r="AC278" s="255"/>
      <c r="AD278" s="253"/>
      <c r="AE278" s="254"/>
      <c r="AF278" s="255"/>
      <c r="AG278" s="253"/>
      <c r="AH278" s="254"/>
      <c r="AI278" s="255"/>
      <c r="AJ278" s="253"/>
      <c r="AK278" s="254"/>
      <c r="AL278" s="255"/>
      <c r="AM278" s="253"/>
      <c r="AN278" s="254"/>
      <c r="AO278" s="255"/>
      <c r="AP278" s="253"/>
      <c r="AQ278" s="254"/>
      <c r="AR278" s="255"/>
      <c r="AS278" s="253"/>
      <c r="AT278" s="254"/>
      <c r="AU278" s="255"/>
      <c r="AV278" s="253"/>
      <c r="AW278" s="254"/>
      <c r="AX278" s="255"/>
      <c r="AY278" s="253"/>
      <c r="AZ278" s="254"/>
      <c r="BA278" s="255"/>
      <c r="BB278" s="253"/>
      <c r="BC278" s="254"/>
      <c r="BD278" s="255"/>
    </row>
    <row r="279" spans="1:56">
      <c r="A279" s="256"/>
      <c r="B279" s="247" t="s">
        <v>883</v>
      </c>
      <c r="C279" s="248">
        <v>6723</v>
      </c>
      <c r="D279" s="248">
        <v>7059</v>
      </c>
      <c r="E279" s="249">
        <f t="shared" si="288"/>
        <v>4.9977688531905402</v>
      </c>
      <c r="F279" s="248">
        <v>14468</v>
      </c>
      <c r="G279" s="248">
        <v>15115</v>
      </c>
      <c r="H279" s="250">
        <f t="shared" si="289"/>
        <v>4.471938070223942</v>
      </c>
      <c r="I279" s="251">
        <v>7194</v>
      </c>
      <c r="J279" s="248">
        <v>7625</v>
      </c>
      <c r="K279" s="250">
        <f t="shared" si="290"/>
        <v>5.9911036975257161</v>
      </c>
      <c r="L279" s="251">
        <v>11873</v>
      </c>
      <c r="M279" s="248">
        <v>12224</v>
      </c>
      <c r="N279" s="252">
        <f t="shared" si="291"/>
        <v>2.9562873747157417</v>
      </c>
      <c r="O279" s="253"/>
      <c r="P279" s="254"/>
      <c r="Q279" s="255"/>
      <c r="R279" s="253"/>
      <c r="S279" s="254"/>
      <c r="T279" s="255"/>
      <c r="U279" s="253"/>
      <c r="V279" s="254"/>
      <c r="W279" s="255"/>
      <c r="X279" s="253"/>
      <c r="Y279" s="254"/>
      <c r="Z279" s="255"/>
      <c r="AA279" s="253"/>
      <c r="AB279" s="254"/>
      <c r="AC279" s="255"/>
      <c r="AD279" s="253"/>
      <c r="AE279" s="254"/>
      <c r="AF279" s="255"/>
      <c r="AG279" s="253"/>
      <c r="AH279" s="254"/>
      <c r="AI279" s="255"/>
      <c r="AJ279" s="253"/>
      <c r="AK279" s="254"/>
      <c r="AL279" s="255"/>
      <c r="AM279" s="253"/>
      <c r="AN279" s="254"/>
      <c r="AO279" s="255"/>
      <c r="AP279" s="253"/>
      <c r="AQ279" s="254"/>
      <c r="AR279" s="255"/>
      <c r="AS279" s="253"/>
      <c r="AT279" s="254"/>
      <c r="AU279" s="255"/>
      <c r="AV279" s="253"/>
      <c r="AW279" s="254"/>
      <c r="AX279" s="255"/>
      <c r="AY279" s="253"/>
      <c r="AZ279" s="254"/>
      <c r="BA279" s="255"/>
      <c r="BB279" s="253"/>
      <c r="BC279" s="254"/>
      <c r="BD279" s="255"/>
    </row>
    <row r="280" spans="1:56">
      <c r="A280" s="256"/>
      <c r="B280" s="247" t="s">
        <v>884</v>
      </c>
      <c r="C280" s="248">
        <v>6336</v>
      </c>
      <c r="D280" s="248">
        <v>6648</v>
      </c>
      <c r="E280" s="249">
        <f t="shared" si="288"/>
        <v>4.9242424242424239</v>
      </c>
      <c r="F280" s="248">
        <v>15572</v>
      </c>
      <c r="G280" s="248">
        <v>15572</v>
      </c>
      <c r="H280" s="250">
        <f t="shared" si="289"/>
        <v>0</v>
      </c>
      <c r="I280" s="251">
        <v>7324</v>
      </c>
      <c r="J280" s="248">
        <v>7324</v>
      </c>
      <c r="K280" s="250">
        <f t="shared" si="290"/>
        <v>0</v>
      </c>
      <c r="L280" s="251">
        <v>17128</v>
      </c>
      <c r="M280" s="248">
        <v>17128</v>
      </c>
      <c r="N280" s="252">
        <f t="shared" si="291"/>
        <v>0</v>
      </c>
      <c r="O280" s="253"/>
      <c r="P280" s="254"/>
      <c r="Q280" s="255"/>
      <c r="R280" s="253"/>
      <c r="S280" s="254"/>
      <c r="T280" s="255"/>
      <c r="U280" s="253"/>
      <c r="V280" s="254"/>
      <c r="W280" s="255"/>
      <c r="X280" s="253"/>
      <c r="Y280" s="254"/>
      <c r="Z280" s="255"/>
      <c r="AA280" s="253"/>
      <c r="AB280" s="254"/>
      <c r="AC280" s="255"/>
      <c r="AD280" s="253"/>
      <c r="AE280" s="254"/>
      <c r="AF280" s="255"/>
      <c r="AG280" s="253"/>
      <c r="AH280" s="254"/>
      <c r="AI280" s="255"/>
      <c r="AJ280" s="253"/>
      <c r="AK280" s="254"/>
      <c r="AL280" s="255"/>
      <c r="AM280" s="253"/>
      <c r="AN280" s="254"/>
      <c r="AO280" s="255"/>
      <c r="AP280" s="253"/>
      <c r="AQ280" s="254"/>
      <c r="AR280" s="255"/>
      <c r="AS280" s="253"/>
      <c r="AT280" s="254"/>
      <c r="AU280" s="255"/>
      <c r="AV280" s="253"/>
      <c r="AW280" s="254"/>
      <c r="AX280" s="255"/>
      <c r="AY280" s="253"/>
      <c r="AZ280" s="254"/>
      <c r="BA280" s="255"/>
      <c r="BB280" s="253"/>
      <c r="BC280" s="254"/>
      <c r="BD280" s="255"/>
    </row>
    <row r="281" spans="1:56" s="277" customFormat="1" ht="19.5" customHeight="1">
      <c r="A281" s="276"/>
      <c r="B281" s="258" t="s">
        <v>885</v>
      </c>
      <c r="C281" s="259">
        <v>6702</v>
      </c>
      <c r="D281" s="259">
        <v>7038</v>
      </c>
      <c r="E281" s="260">
        <f t="shared" si="288"/>
        <v>5.0134288272157566</v>
      </c>
      <c r="F281" s="259">
        <v>15572</v>
      </c>
      <c r="G281" s="259">
        <v>15572</v>
      </c>
      <c r="H281" s="261">
        <f t="shared" si="289"/>
        <v>0</v>
      </c>
      <c r="I281" s="262">
        <v>7240</v>
      </c>
      <c r="J281" s="259">
        <v>7600</v>
      </c>
      <c r="K281" s="261">
        <f t="shared" si="290"/>
        <v>4.972375690607735</v>
      </c>
      <c r="L281" s="262">
        <v>15296</v>
      </c>
      <c r="M281" s="259">
        <v>16060</v>
      </c>
      <c r="N281" s="263">
        <f t="shared" si="291"/>
        <v>4.9947698744769875</v>
      </c>
      <c r="O281" s="264"/>
      <c r="P281" s="265"/>
      <c r="Q281" s="266"/>
      <c r="R281" s="264"/>
      <c r="S281" s="265"/>
      <c r="T281" s="266"/>
      <c r="U281" s="264"/>
      <c r="V281" s="265"/>
      <c r="W281" s="266"/>
      <c r="X281" s="264"/>
      <c r="Y281" s="265"/>
      <c r="Z281" s="266"/>
      <c r="AA281" s="264"/>
      <c r="AB281" s="265"/>
      <c r="AC281" s="266"/>
      <c r="AD281" s="264"/>
      <c r="AE281" s="265"/>
      <c r="AF281" s="266"/>
      <c r="AG281" s="264"/>
      <c r="AH281" s="265"/>
      <c r="AI281" s="266"/>
      <c r="AJ281" s="264"/>
      <c r="AK281" s="265"/>
      <c r="AL281" s="266"/>
      <c r="AM281" s="264"/>
      <c r="AN281" s="265"/>
      <c r="AO281" s="266"/>
      <c r="AP281" s="264"/>
      <c r="AQ281" s="265"/>
      <c r="AR281" s="266"/>
      <c r="AS281" s="264"/>
      <c r="AT281" s="265"/>
      <c r="AU281" s="266"/>
      <c r="AV281" s="264"/>
      <c r="AW281" s="265"/>
      <c r="AX281" s="266"/>
      <c r="AY281" s="264"/>
      <c r="AZ281" s="265"/>
      <c r="BA281" s="266"/>
      <c r="BB281" s="264"/>
      <c r="BC281" s="265"/>
      <c r="BD281" s="266"/>
    </row>
    <row r="282" spans="1:56">
      <c r="A282" s="256"/>
      <c r="B282" s="247" t="s">
        <v>886</v>
      </c>
      <c r="C282" s="248">
        <v>3864</v>
      </c>
      <c r="D282" s="248">
        <v>4056</v>
      </c>
      <c r="E282" s="249">
        <f t="shared" si="288"/>
        <v>4.9689440993788816</v>
      </c>
      <c r="F282" s="248">
        <v>10080</v>
      </c>
      <c r="G282" s="248">
        <v>10416</v>
      </c>
      <c r="H282" s="250">
        <f t="shared" si="289"/>
        <v>3.3333333333333335</v>
      </c>
      <c r="I282" s="251"/>
      <c r="J282" s="248"/>
      <c r="K282" s="250"/>
      <c r="L282" s="251"/>
      <c r="M282" s="248"/>
      <c r="N282" s="252"/>
      <c r="O282" s="253"/>
      <c r="P282" s="254"/>
      <c r="Q282" s="255"/>
      <c r="R282" s="253"/>
      <c r="S282" s="254"/>
      <c r="T282" s="255"/>
      <c r="U282" s="253"/>
      <c r="V282" s="254"/>
      <c r="W282" s="255"/>
      <c r="X282" s="253"/>
      <c r="Y282" s="254"/>
      <c r="Z282" s="255"/>
      <c r="AA282" s="253"/>
      <c r="AB282" s="254"/>
      <c r="AC282" s="255"/>
      <c r="AD282" s="253"/>
      <c r="AE282" s="254"/>
      <c r="AF282" s="255"/>
      <c r="AG282" s="253"/>
      <c r="AH282" s="254"/>
      <c r="AI282" s="255"/>
      <c r="AJ282" s="253"/>
      <c r="AK282" s="254"/>
      <c r="AL282" s="255"/>
      <c r="AM282" s="253"/>
      <c r="AN282" s="254"/>
      <c r="AO282" s="255"/>
      <c r="AP282" s="253"/>
      <c r="AQ282" s="254"/>
      <c r="AR282" s="255"/>
      <c r="AS282" s="253"/>
      <c r="AT282" s="254"/>
      <c r="AU282" s="255"/>
      <c r="AV282" s="253"/>
      <c r="AW282" s="254"/>
      <c r="AX282" s="255"/>
      <c r="AY282" s="253"/>
      <c r="AZ282" s="254"/>
      <c r="BA282" s="255"/>
      <c r="BB282" s="253"/>
      <c r="BC282" s="254"/>
      <c r="BD282" s="255"/>
    </row>
    <row r="283" spans="1:56">
      <c r="A283" s="256"/>
      <c r="B283" s="247" t="s">
        <v>887</v>
      </c>
      <c r="C283" s="248"/>
      <c r="D283" s="248"/>
      <c r="E283" s="249">
        <f t="shared" si="288"/>
        <v>0</v>
      </c>
      <c r="F283" s="248"/>
      <c r="G283" s="248"/>
      <c r="H283" s="250">
        <f t="shared" si="289"/>
        <v>0</v>
      </c>
      <c r="I283" s="251"/>
      <c r="J283" s="248"/>
      <c r="K283" s="250"/>
      <c r="L283" s="251"/>
      <c r="M283" s="248"/>
      <c r="N283" s="252"/>
      <c r="O283" s="253"/>
      <c r="P283" s="254"/>
      <c r="Q283" s="255"/>
      <c r="R283" s="253"/>
      <c r="S283" s="254"/>
      <c r="T283" s="255"/>
      <c r="U283" s="253"/>
      <c r="V283" s="254"/>
      <c r="W283" s="255"/>
      <c r="X283" s="253"/>
      <c r="Y283" s="254"/>
      <c r="Z283" s="255"/>
      <c r="AA283" s="253"/>
      <c r="AB283" s="254"/>
      <c r="AC283" s="255"/>
      <c r="AD283" s="253"/>
      <c r="AE283" s="254"/>
      <c r="AF283" s="255"/>
      <c r="AG283" s="253"/>
      <c r="AH283" s="254"/>
      <c r="AI283" s="255"/>
      <c r="AJ283" s="253"/>
      <c r="AK283" s="254"/>
      <c r="AL283" s="255"/>
      <c r="AM283" s="253"/>
      <c r="AN283" s="254"/>
      <c r="AO283" s="255"/>
      <c r="AP283" s="253"/>
      <c r="AQ283" s="254"/>
      <c r="AR283" s="255"/>
      <c r="AS283" s="253"/>
      <c r="AT283" s="254"/>
      <c r="AU283" s="255"/>
      <c r="AV283" s="253"/>
      <c r="AW283" s="254"/>
      <c r="AX283" s="255"/>
      <c r="AY283" s="253"/>
      <c r="AZ283" s="254"/>
      <c r="BA283" s="255"/>
      <c r="BB283" s="253"/>
      <c r="BC283" s="254"/>
      <c r="BD283" s="255"/>
    </row>
    <row r="284" spans="1:56">
      <c r="A284" s="256"/>
      <c r="B284" s="247" t="s">
        <v>888</v>
      </c>
      <c r="C284" s="248"/>
      <c r="D284" s="248"/>
      <c r="E284" s="249">
        <f t="shared" si="288"/>
        <v>0</v>
      </c>
      <c r="F284" s="248"/>
      <c r="G284" s="248"/>
      <c r="H284" s="250">
        <f t="shared" si="289"/>
        <v>0</v>
      </c>
      <c r="I284" s="251"/>
      <c r="J284" s="248"/>
      <c r="K284" s="250"/>
      <c r="L284" s="251"/>
      <c r="M284" s="248"/>
      <c r="N284" s="252"/>
      <c r="O284" s="253"/>
      <c r="P284" s="254"/>
      <c r="Q284" s="255"/>
      <c r="R284" s="253"/>
      <c r="S284" s="254"/>
      <c r="T284" s="255"/>
      <c r="U284" s="253"/>
      <c r="V284" s="254"/>
      <c r="W284" s="255"/>
      <c r="X284" s="253"/>
      <c r="Y284" s="254"/>
      <c r="Z284" s="255"/>
      <c r="AA284" s="253"/>
      <c r="AB284" s="254"/>
      <c r="AC284" s="255"/>
      <c r="AD284" s="253"/>
      <c r="AE284" s="254"/>
      <c r="AF284" s="255"/>
      <c r="AG284" s="253"/>
      <c r="AH284" s="254"/>
      <c r="AI284" s="255"/>
      <c r="AJ284" s="253"/>
      <c r="AK284" s="254"/>
      <c r="AL284" s="255"/>
      <c r="AM284" s="253"/>
      <c r="AN284" s="254"/>
      <c r="AO284" s="255"/>
      <c r="AP284" s="253"/>
      <c r="AQ284" s="254"/>
      <c r="AR284" s="255"/>
      <c r="AS284" s="253"/>
      <c r="AT284" s="254"/>
      <c r="AU284" s="255"/>
      <c r="AV284" s="253"/>
      <c r="AW284" s="254"/>
      <c r="AX284" s="255"/>
      <c r="AY284" s="253"/>
      <c r="AZ284" s="254"/>
      <c r="BA284" s="255"/>
      <c r="BB284" s="253"/>
      <c r="BC284" s="254"/>
      <c r="BD284" s="255"/>
    </row>
    <row r="285" spans="1:56">
      <c r="A285" s="256"/>
      <c r="B285" s="247" t="s">
        <v>889</v>
      </c>
      <c r="C285" s="248">
        <v>3696</v>
      </c>
      <c r="D285" s="248">
        <v>3804</v>
      </c>
      <c r="E285" s="249">
        <f t="shared" si="288"/>
        <v>2.9220779220779218</v>
      </c>
      <c r="F285" s="248">
        <v>7993</v>
      </c>
      <c r="G285" s="248">
        <v>8256</v>
      </c>
      <c r="H285" s="250">
        <f t="shared" si="289"/>
        <v>3.2903790816964844</v>
      </c>
      <c r="I285" s="251"/>
      <c r="J285" s="248"/>
      <c r="K285" s="250"/>
      <c r="L285" s="251"/>
      <c r="M285" s="248"/>
      <c r="N285" s="252"/>
      <c r="O285" s="253"/>
      <c r="P285" s="254"/>
      <c r="Q285" s="255"/>
      <c r="R285" s="253"/>
      <c r="S285" s="254"/>
      <c r="T285" s="255"/>
      <c r="U285" s="253"/>
      <c r="V285" s="254"/>
      <c r="W285" s="255"/>
      <c r="X285" s="253"/>
      <c r="Y285" s="254"/>
      <c r="Z285" s="255"/>
      <c r="AA285" s="253"/>
      <c r="AB285" s="254"/>
      <c r="AC285" s="255"/>
      <c r="AD285" s="253"/>
      <c r="AE285" s="254"/>
      <c r="AF285" s="255"/>
      <c r="AG285" s="253"/>
      <c r="AH285" s="254"/>
      <c r="AI285" s="255"/>
      <c r="AJ285" s="253"/>
      <c r="AK285" s="254"/>
      <c r="AL285" s="255"/>
      <c r="AM285" s="253"/>
      <c r="AN285" s="254"/>
      <c r="AO285" s="255"/>
      <c r="AP285" s="253"/>
      <c r="AQ285" s="254"/>
      <c r="AR285" s="255"/>
      <c r="AS285" s="253"/>
      <c r="AT285" s="254"/>
      <c r="AU285" s="255"/>
      <c r="AV285" s="253"/>
      <c r="AW285" s="254"/>
      <c r="AX285" s="255"/>
      <c r="AY285" s="253"/>
      <c r="AZ285" s="254"/>
      <c r="BA285" s="255"/>
      <c r="BB285" s="253"/>
      <c r="BC285" s="254"/>
      <c r="BD285" s="255"/>
    </row>
    <row r="286" spans="1:56" s="277" customFormat="1" ht="20.25" customHeight="1">
      <c r="A286" s="276"/>
      <c r="B286" s="258" t="s">
        <v>890</v>
      </c>
      <c r="C286" s="259">
        <v>3696</v>
      </c>
      <c r="D286" s="259">
        <v>3864</v>
      </c>
      <c r="E286" s="260">
        <f t="shared" si="288"/>
        <v>4.5454545454545459</v>
      </c>
      <c r="F286" s="259">
        <v>9170</v>
      </c>
      <c r="G286" s="259">
        <v>9528</v>
      </c>
      <c r="H286" s="261">
        <f t="shared" si="289"/>
        <v>3.9040348964013085</v>
      </c>
      <c r="I286" s="262"/>
      <c r="J286" s="259"/>
      <c r="K286" s="261"/>
      <c r="L286" s="262"/>
      <c r="M286" s="259"/>
      <c r="N286" s="263"/>
      <c r="O286" s="264"/>
      <c r="P286" s="265"/>
      <c r="Q286" s="266"/>
      <c r="R286" s="264"/>
      <c r="S286" s="265"/>
      <c r="T286" s="266"/>
      <c r="U286" s="264"/>
      <c r="V286" s="265"/>
      <c r="W286" s="266"/>
      <c r="X286" s="264"/>
      <c r="Y286" s="265"/>
      <c r="Z286" s="266"/>
      <c r="AA286" s="264"/>
      <c r="AB286" s="265"/>
      <c r="AC286" s="266"/>
      <c r="AD286" s="264"/>
      <c r="AE286" s="265"/>
      <c r="AF286" s="266"/>
      <c r="AG286" s="264"/>
      <c r="AH286" s="265"/>
      <c r="AI286" s="266"/>
      <c r="AJ286" s="264"/>
      <c r="AK286" s="265"/>
      <c r="AL286" s="266"/>
      <c r="AM286" s="264"/>
      <c r="AN286" s="265"/>
      <c r="AO286" s="266"/>
      <c r="AP286" s="264"/>
      <c r="AQ286" s="265"/>
      <c r="AR286" s="266"/>
      <c r="AS286" s="264"/>
      <c r="AT286" s="265"/>
      <c r="AU286" s="266"/>
      <c r="AV286" s="264"/>
      <c r="AW286" s="265"/>
      <c r="AX286" s="266"/>
      <c r="AY286" s="264"/>
      <c r="AZ286" s="265"/>
      <c r="BA286" s="266"/>
      <c r="BB286" s="264"/>
      <c r="BC286" s="265"/>
      <c r="BD286" s="266"/>
    </row>
    <row r="287" spans="1:56">
      <c r="A287" s="256"/>
      <c r="B287" s="247" t="s">
        <v>891</v>
      </c>
      <c r="C287" s="248"/>
      <c r="D287" s="248"/>
      <c r="E287" s="249">
        <f t="shared" si="288"/>
        <v>0</v>
      </c>
      <c r="F287" s="248"/>
      <c r="G287" s="248"/>
      <c r="H287" s="250">
        <f t="shared" si="289"/>
        <v>0</v>
      </c>
      <c r="I287" s="251"/>
      <c r="J287" s="248"/>
      <c r="K287" s="250"/>
      <c r="L287" s="251"/>
      <c r="M287" s="248"/>
      <c r="N287" s="252"/>
      <c r="O287" s="253"/>
      <c r="P287" s="254"/>
      <c r="Q287" s="255"/>
      <c r="R287" s="253"/>
      <c r="S287" s="254"/>
      <c r="T287" s="255"/>
      <c r="U287" s="253"/>
      <c r="V287" s="254"/>
      <c r="W287" s="255"/>
      <c r="X287" s="253"/>
      <c r="Y287" s="254"/>
      <c r="Z287" s="255"/>
      <c r="AA287" s="253"/>
      <c r="AB287" s="254"/>
      <c r="AC287" s="255"/>
      <c r="AD287" s="253"/>
      <c r="AE287" s="254"/>
      <c r="AF287" s="255"/>
      <c r="AG287" s="253"/>
      <c r="AH287" s="254"/>
      <c r="AI287" s="255"/>
      <c r="AJ287" s="253"/>
      <c r="AK287" s="254"/>
      <c r="AL287" s="255"/>
      <c r="AM287" s="253"/>
      <c r="AN287" s="254"/>
      <c r="AO287" s="255"/>
      <c r="AP287" s="253"/>
      <c r="AQ287" s="254"/>
      <c r="AR287" s="255"/>
      <c r="AS287" s="253"/>
      <c r="AT287" s="254"/>
      <c r="AU287" s="255"/>
      <c r="AV287" s="253"/>
      <c r="AW287" s="254"/>
      <c r="AX287" s="255"/>
      <c r="AY287" s="253"/>
      <c r="AZ287" s="254"/>
      <c r="BA287" s="255"/>
      <c r="BB287" s="253"/>
      <c r="BC287" s="254"/>
      <c r="BD287" s="255"/>
    </row>
    <row r="288" spans="1:56">
      <c r="A288" s="256"/>
      <c r="B288" s="247" t="s">
        <v>892</v>
      </c>
      <c r="C288" s="248"/>
      <c r="D288" s="248"/>
      <c r="E288" s="249">
        <f t="shared" si="288"/>
        <v>0</v>
      </c>
      <c r="F288" s="248"/>
      <c r="G288" s="248"/>
      <c r="H288" s="250">
        <f t="shared" si="289"/>
        <v>0</v>
      </c>
      <c r="I288" s="251"/>
      <c r="J288" s="248"/>
      <c r="K288" s="250"/>
      <c r="L288" s="251"/>
      <c r="M288" s="248"/>
      <c r="N288" s="252"/>
      <c r="O288" s="253"/>
      <c r="P288" s="254"/>
      <c r="Q288" s="255"/>
      <c r="R288" s="253"/>
      <c r="S288" s="254"/>
      <c r="T288" s="255"/>
      <c r="U288" s="253"/>
      <c r="V288" s="254"/>
      <c r="W288" s="255"/>
      <c r="X288" s="253"/>
      <c r="Y288" s="254"/>
      <c r="Z288" s="255"/>
      <c r="AA288" s="253"/>
      <c r="AB288" s="254"/>
      <c r="AC288" s="255"/>
      <c r="AD288" s="253"/>
      <c r="AE288" s="254"/>
      <c r="AF288" s="255"/>
      <c r="AG288" s="253"/>
      <c r="AH288" s="254"/>
      <c r="AI288" s="255"/>
      <c r="AJ288" s="253"/>
      <c r="AK288" s="254"/>
      <c r="AL288" s="255"/>
      <c r="AM288" s="253"/>
      <c r="AN288" s="254"/>
      <c r="AO288" s="255"/>
      <c r="AP288" s="253"/>
      <c r="AQ288" s="254"/>
      <c r="AR288" s="255"/>
      <c r="AS288" s="253"/>
      <c r="AT288" s="254"/>
      <c r="AU288" s="255"/>
      <c r="AV288" s="253"/>
      <c r="AW288" s="254"/>
      <c r="AX288" s="255"/>
      <c r="AY288" s="253"/>
      <c r="AZ288" s="254"/>
      <c r="BA288" s="255"/>
      <c r="BB288" s="253"/>
      <c r="BC288" s="254"/>
      <c r="BD288" s="255"/>
    </row>
    <row r="289" spans="1:56">
      <c r="A289" s="256"/>
      <c r="B289" s="247" t="s">
        <v>893</v>
      </c>
      <c r="C289" s="248">
        <v>3795</v>
      </c>
      <c r="D289" s="259">
        <v>3453.93</v>
      </c>
      <c r="E289" s="293">
        <f>IF(C289&gt;0,(((D289-C289)/C289)*100),0)</f>
        <v>-8.9873517786561301</v>
      </c>
      <c r="F289" s="248"/>
      <c r="G289" s="248"/>
      <c r="H289" s="250">
        <f t="shared" si="289"/>
        <v>0</v>
      </c>
      <c r="I289" s="251"/>
      <c r="J289" s="248"/>
      <c r="K289" s="250"/>
      <c r="L289" s="251"/>
      <c r="M289" s="248"/>
      <c r="N289" s="252"/>
      <c r="O289" s="253"/>
      <c r="P289" s="254"/>
      <c r="Q289" s="255"/>
      <c r="R289" s="253"/>
      <c r="S289" s="254"/>
      <c r="T289" s="255"/>
      <c r="U289" s="253"/>
      <c r="V289" s="254"/>
      <c r="W289" s="255"/>
      <c r="X289" s="253"/>
      <c r="Y289" s="254"/>
      <c r="Z289" s="255"/>
      <c r="AA289" s="253"/>
      <c r="AB289" s="254"/>
      <c r="AC289" s="255"/>
      <c r="AD289" s="253"/>
      <c r="AE289" s="254"/>
      <c r="AF289" s="255"/>
      <c r="AG289" s="253"/>
      <c r="AH289" s="254"/>
      <c r="AI289" s="255"/>
      <c r="AJ289" s="253"/>
      <c r="AK289" s="254"/>
      <c r="AL289" s="255"/>
      <c r="AM289" s="253"/>
      <c r="AN289" s="254"/>
      <c r="AO289" s="255"/>
      <c r="AP289" s="253"/>
      <c r="AQ289" s="254"/>
      <c r="AR289" s="255"/>
      <c r="AS289" s="253"/>
      <c r="AT289" s="254"/>
      <c r="AU289" s="255"/>
      <c r="AV289" s="253"/>
      <c r="AW289" s="254"/>
      <c r="AX289" s="255"/>
      <c r="AY289" s="253"/>
      <c r="AZ289" s="254"/>
      <c r="BA289" s="255"/>
      <c r="BB289" s="253"/>
      <c r="BC289" s="254"/>
      <c r="BD289" s="255"/>
    </row>
    <row r="290" spans="1:56" s="277" customFormat="1" ht="21.75" customHeight="1">
      <c r="A290" s="276"/>
      <c r="B290" s="278" t="s">
        <v>894</v>
      </c>
      <c r="C290" s="248">
        <v>3795</v>
      </c>
      <c r="D290" s="248">
        <v>3453.93</v>
      </c>
      <c r="E290" s="260">
        <v>-8.9873517786561301</v>
      </c>
      <c r="F290" s="259"/>
      <c r="G290" s="259"/>
      <c r="H290" s="261">
        <f t="shared" si="289"/>
        <v>0</v>
      </c>
      <c r="I290" s="262"/>
      <c r="J290" s="259"/>
      <c r="K290" s="261"/>
      <c r="L290" s="262"/>
      <c r="M290" s="259"/>
      <c r="N290" s="263"/>
      <c r="O290" s="264"/>
      <c r="P290" s="265"/>
      <c r="Q290" s="266"/>
      <c r="R290" s="264"/>
      <c r="S290" s="265"/>
      <c r="T290" s="266"/>
      <c r="U290" s="264"/>
      <c r="V290" s="265"/>
      <c r="W290" s="266"/>
      <c r="X290" s="264"/>
      <c r="Y290" s="265"/>
      <c r="Z290" s="266"/>
      <c r="AA290" s="264"/>
      <c r="AB290" s="265"/>
      <c r="AC290" s="266"/>
      <c r="AD290" s="264"/>
      <c r="AE290" s="265"/>
      <c r="AF290" s="266"/>
      <c r="AG290" s="264"/>
      <c r="AH290" s="265"/>
      <c r="AI290" s="266"/>
      <c r="AJ290" s="264"/>
      <c r="AK290" s="265"/>
      <c r="AL290" s="266"/>
      <c r="AM290" s="264"/>
      <c r="AN290" s="265"/>
      <c r="AO290" s="266"/>
      <c r="AP290" s="264"/>
      <c r="AQ290" s="265"/>
      <c r="AR290" s="266"/>
      <c r="AS290" s="264"/>
      <c r="AT290" s="265"/>
      <c r="AU290" s="266"/>
      <c r="AV290" s="264"/>
      <c r="AW290" s="265"/>
      <c r="AX290" s="266"/>
      <c r="AY290" s="264"/>
      <c r="AZ290" s="265"/>
      <c r="BA290" s="266"/>
      <c r="BB290" s="264"/>
      <c r="BC290" s="265"/>
      <c r="BD290" s="266"/>
    </row>
    <row r="291" spans="1:56">
      <c r="A291" s="268"/>
      <c r="B291" s="269" t="s">
        <v>895</v>
      </c>
      <c r="C291" s="270"/>
      <c r="D291" s="270"/>
      <c r="E291" s="271"/>
      <c r="F291" s="270"/>
      <c r="G291" s="270"/>
      <c r="H291" s="272"/>
      <c r="I291" s="273"/>
      <c r="J291" s="270"/>
      <c r="K291" s="272"/>
      <c r="L291" s="273"/>
      <c r="M291" s="270"/>
      <c r="N291" s="272"/>
      <c r="O291" s="273">
        <v>19008</v>
      </c>
      <c r="P291" s="270">
        <v>20916</v>
      </c>
      <c r="Q291" s="291">
        <f t="shared" ref="Q291" si="292">IF(O291&gt;0,(((P291-O291)/O291)*100),0)</f>
        <v>10.037878787878787</v>
      </c>
      <c r="R291" s="273">
        <v>35568</v>
      </c>
      <c r="S291" s="270">
        <v>37674</v>
      </c>
      <c r="T291" s="274">
        <f t="shared" ref="T291" si="293">IF(R291&gt;0,(((S291-R291)/R291)*100),0)</f>
        <v>5.9210526315789469</v>
      </c>
      <c r="U291" s="273">
        <v>24504</v>
      </c>
      <c r="V291" s="270">
        <v>25474</v>
      </c>
      <c r="W291" s="274">
        <f t="shared" ref="W291" si="294">IF(U291&gt;0,(((V291-U291)/U291)*100),0)</f>
        <v>3.9585373816519756</v>
      </c>
      <c r="X291" s="273">
        <v>51925</v>
      </c>
      <c r="Y291" s="270">
        <v>54089</v>
      </c>
      <c r="Z291" s="274">
        <f t="shared" ref="Z291" si="295">IF(X291&gt;0,(((Y291-X291)/X291)*100),0)</f>
        <v>4.167549350024073</v>
      </c>
      <c r="AA291" s="273">
        <v>20034</v>
      </c>
      <c r="AB291" s="270">
        <v>21330</v>
      </c>
      <c r="AC291" s="274">
        <f t="shared" ref="AC291" si="296">IF(AA291&gt;0,(((AB291-AA291)/AA291)*100),0)</f>
        <v>6.4690026954177897</v>
      </c>
      <c r="AD291" s="273">
        <v>45936</v>
      </c>
      <c r="AE291" s="270">
        <v>48816</v>
      </c>
      <c r="AF291" s="274">
        <f t="shared" ref="AF291" si="297">IF(AD291&gt;0,(((AE291-AD291)/AD291)*100),0)</f>
        <v>6.2695924764890272</v>
      </c>
      <c r="AG291" s="273">
        <v>18644</v>
      </c>
      <c r="AH291" s="270">
        <v>19492</v>
      </c>
      <c r="AI291" s="274">
        <f t="shared" ref="AI291" si="298">IF(AG291&gt;0,(((AH291-AG291)/AG291)*100),0)</f>
        <v>4.5483801759279121</v>
      </c>
      <c r="AJ291" s="273">
        <v>35029</v>
      </c>
      <c r="AK291" s="270">
        <v>36671</v>
      </c>
      <c r="AL291" s="274">
        <f t="shared" ref="AL291" si="299">IF(AJ291&gt;0,(((AK291-AJ291)/AJ291)*100),0)</f>
        <v>4.6875446058979708</v>
      </c>
      <c r="AM291" s="273"/>
      <c r="AN291" s="270"/>
      <c r="AO291" s="274">
        <f t="shared" ref="AO291" si="300">IF(AM291&gt;0,(((AN291-AM291)/AM291)*100),0)</f>
        <v>0</v>
      </c>
      <c r="AP291" s="273"/>
      <c r="AQ291" s="270"/>
      <c r="AR291" s="274">
        <f t="shared" ref="AR291" si="301">IF(AP291&gt;0,(((AQ291-AP291)/AP291)*100),0)</f>
        <v>0</v>
      </c>
      <c r="AS291" s="273">
        <v>21450</v>
      </c>
      <c r="AT291" s="270">
        <v>21705.5</v>
      </c>
      <c r="AU291" s="274">
        <f t="shared" ref="AU291" si="302">IF(AS291&gt;0,(((AT291-AS291)/AS291)*100),0)</f>
        <v>1.1911421911421911</v>
      </c>
      <c r="AV291" s="273">
        <v>51200</v>
      </c>
      <c r="AW291" s="270">
        <v>51827.5</v>
      </c>
      <c r="AX291" s="274">
        <f t="shared" ref="AX291" si="303">IF(AV291&gt;0,(((AW291-AV291)/AV291)*100),0)</f>
        <v>1.2255859375</v>
      </c>
      <c r="AY291" s="273"/>
      <c r="AZ291" s="270"/>
      <c r="BA291" s="274">
        <f t="shared" ref="BA291" si="304">IF(AY291&gt;0,(((AZ291-AY291)/AY291)*100),0)</f>
        <v>0</v>
      </c>
      <c r="BB291" s="273"/>
      <c r="BC291" s="270"/>
      <c r="BD291" s="274">
        <f t="shared" ref="BD291" si="305">IF(BB291&gt;0,(((BC291-BB291)/BB291)*100),0)</f>
        <v>0</v>
      </c>
    </row>
    <row r="292" spans="1:56">
      <c r="E292" s="286"/>
      <c r="H292" s="287"/>
      <c r="K292" s="287"/>
      <c r="N292" s="287"/>
      <c r="Q292" s="287"/>
      <c r="T292" s="287"/>
      <c r="W292" s="287"/>
      <c r="Z292" s="287"/>
      <c r="AC292" s="287"/>
      <c r="AF292" s="287"/>
      <c r="AI292" s="287"/>
      <c r="AL292" s="287"/>
      <c r="AO292" s="287"/>
      <c r="AR292" s="287"/>
      <c r="AU292" s="287"/>
      <c r="AX292" s="287"/>
      <c r="BA292" s="287"/>
      <c r="BD292" s="287"/>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brk id="274" max="16383" man="1"/>
  </rowBreaks>
  <colBreaks count="2" manualBreakCount="2">
    <brk id="20" min="19" max="290" man="1"/>
    <brk id="38" min="19" max="29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V785"/>
  <sheetViews>
    <sheetView workbookViewId="0">
      <pane xSplit="5" ySplit="7" topLeftCell="F8" activePane="bottomRight" state="frozenSplit"/>
      <selection activeCell="F1" sqref="F1 F1"/>
      <selection pane="topRight"/>
      <selection pane="bottomLeft"/>
      <selection pane="bottomRight" activeCell="AR24" sqref="AR24"/>
    </sheetView>
  </sheetViews>
  <sheetFormatPr defaultColWidth="9" defaultRowHeight="12.75"/>
  <cols>
    <col min="1" max="1" width="6" style="50" customWidth="1"/>
    <col min="2" max="2" width="25.44140625" style="51" customWidth="1"/>
    <col min="3" max="3" width="20.21875" style="51" customWidth="1"/>
    <col min="4" max="4" width="12.21875" style="50" customWidth="1"/>
    <col min="5" max="5" width="7.109375" style="50" bestFit="1" customWidth="1"/>
    <col min="6" max="6" width="8.6640625" style="18" customWidth="1"/>
    <col min="7" max="7" width="9.21875" style="52" customWidth="1"/>
    <col min="8" max="8" width="9.88671875" style="18" customWidth="1"/>
    <col min="9" max="9" width="9.109375" style="52" customWidth="1"/>
    <col min="10" max="10" width="8.6640625" style="10" customWidth="1"/>
    <col min="11" max="11" width="8.44140625" style="52" customWidth="1"/>
    <col min="12" max="12" width="9.88671875" style="18" customWidth="1"/>
    <col min="13" max="13" width="8.88671875" style="52" customWidth="1"/>
    <col min="14" max="14" width="8.6640625" style="11" customWidth="1"/>
    <col min="15" max="15" width="8" style="52" customWidth="1"/>
    <col min="16" max="16" width="9.88671875" style="18" customWidth="1"/>
    <col min="17" max="17" width="8.44140625" style="52" customWidth="1"/>
    <col min="18" max="18" width="8.6640625" style="18" customWidth="1"/>
    <col min="19" max="19" width="8.33203125" style="52" customWidth="1"/>
    <col min="20" max="20" width="9.88671875" style="18" customWidth="1"/>
    <col min="21" max="21" width="8.21875" style="52" customWidth="1"/>
    <col min="22" max="22" width="8.6640625" style="18" customWidth="1"/>
    <col min="23" max="23" width="8.44140625" style="52" customWidth="1"/>
    <col min="24" max="24" width="9.88671875" style="18" customWidth="1"/>
    <col min="25" max="25" width="10.44140625" style="52" customWidth="1"/>
    <col min="26" max="26" width="8.6640625" style="18" customWidth="1"/>
    <col min="27" max="27" width="10.44140625" style="52" customWidth="1"/>
    <col min="28" max="28" width="9.88671875" style="18" customWidth="1"/>
    <col min="29" max="29" width="10.44140625" style="52" customWidth="1"/>
    <col min="30" max="30" width="8.6640625" style="18" customWidth="1"/>
    <col min="31" max="31" width="10.44140625" style="52" customWidth="1"/>
    <col min="32" max="32" width="9.88671875" style="18" customWidth="1"/>
    <col min="33" max="33" width="10.44140625" style="52" customWidth="1"/>
    <col min="34" max="34" width="9.6640625" style="18" customWidth="1"/>
    <col min="35" max="35" width="10.44140625" style="52" customWidth="1"/>
    <col min="36" max="36" width="9.88671875" style="18" customWidth="1"/>
    <col min="37" max="37" width="10.44140625" style="52" customWidth="1"/>
    <col min="38" max="38" width="9.44140625" style="18" customWidth="1"/>
    <col min="39" max="39" width="10.44140625" style="52" customWidth="1"/>
    <col min="40" max="40" width="9.88671875" style="18" customWidth="1"/>
    <col min="41" max="41" width="10.44140625" style="52" customWidth="1"/>
    <col min="42" max="42" width="9" style="18" customWidth="1"/>
    <col min="43" max="16384" width="9" style="18"/>
  </cols>
  <sheetData>
    <row r="1" spans="1:43" s="17" customFormat="1" ht="18" customHeight="1" thickBot="1">
      <c r="A1" s="19" t="s">
        <v>0</v>
      </c>
      <c r="B1" s="19"/>
      <c r="C1" s="19"/>
      <c r="D1" s="222" t="s">
        <v>855</v>
      </c>
      <c r="E1" s="19"/>
      <c r="J1" s="4"/>
      <c r="N1" s="4"/>
      <c r="R1" s="4"/>
      <c r="V1" s="4"/>
      <c r="Z1" s="4"/>
      <c r="AD1" s="4"/>
      <c r="AH1" s="4"/>
      <c r="AL1" s="4"/>
      <c r="AO1" s="5"/>
    </row>
    <row r="2" spans="1:43" s="53" customFormat="1" ht="15" customHeight="1" thickTop="1">
      <c r="A2" s="20" t="s">
        <v>1</v>
      </c>
      <c r="F2" s="6" t="s">
        <v>2</v>
      </c>
      <c r="G2" s="3"/>
      <c r="H2" s="3"/>
      <c r="I2" s="3"/>
      <c r="J2" s="6" t="s">
        <v>3</v>
      </c>
      <c r="K2" s="3"/>
      <c r="L2" s="3"/>
      <c r="M2" s="3"/>
      <c r="N2" s="6" t="s">
        <v>4</v>
      </c>
      <c r="O2" s="3"/>
      <c r="P2" s="3"/>
      <c r="Q2" s="3"/>
      <c r="R2" s="6" t="s">
        <v>5</v>
      </c>
      <c r="S2" s="3"/>
      <c r="T2" s="3"/>
      <c r="U2" s="3"/>
      <c r="V2" s="6" t="s">
        <v>6</v>
      </c>
      <c r="W2" s="3"/>
      <c r="X2" s="3"/>
      <c r="Y2" s="3"/>
      <c r="Z2" s="6" t="s">
        <v>7</v>
      </c>
      <c r="AA2" s="3"/>
      <c r="AB2" s="3"/>
      <c r="AC2" s="3"/>
      <c r="AD2" s="6" t="s">
        <v>8</v>
      </c>
      <c r="AE2" s="3"/>
      <c r="AF2" s="3"/>
      <c r="AG2" s="3"/>
      <c r="AH2" s="6" t="s">
        <v>9</v>
      </c>
      <c r="AI2" s="3"/>
      <c r="AJ2" s="3"/>
      <c r="AK2" s="3"/>
      <c r="AL2" s="6" t="s">
        <v>10</v>
      </c>
      <c r="AM2" s="3"/>
      <c r="AN2" s="3"/>
      <c r="AO2" s="7"/>
    </row>
    <row r="3" spans="1:43" s="54" customFormat="1" ht="15" customHeight="1">
      <c r="A3" s="458" t="s">
        <v>11</v>
      </c>
      <c r="B3" s="459"/>
      <c r="C3" s="459"/>
      <c r="D3" s="459"/>
      <c r="E3" s="459"/>
      <c r="F3" s="15" t="s">
        <v>12</v>
      </c>
      <c r="G3" s="16"/>
      <c r="H3" s="15" t="s">
        <v>13</v>
      </c>
      <c r="I3" s="14"/>
      <c r="J3" s="15" t="s">
        <v>12</v>
      </c>
      <c r="K3" s="16"/>
      <c r="L3" s="15" t="s">
        <v>13</v>
      </c>
      <c r="M3" s="14"/>
      <c r="N3" s="15" t="s">
        <v>12</v>
      </c>
      <c r="O3" s="16"/>
      <c r="P3" s="15" t="s">
        <v>13</v>
      </c>
      <c r="Q3" s="14"/>
      <c r="R3" s="15" t="s">
        <v>12</v>
      </c>
      <c r="S3" s="16"/>
      <c r="T3" s="15" t="s">
        <v>13</v>
      </c>
      <c r="U3" s="14"/>
      <c r="V3" s="15" t="s">
        <v>12</v>
      </c>
      <c r="W3" s="16"/>
      <c r="X3" s="15" t="s">
        <v>13</v>
      </c>
      <c r="Y3" s="14"/>
      <c r="Z3" s="15" t="s">
        <v>12</v>
      </c>
      <c r="AA3" s="16"/>
      <c r="AB3" s="15" t="s">
        <v>13</v>
      </c>
      <c r="AC3" s="14"/>
      <c r="AD3" s="15" t="s">
        <v>12</v>
      </c>
      <c r="AE3" s="16"/>
      <c r="AF3" s="15" t="s">
        <v>13</v>
      </c>
      <c r="AG3" s="14"/>
      <c r="AH3" s="15" t="s">
        <v>12</v>
      </c>
      <c r="AI3" s="16"/>
      <c r="AJ3" s="15" t="s">
        <v>13</v>
      </c>
      <c r="AK3" s="14"/>
      <c r="AL3" s="15" t="s">
        <v>12</v>
      </c>
      <c r="AM3" s="16"/>
      <c r="AN3" s="15" t="s">
        <v>13</v>
      </c>
      <c r="AO3" s="16"/>
      <c r="AP3" s="21"/>
      <c r="AQ3" s="22"/>
    </row>
    <row r="4" spans="1:43" s="54" customFormat="1" ht="27.75" customHeight="1">
      <c r="A4" s="23" t="s">
        <v>14</v>
      </c>
      <c r="B4" s="24" t="s">
        <v>15</v>
      </c>
      <c r="C4" s="24" t="s">
        <v>16</v>
      </c>
      <c r="D4" s="23" t="s">
        <v>17</v>
      </c>
      <c r="E4" s="25" t="s">
        <v>18</v>
      </c>
      <c r="F4" s="26" t="s">
        <v>19</v>
      </c>
      <c r="G4" s="8" t="s">
        <v>20</v>
      </c>
      <c r="H4" s="26" t="s">
        <v>19</v>
      </c>
      <c r="I4" s="8" t="s">
        <v>20</v>
      </c>
      <c r="J4" s="26" t="s">
        <v>19</v>
      </c>
      <c r="K4" s="8" t="s">
        <v>20</v>
      </c>
      <c r="L4" s="26" t="s">
        <v>19</v>
      </c>
      <c r="M4" s="8" t="s">
        <v>20</v>
      </c>
      <c r="N4" s="26" t="s">
        <v>19</v>
      </c>
      <c r="O4" s="8" t="s">
        <v>20</v>
      </c>
      <c r="P4" s="26" t="s">
        <v>19</v>
      </c>
      <c r="Q4" s="8" t="s">
        <v>20</v>
      </c>
      <c r="R4" s="26" t="s">
        <v>19</v>
      </c>
      <c r="S4" s="8" t="s">
        <v>20</v>
      </c>
      <c r="T4" s="26" t="s">
        <v>19</v>
      </c>
      <c r="U4" s="8" t="s">
        <v>20</v>
      </c>
      <c r="V4" s="26" t="s">
        <v>19</v>
      </c>
      <c r="W4" s="8" t="s">
        <v>20</v>
      </c>
      <c r="X4" s="26" t="s">
        <v>19</v>
      </c>
      <c r="Y4" s="8" t="s">
        <v>20</v>
      </c>
      <c r="Z4" s="26" t="s">
        <v>19</v>
      </c>
      <c r="AA4" s="8" t="s">
        <v>20</v>
      </c>
      <c r="AB4" s="26" t="s">
        <v>19</v>
      </c>
      <c r="AC4" s="8" t="s">
        <v>20</v>
      </c>
      <c r="AD4" s="26" t="s">
        <v>19</v>
      </c>
      <c r="AE4" s="8" t="s">
        <v>20</v>
      </c>
      <c r="AF4" s="26" t="s">
        <v>19</v>
      </c>
      <c r="AG4" s="8" t="s">
        <v>20</v>
      </c>
      <c r="AH4" s="26" t="s">
        <v>19</v>
      </c>
      <c r="AI4" s="8" t="s">
        <v>20</v>
      </c>
      <c r="AJ4" s="26" t="s">
        <v>19</v>
      </c>
      <c r="AK4" s="8" t="s">
        <v>20</v>
      </c>
      <c r="AL4" s="26" t="s">
        <v>19</v>
      </c>
      <c r="AM4" s="8" t="s">
        <v>20</v>
      </c>
      <c r="AN4" s="26" t="s">
        <v>19</v>
      </c>
      <c r="AO4" s="9" t="s">
        <v>20</v>
      </c>
      <c r="AP4" s="27"/>
      <c r="AQ4" s="28"/>
    </row>
    <row r="5" spans="1:43" s="55" customFormat="1" ht="30.75" hidden="1" customHeight="1">
      <c r="A5" s="29" t="s">
        <v>14</v>
      </c>
      <c r="B5" s="30" t="s">
        <v>21</v>
      </c>
      <c r="C5" s="30"/>
      <c r="D5" s="29" t="s">
        <v>22</v>
      </c>
      <c r="E5" s="29" t="s">
        <v>23</v>
      </c>
      <c r="F5" s="31" t="s">
        <v>24</v>
      </c>
      <c r="G5" s="31" t="s">
        <v>25</v>
      </c>
      <c r="H5" s="31" t="s">
        <v>26</v>
      </c>
      <c r="I5" s="31" t="s">
        <v>27</v>
      </c>
      <c r="J5" s="32" t="s">
        <v>28</v>
      </c>
      <c r="K5" s="31" t="s">
        <v>29</v>
      </c>
      <c r="L5" s="31" t="s">
        <v>30</v>
      </c>
      <c r="M5" s="31" t="s">
        <v>31</v>
      </c>
      <c r="N5" s="32" t="s">
        <v>32</v>
      </c>
      <c r="O5" s="31" t="s">
        <v>33</v>
      </c>
      <c r="P5" s="31" t="s">
        <v>34</v>
      </c>
      <c r="Q5" s="31" t="s">
        <v>35</v>
      </c>
      <c r="R5" s="32" t="s">
        <v>36</v>
      </c>
      <c r="S5" s="31" t="s">
        <v>37</v>
      </c>
      <c r="T5" s="31" t="s">
        <v>38</v>
      </c>
      <c r="U5" s="31" t="s">
        <v>39</v>
      </c>
      <c r="V5" s="32" t="s">
        <v>40</v>
      </c>
      <c r="W5" s="31" t="s">
        <v>41</v>
      </c>
      <c r="X5" s="31" t="s">
        <v>42</v>
      </c>
      <c r="Y5" s="31" t="s">
        <v>43</v>
      </c>
      <c r="Z5" s="32" t="s">
        <v>44</v>
      </c>
      <c r="AA5" s="31" t="s">
        <v>45</v>
      </c>
      <c r="AB5" s="31" t="s">
        <v>46</v>
      </c>
      <c r="AC5" s="31" t="s">
        <v>47</v>
      </c>
      <c r="AD5" s="32" t="s">
        <v>48</v>
      </c>
      <c r="AE5" s="31" t="s">
        <v>49</v>
      </c>
      <c r="AF5" s="31" t="s">
        <v>50</v>
      </c>
      <c r="AG5" s="31" t="s">
        <v>51</v>
      </c>
      <c r="AH5" s="32" t="s">
        <v>52</v>
      </c>
      <c r="AI5" s="31" t="s">
        <v>53</v>
      </c>
      <c r="AJ5" s="31" t="s">
        <v>54</v>
      </c>
      <c r="AK5" s="31" t="s">
        <v>55</v>
      </c>
      <c r="AL5" s="32" t="s">
        <v>56</v>
      </c>
      <c r="AM5" s="31" t="s">
        <v>57</v>
      </c>
      <c r="AN5" s="31" t="s">
        <v>58</v>
      </c>
      <c r="AO5" s="31" t="s">
        <v>59</v>
      </c>
      <c r="AP5" s="12"/>
      <c r="AQ5" s="33"/>
    </row>
    <row r="6" spans="1:43" hidden="1">
      <c r="A6" s="34"/>
      <c r="B6" s="35" t="s">
        <v>60</v>
      </c>
      <c r="C6" s="36"/>
      <c r="D6" s="37"/>
      <c r="E6" s="37"/>
      <c r="F6" s="38">
        <v>10200</v>
      </c>
      <c r="G6" s="13"/>
      <c r="H6" s="38">
        <v>27384</v>
      </c>
      <c r="I6" s="13"/>
      <c r="J6" s="38">
        <v>10194</v>
      </c>
      <c r="K6" s="13"/>
      <c r="L6" s="38">
        <v>27366</v>
      </c>
      <c r="M6" s="13"/>
      <c r="N6" s="38"/>
      <c r="O6" s="13"/>
      <c r="P6" s="38"/>
      <c r="Q6" s="13"/>
      <c r="R6" s="38"/>
      <c r="S6" s="13"/>
      <c r="T6" s="38"/>
      <c r="U6" s="13"/>
      <c r="V6" s="38"/>
      <c r="W6" s="13"/>
      <c r="X6" s="38"/>
      <c r="Y6" s="13"/>
      <c r="Z6" s="38">
        <v>20760</v>
      </c>
      <c r="AA6" s="13"/>
      <c r="AB6" s="38">
        <v>37932</v>
      </c>
      <c r="AC6" s="13"/>
      <c r="AD6" s="38"/>
      <c r="AE6" s="13"/>
      <c r="AF6" s="38"/>
      <c r="AG6" s="13"/>
      <c r="AH6" s="38"/>
      <c r="AI6" s="13"/>
      <c r="AJ6" s="38"/>
      <c r="AK6" s="13"/>
      <c r="AL6" s="38">
        <v>18194</v>
      </c>
      <c r="AM6" s="13"/>
      <c r="AN6" s="38">
        <v>43366</v>
      </c>
      <c r="AO6" s="13"/>
    </row>
    <row r="7" spans="1:43" ht="15">
      <c r="A7" s="39" t="s">
        <v>61</v>
      </c>
      <c r="B7" s="40" t="s">
        <v>62</v>
      </c>
      <c r="C7" s="204"/>
      <c r="D7" s="41">
        <v>100858</v>
      </c>
      <c r="E7" s="41">
        <v>1</v>
      </c>
      <c r="F7" s="38">
        <v>10424</v>
      </c>
      <c r="G7" s="13">
        <v>10696</v>
      </c>
      <c r="H7" s="38">
        <v>28040</v>
      </c>
      <c r="I7" s="13">
        <v>28840</v>
      </c>
      <c r="J7" s="38">
        <v>10418</v>
      </c>
      <c r="K7" s="13">
        <v>10696</v>
      </c>
      <c r="L7" s="38">
        <v>28022</v>
      </c>
      <c r="M7" s="13">
        <v>28840</v>
      </c>
      <c r="N7" s="38"/>
      <c r="O7" s="13"/>
      <c r="P7" s="38"/>
      <c r="Q7" s="13"/>
      <c r="R7" s="38"/>
      <c r="S7" s="13"/>
      <c r="T7" s="38"/>
      <c r="U7" s="13"/>
      <c r="V7" s="38"/>
      <c r="W7" s="13"/>
      <c r="X7" s="38"/>
      <c r="Y7" s="13"/>
      <c r="Z7" s="38">
        <v>20984</v>
      </c>
      <c r="AA7" s="13">
        <v>21262</v>
      </c>
      <c r="AB7" s="38">
        <v>38588</v>
      </c>
      <c r="AC7" s="13">
        <v>39406</v>
      </c>
      <c r="AD7" s="38"/>
      <c r="AE7" s="13"/>
      <c r="AF7" s="38"/>
      <c r="AG7" s="13"/>
      <c r="AH7" s="38"/>
      <c r="AI7" s="13"/>
      <c r="AJ7" s="38"/>
      <c r="AK7" s="13"/>
      <c r="AL7" s="38">
        <v>18418</v>
      </c>
      <c r="AM7" s="13">
        <v>18696</v>
      </c>
      <c r="AN7" s="38">
        <v>44022</v>
      </c>
      <c r="AO7" s="13">
        <v>44840</v>
      </c>
    </row>
    <row r="8" spans="1:43" ht="15">
      <c r="A8" s="39" t="s">
        <v>61</v>
      </c>
      <c r="B8" s="40" t="s">
        <v>63</v>
      </c>
      <c r="C8" s="205"/>
      <c r="D8" s="41">
        <v>100751</v>
      </c>
      <c r="E8" s="41">
        <v>1</v>
      </c>
      <c r="F8" s="38">
        <v>10170</v>
      </c>
      <c r="G8" s="13">
        <v>10470</v>
      </c>
      <c r="H8" s="38">
        <v>25950</v>
      </c>
      <c r="I8" s="13">
        <v>26950</v>
      </c>
      <c r="J8" s="38">
        <v>10170</v>
      </c>
      <c r="K8" s="13">
        <v>10470</v>
      </c>
      <c r="L8" s="38">
        <v>25950</v>
      </c>
      <c r="M8" s="13">
        <v>26950</v>
      </c>
      <c r="N8" s="38">
        <v>22020</v>
      </c>
      <c r="O8" s="13">
        <v>22760</v>
      </c>
      <c r="P8" s="38">
        <v>37360</v>
      </c>
      <c r="Q8" s="13">
        <v>38820</v>
      </c>
      <c r="R8" s="38">
        <v>26382</v>
      </c>
      <c r="S8" s="13">
        <v>26778</v>
      </c>
      <c r="T8" s="38">
        <v>61848.6</v>
      </c>
      <c r="U8" s="13">
        <v>61848</v>
      </c>
      <c r="V8" s="38"/>
      <c r="W8" s="13"/>
      <c r="X8" s="38"/>
      <c r="Y8" s="13"/>
      <c r="Z8" s="38"/>
      <c r="AA8" s="13"/>
      <c r="AB8" s="38"/>
      <c r="AC8" s="13"/>
      <c r="AD8" s="38"/>
      <c r="AE8" s="13"/>
      <c r="AF8" s="38"/>
      <c r="AG8" s="13"/>
      <c r="AH8" s="38"/>
      <c r="AI8" s="13"/>
      <c r="AJ8" s="38"/>
      <c r="AK8" s="13"/>
      <c r="AL8" s="38"/>
      <c r="AM8" s="13"/>
      <c r="AN8" s="38"/>
      <c r="AO8" s="13"/>
    </row>
    <row r="9" spans="1:43" ht="15">
      <c r="A9" s="39" t="s">
        <v>61</v>
      </c>
      <c r="B9" s="40" t="s">
        <v>64</v>
      </c>
      <c r="C9" s="205" t="s">
        <v>820</v>
      </c>
      <c r="D9" s="41">
        <v>100663</v>
      </c>
      <c r="E9" s="41">
        <v>2</v>
      </c>
      <c r="F9" s="38">
        <v>9596</v>
      </c>
      <c r="G9" s="43">
        <v>9936</v>
      </c>
      <c r="H9" s="38">
        <v>21956</v>
      </c>
      <c r="I9" s="13">
        <v>22844</v>
      </c>
      <c r="J9" s="38">
        <v>9638</v>
      </c>
      <c r="K9" s="43">
        <v>9964</v>
      </c>
      <c r="L9" s="38">
        <v>22022</v>
      </c>
      <c r="M9" s="13">
        <v>22904</v>
      </c>
      <c r="N9" s="38"/>
      <c r="O9" s="13"/>
      <c r="P9" s="38"/>
      <c r="Q9" s="13"/>
      <c r="R9" s="38">
        <v>26382</v>
      </c>
      <c r="S9" s="13">
        <v>26778</v>
      </c>
      <c r="T9" s="38">
        <v>61848</v>
      </c>
      <c r="U9" s="13">
        <v>61848</v>
      </c>
      <c r="V9" s="38">
        <v>25660</v>
      </c>
      <c r="W9" s="13">
        <v>26430</v>
      </c>
      <c r="X9" s="38">
        <v>59228</v>
      </c>
      <c r="Y9" s="13">
        <v>60414</v>
      </c>
      <c r="Z9" s="38"/>
      <c r="AA9" s="13"/>
      <c r="AB9" s="38"/>
      <c r="AC9" s="13"/>
      <c r="AD9" s="38">
        <v>25728</v>
      </c>
      <c r="AE9" s="13">
        <v>25728</v>
      </c>
      <c r="AF9" s="38">
        <v>54012</v>
      </c>
      <c r="AG9" s="13">
        <v>54012</v>
      </c>
      <c r="AH9" s="38"/>
      <c r="AI9" s="13"/>
      <c r="AJ9" s="38"/>
      <c r="AK9" s="13"/>
      <c r="AL9" s="38"/>
      <c r="AM9" s="13"/>
      <c r="AN9" s="38"/>
      <c r="AO9" s="13"/>
    </row>
    <row r="10" spans="1:43" ht="15">
      <c r="A10" s="39" t="s">
        <v>61</v>
      </c>
      <c r="B10" s="40" t="s">
        <v>65</v>
      </c>
      <c r="C10" s="205"/>
      <c r="D10" s="41">
        <v>100706</v>
      </c>
      <c r="E10" s="41">
        <v>2</v>
      </c>
      <c r="F10" s="38">
        <v>9128</v>
      </c>
      <c r="G10" s="43">
        <v>9842</v>
      </c>
      <c r="H10" s="38">
        <v>20622</v>
      </c>
      <c r="I10" s="13">
        <v>20612</v>
      </c>
      <c r="J10" s="38">
        <v>9548</v>
      </c>
      <c r="K10" s="43">
        <v>10342</v>
      </c>
      <c r="L10" s="38">
        <v>21402</v>
      </c>
      <c r="M10" s="13">
        <v>22338</v>
      </c>
      <c r="N10" s="38"/>
      <c r="O10" s="13"/>
      <c r="P10" s="38"/>
      <c r="Q10" s="13"/>
      <c r="R10" s="38"/>
      <c r="S10" s="13"/>
      <c r="T10" s="38"/>
      <c r="U10" s="13"/>
      <c r="V10" s="38"/>
      <c r="W10" s="13"/>
      <c r="X10" s="38"/>
      <c r="Y10" s="13"/>
      <c r="Z10" s="38"/>
      <c r="AA10" s="13"/>
      <c r="AB10" s="38"/>
      <c r="AC10" s="13"/>
      <c r="AD10" s="38"/>
      <c r="AE10" s="13"/>
      <c r="AF10" s="38"/>
      <c r="AG10" s="13"/>
      <c r="AH10" s="38"/>
      <c r="AI10" s="13"/>
      <c r="AJ10" s="38"/>
      <c r="AK10" s="13"/>
      <c r="AL10" s="38"/>
      <c r="AM10" s="13"/>
      <c r="AN10" s="38"/>
      <c r="AO10" s="13"/>
    </row>
    <row r="11" spans="1:43" ht="15">
      <c r="A11" s="39" t="s">
        <v>61</v>
      </c>
      <c r="B11" s="40" t="s">
        <v>66</v>
      </c>
      <c r="C11" s="205"/>
      <c r="D11" s="41">
        <v>100654</v>
      </c>
      <c r="E11" s="41">
        <v>3</v>
      </c>
      <c r="F11" s="38">
        <v>9366</v>
      </c>
      <c r="G11" s="13">
        <v>9366</v>
      </c>
      <c r="H11" s="38">
        <v>17136</v>
      </c>
      <c r="I11" s="13">
        <v>17496</v>
      </c>
      <c r="J11" s="38">
        <v>11028</v>
      </c>
      <c r="K11" s="13">
        <v>11148</v>
      </c>
      <c r="L11" s="38">
        <v>20460</v>
      </c>
      <c r="M11" s="13">
        <v>21060</v>
      </c>
      <c r="N11" s="38"/>
      <c r="O11" s="13"/>
      <c r="P11" s="38"/>
      <c r="Q11" s="13"/>
      <c r="R11" s="38"/>
      <c r="S11" s="13"/>
      <c r="T11" s="38"/>
      <c r="U11" s="13"/>
      <c r="V11" s="38"/>
      <c r="W11" s="13"/>
      <c r="X11" s="38"/>
      <c r="Y11" s="13"/>
      <c r="Z11" s="38"/>
      <c r="AA11" s="13"/>
      <c r="AB11" s="38"/>
      <c r="AC11" s="13"/>
      <c r="AD11" s="38"/>
      <c r="AE11" s="13"/>
      <c r="AF11" s="38"/>
      <c r="AG11" s="13"/>
      <c r="AH11" s="38"/>
      <c r="AI11" s="13"/>
      <c r="AJ11" s="38"/>
      <c r="AK11" s="13"/>
      <c r="AL11" s="38"/>
      <c r="AM11" s="13"/>
      <c r="AN11" s="38"/>
      <c r="AO11" s="13"/>
    </row>
    <row r="12" spans="1:43" ht="15">
      <c r="A12" s="39" t="s">
        <v>61</v>
      </c>
      <c r="B12" s="40" t="s">
        <v>67</v>
      </c>
      <c r="C12" s="205"/>
      <c r="D12" s="41">
        <v>101480</v>
      </c>
      <c r="E12" s="41">
        <v>3</v>
      </c>
      <c r="F12" s="38">
        <v>9300</v>
      </c>
      <c r="G12" s="13">
        <v>9300</v>
      </c>
      <c r="H12" s="38">
        <v>18300</v>
      </c>
      <c r="I12" s="13">
        <v>18300</v>
      </c>
      <c r="J12" s="38">
        <v>9204</v>
      </c>
      <c r="K12" s="13">
        <v>9204</v>
      </c>
      <c r="L12" s="38">
        <v>18108</v>
      </c>
      <c r="M12" s="13">
        <v>18108</v>
      </c>
      <c r="N12" s="38"/>
      <c r="O12" s="13"/>
      <c r="P12" s="38"/>
      <c r="Q12" s="13"/>
      <c r="R12" s="38"/>
      <c r="S12" s="13"/>
      <c r="T12" s="38"/>
      <c r="U12" s="13"/>
      <c r="V12" s="38"/>
      <c r="W12" s="13"/>
      <c r="X12" s="38"/>
      <c r="Y12" s="13"/>
      <c r="Z12" s="38"/>
      <c r="AA12" s="13"/>
      <c r="AB12" s="38"/>
      <c r="AC12" s="13"/>
      <c r="AD12" s="38"/>
      <c r="AE12" s="13"/>
      <c r="AF12" s="38"/>
      <c r="AG12" s="13"/>
      <c r="AH12" s="38"/>
      <c r="AI12" s="13"/>
      <c r="AJ12" s="38"/>
      <c r="AK12" s="13"/>
      <c r="AL12" s="38"/>
      <c r="AM12" s="13"/>
      <c r="AN12" s="38"/>
      <c r="AO12" s="13"/>
    </row>
    <row r="13" spans="1:43" ht="15">
      <c r="A13" s="39" t="s">
        <v>61</v>
      </c>
      <c r="B13" s="40" t="s">
        <v>68</v>
      </c>
      <c r="C13" s="205"/>
      <c r="D13" s="41">
        <v>102368</v>
      </c>
      <c r="E13" s="41">
        <v>3</v>
      </c>
      <c r="F13" s="38">
        <v>9880</v>
      </c>
      <c r="G13" s="13">
        <v>10300</v>
      </c>
      <c r="H13" s="38">
        <v>18490</v>
      </c>
      <c r="I13" s="13">
        <v>19330</v>
      </c>
      <c r="J13" s="38">
        <v>10564</v>
      </c>
      <c r="K13" s="13">
        <v>10564</v>
      </c>
      <c r="L13" s="38">
        <v>20092</v>
      </c>
      <c r="M13" s="13">
        <v>20092</v>
      </c>
      <c r="N13" s="38"/>
      <c r="O13" s="13"/>
      <c r="P13" s="38"/>
      <c r="Q13" s="13"/>
      <c r="R13" s="38"/>
      <c r="S13" s="13"/>
      <c r="T13" s="38"/>
      <c r="U13" s="13"/>
      <c r="V13" s="38"/>
      <c r="W13" s="13"/>
      <c r="X13" s="38"/>
      <c r="Y13" s="13"/>
      <c r="Z13" s="38"/>
      <c r="AA13" s="13"/>
      <c r="AB13" s="38"/>
      <c r="AC13" s="13"/>
      <c r="AD13" s="38"/>
      <c r="AE13" s="13"/>
      <c r="AF13" s="38"/>
      <c r="AG13" s="13"/>
      <c r="AH13" s="38"/>
      <c r="AI13" s="13"/>
      <c r="AJ13" s="38"/>
      <c r="AK13" s="13"/>
      <c r="AL13" s="38"/>
      <c r="AM13" s="13"/>
      <c r="AN13" s="38"/>
      <c r="AO13" s="13"/>
    </row>
    <row r="14" spans="1:43" ht="15">
      <c r="A14" s="39" t="s">
        <v>61</v>
      </c>
      <c r="B14" s="40" t="s">
        <v>72</v>
      </c>
      <c r="C14" s="206" t="s">
        <v>823</v>
      </c>
      <c r="D14" s="41">
        <v>101879</v>
      </c>
      <c r="E14" s="47">
        <v>3</v>
      </c>
      <c r="F14" s="38">
        <v>9513</v>
      </c>
      <c r="G14" s="43">
        <v>9920</v>
      </c>
      <c r="H14" s="38">
        <v>18149</v>
      </c>
      <c r="I14" s="43">
        <v>17840</v>
      </c>
      <c r="J14" s="38">
        <v>8594</v>
      </c>
      <c r="K14" s="43">
        <v>8972</v>
      </c>
      <c r="L14" s="38">
        <v>15770</v>
      </c>
      <c r="M14" s="43">
        <v>16436</v>
      </c>
      <c r="N14" s="38"/>
      <c r="O14" s="13"/>
      <c r="P14" s="38"/>
      <c r="Q14" s="13"/>
      <c r="R14" s="38"/>
      <c r="S14" s="13"/>
      <c r="T14" s="38"/>
      <c r="U14" s="13"/>
      <c r="V14" s="38"/>
      <c r="W14" s="13"/>
      <c r="X14" s="38"/>
      <c r="Y14" s="13"/>
      <c r="Z14" s="38"/>
      <c r="AA14" s="13"/>
      <c r="AB14" s="38"/>
      <c r="AC14" s="13"/>
      <c r="AD14" s="38"/>
      <c r="AE14" s="13"/>
      <c r="AF14" s="38"/>
      <c r="AG14" s="13"/>
      <c r="AH14" s="38"/>
      <c r="AI14" s="13"/>
      <c r="AJ14" s="38"/>
      <c r="AK14" s="13"/>
      <c r="AL14" s="38"/>
      <c r="AM14" s="13"/>
      <c r="AN14" s="38"/>
      <c r="AO14" s="13"/>
    </row>
    <row r="15" spans="1:43" ht="15">
      <c r="A15" s="39" t="s">
        <v>61</v>
      </c>
      <c r="B15" s="40" t="s">
        <v>69</v>
      </c>
      <c r="C15" s="205" t="s">
        <v>821</v>
      </c>
      <c r="D15" s="41">
        <v>102094</v>
      </c>
      <c r="E15" s="41">
        <v>3</v>
      </c>
      <c r="F15" s="38">
        <v>8790</v>
      </c>
      <c r="G15" s="43">
        <v>9060</v>
      </c>
      <c r="H15" s="38">
        <v>17580</v>
      </c>
      <c r="I15" s="13">
        <v>18120</v>
      </c>
      <c r="J15" s="38">
        <v>9480</v>
      </c>
      <c r="K15" s="13">
        <v>9768</v>
      </c>
      <c r="L15" s="38">
        <v>18960</v>
      </c>
      <c r="M15" s="13">
        <v>19536</v>
      </c>
      <c r="N15" s="38"/>
      <c r="O15" s="13"/>
      <c r="P15" s="38"/>
      <c r="Q15" s="13"/>
      <c r="R15" s="38">
        <v>28447</v>
      </c>
      <c r="S15" s="13">
        <v>29374</v>
      </c>
      <c r="T15" s="38">
        <v>56683</v>
      </c>
      <c r="U15" s="13">
        <v>58458</v>
      </c>
      <c r="V15" s="38"/>
      <c r="W15" s="13"/>
      <c r="X15" s="38"/>
      <c r="Y15" s="13"/>
      <c r="Z15" s="38"/>
      <c r="AA15" s="13"/>
      <c r="AB15" s="38"/>
      <c r="AC15" s="13"/>
      <c r="AD15" s="38"/>
      <c r="AE15" s="13"/>
      <c r="AF15" s="38"/>
      <c r="AG15" s="13"/>
      <c r="AH15" s="38"/>
      <c r="AI15" s="13"/>
      <c r="AJ15" s="38"/>
      <c r="AK15" s="13"/>
      <c r="AL15" s="38"/>
      <c r="AM15" s="13"/>
      <c r="AN15" s="38"/>
      <c r="AO15" s="13"/>
    </row>
    <row r="16" spans="1:43" ht="15">
      <c r="A16" s="39" t="s">
        <v>61</v>
      </c>
      <c r="B16" s="40" t="s">
        <v>70</v>
      </c>
      <c r="C16" s="205"/>
      <c r="D16" s="41">
        <v>100724</v>
      </c>
      <c r="E16" s="41">
        <v>4</v>
      </c>
      <c r="F16" s="38">
        <v>8720</v>
      </c>
      <c r="G16" s="43">
        <v>9220</v>
      </c>
      <c r="H16" s="38">
        <v>15656</v>
      </c>
      <c r="I16" s="13">
        <v>16156</v>
      </c>
      <c r="J16" s="38">
        <v>10016</v>
      </c>
      <c r="K16" s="43">
        <v>10516</v>
      </c>
      <c r="L16" s="38">
        <v>18248</v>
      </c>
      <c r="M16" s="13">
        <v>18748</v>
      </c>
      <c r="N16" s="38"/>
      <c r="O16" s="13"/>
      <c r="P16" s="38"/>
      <c r="Q16" s="13"/>
      <c r="R16" s="38"/>
      <c r="S16" s="13"/>
      <c r="T16" s="38"/>
      <c r="U16" s="13"/>
      <c r="V16" s="38"/>
      <c r="W16" s="13"/>
      <c r="X16" s="38"/>
      <c r="Y16" s="13"/>
      <c r="Z16" s="38"/>
      <c r="AA16" s="13"/>
      <c r="AB16" s="38"/>
      <c r="AC16" s="13"/>
      <c r="AD16" s="38"/>
      <c r="AE16" s="13"/>
      <c r="AF16" s="38"/>
      <c r="AG16" s="13"/>
      <c r="AH16" s="38"/>
      <c r="AI16" s="13"/>
      <c r="AJ16" s="38"/>
      <c r="AK16" s="13"/>
      <c r="AL16" s="38"/>
      <c r="AM16" s="13"/>
      <c r="AN16" s="38"/>
      <c r="AO16" s="13"/>
    </row>
    <row r="17" spans="1:41" ht="15">
      <c r="A17" s="39" t="s">
        <v>61</v>
      </c>
      <c r="B17" s="40" t="s">
        <v>71</v>
      </c>
      <c r="C17" s="205" t="s">
        <v>822</v>
      </c>
      <c r="D17" s="41">
        <v>100830</v>
      </c>
      <c r="E17" s="41">
        <v>4</v>
      </c>
      <c r="F17" s="38">
        <v>9350</v>
      </c>
      <c r="G17" s="13">
        <v>9640</v>
      </c>
      <c r="H17" s="38">
        <v>20210</v>
      </c>
      <c r="I17" s="13">
        <v>20710</v>
      </c>
      <c r="J17" s="38">
        <v>9218</v>
      </c>
      <c r="K17" s="43">
        <v>9736</v>
      </c>
      <c r="L17" s="38">
        <v>19970</v>
      </c>
      <c r="M17" s="13">
        <v>20944</v>
      </c>
      <c r="N17" s="38"/>
      <c r="O17" s="13"/>
      <c r="P17" s="38"/>
      <c r="Q17" s="13"/>
      <c r="R17" s="38"/>
      <c r="S17" s="13"/>
      <c r="T17" s="38"/>
      <c r="U17" s="13"/>
      <c r="V17" s="38"/>
      <c r="W17" s="13"/>
      <c r="X17" s="38"/>
      <c r="Y17" s="13"/>
      <c r="Z17" s="38"/>
      <c r="AA17" s="13"/>
      <c r="AB17" s="38"/>
      <c r="AC17" s="13"/>
      <c r="AD17" s="38"/>
      <c r="AE17" s="13"/>
      <c r="AF17" s="38"/>
      <c r="AG17" s="13"/>
      <c r="AH17" s="38"/>
      <c r="AI17" s="13"/>
      <c r="AJ17" s="38"/>
      <c r="AK17" s="13"/>
      <c r="AL17" s="38"/>
      <c r="AM17" s="13"/>
      <c r="AN17" s="38"/>
      <c r="AO17" s="13"/>
    </row>
    <row r="18" spans="1:41" ht="15">
      <c r="A18" s="39" t="s">
        <v>61</v>
      </c>
      <c r="B18" s="40" t="s">
        <v>73</v>
      </c>
      <c r="C18" s="205"/>
      <c r="D18" s="41">
        <v>101709</v>
      </c>
      <c r="E18" s="41">
        <v>5</v>
      </c>
      <c r="F18" s="38">
        <v>11410</v>
      </c>
      <c r="G18" s="43">
        <v>12040</v>
      </c>
      <c r="H18" s="38">
        <v>22780</v>
      </c>
      <c r="I18" s="43">
        <v>24310</v>
      </c>
      <c r="J18" s="38">
        <v>10024</v>
      </c>
      <c r="K18" s="43">
        <v>10576</v>
      </c>
      <c r="L18" s="38">
        <v>19912</v>
      </c>
      <c r="M18" s="43">
        <v>21232</v>
      </c>
      <c r="N18" s="38"/>
      <c r="O18" s="13"/>
      <c r="P18" s="38"/>
      <c r="Q18" s="13"/>
      <c r="R18" s="38"/>
      <c r="S18" s="13"/>
      <c r="T18" s="38"/>
      <c r="U18" s="13"/>
      <c r="V18" s="38"/>
      <c r="W18" s="13"/>
      <c r="X18" s="38"/>
      <c r="Y18" s="13"/>
      <c r="Z18" s="38"/>
      <c r="AA18" s="13"/>
      <c r="AB18" s="38"/>
      <c r="AC18" s="13"/>
      <c r="AD18" s="38"/>
      <c r="AE18" s="13"/>
      <c r="AF18" s="38"/>
      <c r="AG18" s="13"/>
      <c r="AH18" s="38"/>
      <c r="AI18" s="13"/>
      <c r="AJ18" s="38"/>
      <c r="AK18" s="13"/>
      <c r="AL18" s="38"/>
      <c r="AM18" s="13"/>
      <c r="AN18" s="38"/>
      <c r="AO18" s="13"/>
    </row>
    <row r="19" spans="1:41" ht="15">
      <c r="A19" s="39" t="s">
        <v>61</v>
      </c>
      <c r="B19" s="40" t="s">
        <v>74</v>
      </c>
      <c r="C19" s="205"/>
      <c r="D19" s="41">
        <v>101587</v>
      </c>
      <c r="E19" s="41">
        <v>5</v>
      </c>
      <c r="F19" s="38">
        <v>8734</v>
      </c>
      <c r="G19" s="43">
        <v>8876</v>
      </c>
      <c r="H19" s="38">
        <v>15878</v>
      </c>
      <c r="I19" s="43">
        <v>16162</v>
      </c>
      <c r="J19" s="38">
        <v>8732</v>
      </c>
      <c r="K19" s="13">
        <v>8900</v>
      </c>
      <c r="L19" s="38">
        <v>17084</v>
      </c>
      <c r="M19" s="13">
        <v>17420</v>
      </c>
      <c r="N19" s="38"/>
      <c r="O19" s="13"/>
      <c r="P19" s="38"/>
      <c r="Q19" s="13"/>
      <c r="R19" s="38"/>
      <c r="S19" s="13"/>
      <c r="T19" s="38"/>
      <c r="U19" s="13"/>
      <c r="V19" s="38"/>
      <c r="W19" s="13"/>
      <c r="X19" s="38"/>
      <c r="Y19" s="13"/>
      <c r="Z19" s="38"/>
      <c r="AA19" s="13"/>
      <c r="AB19" s="38"/>
      <c r="AC19" s="13"/>
      <c r="AD19" s="38"/>
      <c r="AE19" s="13"/>
      <c r="AF19" s="38"/>
      <c r="AG19" s="13"/>
      <c r="AH19" s="38"/>
      <c r="AI19" s="13"/>
      <c r="AJ19" s="38"/>
      <c r="AK19" s="13"/>
      <c r="AL19" s="38"/>
      <c r="AM19" s="13"/>
      <c r="AN19" s="38"/>
      <c r="AO19" s="13"/>
    </row>
    <row r="20" spans="1:41" ht="15">
      <c r="A20" s="39" t="s">
        <v>61</v>
      </c>
      <c r="B20" s="40" t="s">
        <v>75</v>
      </c>
      <c r="C20" s="205"/>
      <c r="D20" s="39" t="s">
        <v>76</v>
      </c>
      <c r="E20" s="41">
        <v>6</v>
      </c>
      <c r="F20" s="38">
        <v>6270</v>
      </c>
      <c r="G20" s="43">
        <v>6480</v>
      </c>
      <c r="H20" s="38">
        <v>11790</v>
      </c>
      <c r="I20" s="43">
        <v>12210</v>
      </c>
      <c r="J20" s="38" t="s">
        <v>77</v>
      </c>
      <c r="K20" s="13"/>
      <c r="L20" s="38" t="s">
        <v>77</v>
      </c>
      <c r="M20" s="13"/>
      <c r="N20" s="38"/>
      <c r="O20" s="13"/>
      <c r="P20" s="38"/>
      <c r="Q20" s="13"/>
      <c r="R20" s="38"/>
      <c r="S20" s="13"/>
      <c r="T20" s="38"/>
      <c r="U20" s="13"/>
      <c r="V20" s="38"/>
      <c r="W20" s="13"/>
      <c r="X20" s="38"/>
      <c r="Y20" s="13"/>
      <c r="Z20" s="38"/>
      <c r="AA20" s="13"/>
      <c r="AB20" s="38"/>
      <c r="AC20" s="13"/>
      <c r="AD20" s="38"/>
      <c r="AE20" s="13"/>
      <c r="AF20" s="38"/>
      <c r="AG20" s="13"/>
      <c r="AH20" s="38"/>
      <c r="AI20" s="13"/>
      <c r="AJ20" s="38"/>
      <c r="AK20" s="13"/>
      <c r="AL20" s="38"/>
      <c r="AM20" s="13"/>
      <c r="AN20" s="38"/>
      <c r="AO20" s="13"/>
    </row>
    <row r="21" spans="1:41" ht="15">
      <c r="A21" s="39" t="s">
        <v>61</v>
      </c>
      <c r="B21" s="40" t="s">
        <v>78</v>
      </c>
      <c r="C21" s="205"/>
      <c r="D21" s="41">
        <v>101505</v>
      </c>
      <c r="E21" s="41">
        <v>8</v>
      </c>
      <c r="F21" s="38">
        <v>4380</v>
      </c>
      <c r="G21" s="43">
        <v>4440</v>
      </c>
      <c r="H21" s="38">
        <v>7830</v>
      </c>
      <c r="I21" s="43">
        <v>7950</v>
      </c>
      <c r="J21" s="38"/>
      <c r="K21" s="13"/>
      <c r="L21" s="38"/>
      <c r="M21" s="13"/>
      <c r="N21" s="38"/>
      <c r="O21" s="13"/>
      <c r="P21" s="38"/>
      <c r="Q21" s="13"/>
      <c r="R21" s="38"/>
      <c r="S21" s="13"/>
      <c r="T21" s="38"/>
      <c r="U21" s="13"/>
      <c r="V21" s="38"/>
      <c r="W21" s="13"/>
      <c r="X21" s="38"/>
      <c r="Y21" s="13"/>
      <c r="Z21" s="38"/>
      <c r="AA21" s="13"/>
      <c r="AB21" s="38"/>
      <c r="AC21" s="13"/>
      <c r="AD21" s="38"/>
      <c r="AE21" s="13"/>
      <c r="AF21" s="38"/>
      <c r="AG21" s="13"/>
      <c r="AH21" s="38"/>
      <c r="AI21" s="13"/>
      <c r="AJ21" s="38"/>
      <c r="AK21" s="13"/>
      <c r="AL21" s="38"/>
      <c r="AM21" s="13"/>
      <c r="AN21" s="38"/>
      <c r="AO21" s="13"/>
    </row>
    <row r="22" spans="1:41" ht="15">
      <c r="A22" s="39" t="s">
        <v>61</v>
      </c>
      <c r="B22" s="40" t="s">
        <v>79</v>
      </c>
      <c r="C22" s="205"/>
      <c r="D22" s="41">
        <v>101514</v>
      </c>
      <c r="E22" s="41">
        <v>8</v>
      </c>
      <c r="F22" s="38">
        <v>4320</v>
      </c>
      <c r="G22" s="43">
        <v>4460</v>
      </c>
      <c r="H22" s="38">
        <v>7770</v>
      </c>
      <c r="I22" s="43">
        <v>7970</v>
      </c>
      <c r="J22" s="38"/>
      <c r="K22" s="13"/>
      <c r="L22" s="38"/>
      <c r="M22" s="13"/>
      <c r="N22" s="38"/>
      <c r="O22" s="13"/>
      <c r="P22" s="38"/>
      <c r="Q22" s="13"/>
      <c r="R22" s="38"/>
      <c r="S22" s="13"/>
      <c r="T22" s="38"/>
      <c r="U22" s="13"/>
      <c r="V22" s="38"/>
      <c r="W22" s="13"/>
      <c r="X22" s="38"/>
      <c r="Y22" s="13"/>
      <c r="Z22" s="38"/>
      <c r="AA22" s="13"/>
      <c r="AB22" s="38"/>
      <c r="AC22" s="13"/>
      <c r="AD22" s="38"/>
      <c r="AE22" s="13"/>
      <c r="AF22" s="38"/>
      <c r="AG22" s="13"/>
      <c r="AH22" s="38"/>
      <c r="AI22" s="13"/>
      <c r="AJ22" s="38"/>
      <c r="AK22" s="13"/>
      <c r="AL22" s="38"/>
      <c r="AM22" s="13"/>
      <c r="AN22" s="38"/>
      <c r="AO22" s="13"/>
    </row>
    <row r="23" spans="1:41" ht="15">
      <c r="A23" s="39" t="s">
        <v>61</v>
      </c>
      <c r="B23" s="40" t="s">
        <v>80</v>
      </c>
      <c r="C23" s="205"/>
      <c r="D23" s="41">
        <v>102429</v>
      </c>
      <c r="E23" s="41">
        <v>9</v>
      </c>
      <c r="F23" s="38">
        <v>4320</v>
      </c>
      <c r="G23" s="43">
        <v>4380</v>
      </c>
      <c r="H23" s="38">
        <v>7770</v>
      </c>
      <c r="I23" s="43">
        <v>7890</v>
      </c>
      <c r="J23" s="38"/>
      <c r="K23" s="13"/>
      <c r="L23" s="38"/>
      <c r="M23" s="13"/>
      <c r="N23" s="38"/>
      <c r="O23" s="13"/>
      <c r="P23" s="38"/>
      <c r="Q23" s="13"/>
      <c r="R23" s="38"/>
      <c r="S23" s="13"/>
      <c r="T23" s="38"/>
      <c r="U23" s="13"/>
      <c r="V23" s="38"/>
      <c r="W23" s="13"/>
      <c r="X23" s="38"/>
      <c r="Y23" s="13"/>
      <c r="Z23" s="38"/>
      <c r="AA23" s="13"/>
      <c r="AB23" s="38"/>
      <c r="AC23" s="13"/>
      <c r="AD23" s="38"/>
      <c r="AE23" s="13"/>
      <c r="AF23" s="38"/>
      <c r="AG23" s="13"/>
      <c r="AH23" s="38"/>
      <c r="AI23" s="13"/>
      <c r="AJ23" s="38"/>
      <c r="AK23" s="13"/>
      <c r="AL23" s="38"/>
      <c r="AM23" s="13"/>
      <c r="AN23" s="38"/>
      <c r="AO23" s="13"/>
    </row>
    <row r="24" spans="1:41" ht="15">
      <c r="A24" s="39" t="s">
        <v>61</v>
      </c>
      <c r="B24" s="45" t="s">
        <v>81</v>
      </c>
      <c r="C24" s="205"/>
      <c r="D24" s="41">
        <v>102030</v>
      </c>
      <c r="E24" s="41">
        <v>9</v>
      </c>
      <c r="F24" s="38">
        <v>4320</v>
      </c>
      <c r="G24" s="43">
        <v>4380</v>
      </c>
      <c r="H24" s="38">
        <v>7770</v>
      </c>
      <c r="I24" s="43">
        <v>7890</v>
      </c>
      <c r="J24" s="38"/>
      <c r="K24" s="13"/>
      <c r="L24" s="38"/>
      <c r="M24" s="13"/>
      <c r="N24" s="38"/>
      <c r="O24" s="13"/>
      <c r="P24" s="38"/>
      <c r="Q24" s="13"/>
      <c r="R24" s="38"/>
      <c r="S24" s="13"/>
      <c r="T24" s="38"/>
      <c r="U24" s="13"/>
      <c r="V24" s="38"/>
      <c r="W24" s="13"/>
      <c r="X24" s="38"/>
      <c r="Y24" s="13"/>
      <c r="Z24" s="38"/>
      <c r="AA24" s="13"/>
      <c r="AB24" s="38"/>
      <c r="AC24" s="13"/>
      <c r="AD24" s="38"/>
      <c r="AE24" s="13"/>
      <c r="AF24" s="38"/>
      <c r="AG24" s="13"/>
      <c r="AH24" s="38"/>
      <c r="AI24" s="13"/>
      <c r="AJ24" s="38"/>
      <c r="AK24" s="13"/>
      <c r="AL24" s="38"/>
      <c r="AM24" s="13"/>
      <c r="AN24" s="38"/>
      <c r="AO24" s="13"/>
    </row>
    <row r="25" spans="1:41" ht="15">
      <c r="A25" s="39" t="s">
        <v>61</v>
      </c>
      <c r="B25" s="40" t="s">
        <v>83</v>
      </c>
      <c r="C25" s="205"/>
      <c r="D25" s="41">
        <v>101240</v>
      </c>
      <c r="E25" s="47">
        <v>9</v>
      </c>
      <c r="F25" s="38">
        <v>4020</v>
      </c>
      <c r="G25" s="43">
        <v>4080</v>
      </c>
      <c r="H25" s="38">
        <v>7470</v>
      </c>
      <c r="I25" s="43">
        <v>7590</v>
      </c>
      <c r="J25" s="38"/>
      <c r="K25" s="13"/>
      <c r="L25" s="38"/>
      <c r="M25" s="13"/>
      <c r="N25" s="38"/>
      <c r="O25" s="13"/>
      <c r="P25" s="38"/>
      <c r="Q25" s="13"/>
      <c r="R25" s="38"/>
      <c r="S25" s="13"/>
      <c r="T25" s="38"/>
      <c r="U25" s="13"/>
      <c r="V25" s="38"/>
      <c r="W25" s="13"/>
      <c r="X25" s="38"/>
      <c r="Y25" s="13"/>
      <c r="Z25" s="38"/>
      <c r="AA25" s="13"/>
      <c r="AB25" s="38"/>
      <c r="AC25" s="13"/>
      <c r="AD25" s="38"/>
      <c r="AE25" s="13"/>
      <c r="AF25" s="38"/>
      <c r="AG25" s="13"/>
      <c r="AH25" s="38"/>
      <c r="AI25" s="13"/>
      <c r="AJ25" s="38"/>
      <c r="AK25" s="13"/>
      <c r="AL25" s="38"/>
      <c r="AM25" s="13"/>
      <c r="AN25" s="38"/>
      <c r="AO25" s="13"/>
    </row>
    <row r="26" spans="1:41" ht="15">
      <c r="A26" s="39" t="s">
        <v>61</v>
      </c>
      <c r="B26" s="40" t="s">
        <v>84</v>
      </c>
      <c r="C26" s="205"/>
      <c r="D26" s="41">
        <v>101286</v>
      </c>
      <c r="E26" s="41">
        <v>9</v>
      </c>
      <c r="F26" s="38">
        <v>4260</v>
      </c>
      <c r="G26" s="43">
        <v>4320</v>
      </c>
      <c r="H26" s="38">
        <v>7710</v>
      </c>
      <c r="I26" s="43">
        <v>7830</v>
      </c>
      <c r="J26" s="38"/>
      <c r="K26" s="13"/>
      <c r="L26" s="38"/>
      <c r="M26" s="13"/>
      <c r="N26" s="38"/>
      <c r="O26" s="13"/>
      <c r="P26" s="38"/>
      <c r="Q26" s="13"/>
      <c r="R26" s="38"/>
      <c r="S26" s="13"/>
      <c r="T26" s="38"/>
      <c r="U26" s="13"/>
      <c r="V26" s="38"/>
      <c r="W26" s="13"/>
      <c r="X26" s="38"/>
      <c r="Y26" s="13"/>
      <c r="Z26" s="38"/>
      <c r="AA26" s="13"/>
      <c r="AB26" s="38"/>
      <c r="AC26" s="13"/>
      <c r="AD26" s="38"/>
      <c r="AE26" s="13"/>
      <c r="AF26" s="38"/>
      <c r="AG26" s="13"/>
      <c r="AH26" s="38"/>
      <c r="AI26" s="13"/>
      <c r="AJ26" s="38"/>
      <c r="AK26" s="13"/>
      <c r="AL26" s="38"/>
      <c r="AM26" s="13"/>
      <c r="AN26" s="38"/>
      <c r="AO26" s="13"/>
    </row>
    <row r="27" spans="1:41" ht="15">
      <c r="A27" s="39" t="s">
        <v>61</v>
      </c>
      <c r="B27" s="40" t="s">
        <v>85</v>
      </c>
      <c r="C27" s="205"/>
      <c r="D27" s="41">
        <v>101161</v>
      </c>
      <c r="E27" s="41">
        <v>9</v>
      </c>
      <c r="F27" s="38">
        <v>4320</v>
      </c>
      <c r="G27" s="43">
        <v>4380</v>
      </c>
      <c r="H27" s="38">
        <v>7650</v>
      </c>
      <c r="I27" s="43">
        <v>7890</v>
      </c>
      <c r="J27" s="38"/>
      <c r="K27" s="13"/>
      <c r="L27" s="38"/>
      <c r="M27" s="13"/>
      <c r="N27" s="38"/>
      <c r="O27" s="13"/>
      <c r="P27" s="38"/>
      <c r="Q27" s="13"/>
      <c r="R27" s="38"/>
      <c r="S27" s="13"/>
      <c r="T27" s="38"/>
      <c r="U27" s="13"/>
      <c r="V27" s="38"/>
      <c r="W27" s="13"/>
      <c r="X27" s="38"/>
      <c r="Y27" s="13"/>
      <c r="Z27" s="38"/>
      <c r="AA27" s="13"/>
      <c r="AB27" s="38"/>
      <c r="AC27" s="13"/>
      <c r="AD27" s="38"/>
      <c r="AE27" s="13"/>
      <c r="AF27" s="38"/>
      <c r="AG27" s="13"/>
      <c r="AH27" s="38"/>
      <c r="AI27" s="13"/>
      <c r="AJ27" s="38"/>
      <c r="AK27" s="13"/>
      <c r="AL27" s="38"/>
      <c r="AM27" s="13"/>
      <c r="AN27" s="38"/>
      <c r="AO27" s="13"/>
    </row>
    <row r="28" spans="1:41" ht="15">
      <c r="A28" s="39" t="s">
        <v>61</v>
      </c>
      <c r="B28" s="40" t="s">
        <v>86</v>
      </c>
      <c r="C28" s="205"/>
      <c r="D28" s="41">
        <v>101569</v>
      </c>
      <c r="E28" s="41">
        <v>9</v>
      </c>
      <c r="F28" s="38">
        <v>4340</v>
      </c>
      <c r="G28" s="43">
        <v>4400</v>
      </c>
      <c r="H28" s="38">
        <v>7820</v>
      </c>
      <c r="I28" s="43">
        <v>7940</v>
      </c>
      <c r="J28" s="38"/>
      <c r="K28" s="13"/>
      <c r="L28" s="38"/>
      <c r="M28" s="13"/>
      <c r="N28" s="38"/>
      <c r="O28" s="13"/>
      <c r="P28" s="38"/>
      <c r="Q28" s="13"/>
      <c r="R28" s="38"/>
      <c r="S28" s="13"/>
      <c r="T28" s="38"/>
      <c r="U28" s="13"/>
      <c r="V28" s="38"/>
      <c r="W28" s="13"/>
      <c r="X28" s="38"/>
      <c r="Y28" s="13"/>
      <c r="Z28" s="38"/>
      <c r="AA28" s="13"/>
      <c r="AB28" s="38"/>
      <c r="AC28" s="13"/>
      <c r="AD28" s="38"/>
      <c r="AE28" s="13"/>
      <c r="AF28" s="38"/>
      <c r="AG28" s="13"/>
      <c r="AH28" s="38"/>
      <c r="AI28" s="13"/>
      <c r="AJ28" s="38"/>
      <c r="AK28" s="13"/>
      <c r="AL28" s="38"/>
      <c r="AM28" s="13"/>
      <c r="AN28" s="38"/>
      <c r="AO28" s="13"/>
    </row>
    <row r="29" spans="1:41" ht="15">
      <c r="A29" s="39" t="s">
        <v>61</v>
      </c>
      <c r="B29" s="45" t="s">
        <v>87</v>
      </c>
      <c r="C29" s="205" t="s">
        <v>825</v>
      </c>
      <c r="D29" s="41">
        <v>101897</v>
      </c>
      <c r="E29" s="41">
        <v>9</v>
      </c>
      <c r="F29" s="38">
        <v>4320</v>
      </c>
      <c r="G29" s="43">
        <v>4380</v>
      </c>
      <c r="H29" s="38">
        <v>7770</v>
      </c>
      <c r="I29" s="43">
        <v>7890</v>
      </c>
      <c r="J29" s="38"/>
      <c r="K29" s="13"/>
      <c r="L29" s="38"/>
      <c r="M29" s="13"/>
      <c r="N29" s="38"/>
      <c r="O29" s="13"/>
      <c r="P29" s="38"/>
      <c r="Q29" s="13"/>
      <c r="R29" s="38"/>
      <c r="S29" s="13"/>
      <c r="T29" s="38"/>
      <c r="U29" s="13"/>
      <c r="V29" s="38"/>
      <c r="W29" s="13"/>
      <c r="X29" s="38"/>
      <c r="Y29" s="13"/>
      <c r="Z29" s="38"/>
      <c r="AA29" s="13"/>
      <c r="AB29" s="38"/>
      <c r="AC29" s="13"/>
      <c r="AD29" s="38"/>
      <c r="AE29" s="13"/>
      <c r="AF29" s="38"/>
      <c r="AG29" s="13"/>
      <c r="AH29" s="38"/>
      <c r="AI29" s="13"/>
      <c r="AJ29" s="38"/>
      <c r="AK29" s="13"/>
      <c r="AL29" s="38"/>
      <c r="AM29" s="13"/>
      <c r="AN29" s="38"/>
      <c r="AO29" s="13"/>
    </row>
    <row r="30" spans="1:41" ht="15">
      <c r="A30" s="39" t="s">
        <v>61</v>
      </c>
      <c r="B30" s="40" t="s">
        <v>88</v>
      </c>
      <c r="C30" s="205"/>
      <c r="D30" s="41">
        <v>101736</v>
      </c>
      <c r="E30" s="41">
        <v>9</v>
      </c>
      <c r="F30" s="38">
        <v>4300</v>
      </c>
      <c r="G30" s="43">
        <v>4335</v>
      </c>
      <c r="H30" s="38">
        <v>7750</v>
      </c>
      <c r="I30" s="43">
        <v>7845</v>
      </c>
      <c r="J30" s="38"/>
      <c r="K30" s="13"/>
      <c r="L30" s="38"/>
      <c r="M30" s="13"/>
      <c r="N30" s="38"/>
      <c r="O30" s="13"/>
      <c r="P30" s="38"/>
      <c r="Q30" s="13"/>
      <c r="R30" s="38"/>
      <c r="S30" s="13"/>
      <c r="T30" s="38"/>
      <c r="U30" s="13"/>
      <c r="V30" s="38"/>
      <c r="W30" s="13"/>
      <c r="X30" s="38"/>
      <c r="Y30" s="13"/>
      <c r="Z30" s="38"/>
      <c r="AA30" s="13"/>
      <c r="AB30" s="38"/>
      <c r="AC30" s="13"/>
      <c r="AD30" s="38"/>
      <c r="AE30" s="13"/>
      <c r="AF30" s="38"/>
      <c r="AG30" s="13"/>
      <c r="AH30" s="38"/>
      <c r="AI30" s="13"/>
      <c r="AJ30" s="38"/>
      <c r="AK30" s="13"/>
      <c r="AL30" s="38"/>
      <c r="AM30" s="13"/>
      <c r="AN30" s="38"/>
      <c r="AO30" s="13"/>
    </row>
    <row r="31" spans="1:41" ht="15">
      <c r="A31" s="39" t="s">
        <v>61</v>
      </c>
      <c r="B31" s="40" t="s">
        <v>89</v>
      </c>
      <c r="C31" s="205"/>
      <c r="D31" s="41">
        <v>102067</v>
      </c>
      <c r="E31" s="41">
        <v>9</v>
      </c>
      <c r="F31" s="38">
        <v>4058</v>
      </c>
      <c r="G31" s="43">
        <v>4107</v>
      </c>
      <c r="H31" s="38">
        <v>7508</v>
      </c>
      <c r="I31" s="43">
        <v>7590</v>
      </c>
      <c r="J31" s="38"/>
      <c r="K31" s="13"/>
      <c r="L31" s="38"/>
      <c r="M31" s="13"/>
      <c r="N31" s="38"/>
      <c r="O31" s="13"/>
      <c r="P31" s="38"/>
      <c r="Q31" s="13"/>
      <c r="R31" s="38"/>
      <c r="S31" s="13"/>
      <c r="T31" s="38"/>
      <c r="U31" s="13"/>
      <c r="V31" s="38"/>
      <c r="W31" s="13"/>
      <c r="X31" s="38"/>
      <c r="Y31" s="13"/>
      <c r="Z31" s="38"/>
      <c r="AA31" s="13"/>
      <c r="AB31" s="38"/>
      <c r="AC31" s="13"/>
      <c r="AD31" s="38"/>
      <c r="AE31" s="13"/>
      <c r="AF31" s="38"/>
      <c r="AG31" s="13"/>
      <c r="AH31" s="38"/>
      <c r="AI31" s="13"/>
      <c r="AJ31" s="38"/>
      <c r="AK31" s="13"/>
      <c r="AL31" s="38"/>
      <c r="AM31" s="13"/>
      <c r="AN31" s="38"/>
      <c r="AO31" s="13"/>
    </row>
    <row r="32" spans="1:41" ht="15">
      <c r="A32" s="39" t="s">
        <v>61</v>
      </c>
      <c r="B32" s="40" t="s">
        <v>90</v>
      </c>
      <c r="C32" s="205"/>
      <c r="D32" s="41">
        <v>251260</v>
      </c>
      <c r="E32" s="41">
        <v>9</v>
      </c>
      <c r="F32" s="38">
        <v>4020</v>
      </c>
      <c r="G32" s="43">
        <v>4080</v>
      </c>
      <c r="H32" s="38">
        <v>7470</v>
      </c>
      <c r="I32" s="43">
        <v>8160</v>
      </c>
      <c r="J32" s="38"/>
      <c r="K32" s="13"/>
      <c r="L32" s="38"/>
      <c r="M32" s="13"/>
      <c r="N32" s="38"/>
      <c r="O32" s="13"/>
      <c r="P32" s="38"/>
      <c r="Q32" s="13"/>
      <c r="R32" s="38"/>
      <c r="S32" s="13"/>
      <c r="T32" s="38"/>
      <c r="U32" s="13"/>
      <c r="V32" s="38"/>
      <c r="W32" s="13"/>
      <c r="X32" s="38"/>
      <c r="Y32" s="13"/>
      <c r="Z32" s="38"/>
      <c r="AA32" s="13"/>
      <c r="AB32" s="38"/>
      <c r="AC32" s="13"/>
      <c r="AD32" s="38"/>
      <c r="AE32" s="13"/>
      <c r="AF32" s="38"/>
      <c r="AG32" s="13"/>
      <c r="AH32" s="38"/>
      <c r="AI32" s="13"/>
      <c r="AJ32" s="38"/>
      <c r="AK32" s="13"/>
      <c r="AL32" s="38"/>
      <c r="AM32" s="13"/>
      <c r="AN32" s="38"/>
      <c r="AO32" s="13"/>
    </row>
    <row r="33" spans="1:41" ht="15">
      <c r="A33" s="39" t="s">
        <v>61</v>
      </c>
      <c r="B33" s="40" t="s">
        <v>91</v>
      </c>
      <c r="C33" s="205"/>
      <c r="D33" s="41">
        <v>101295</v>
      </c>
      <c r="E33" s="48">
        <v>9</v>
      </c>
      <c r="F33" s="38">
        <v>4320</v>
      </c>
      <c r="G33" s="43">
        <v>4380</v>
      </c>
      <c r="H33" s="38">
        <v>7770</v>
      </c>
      <c r="I33" s="43">
        <v>7890</v>
      </c>
      <c r="J33" s="38"/>
      <c r="K33" s="13"/>
      <c r="L33" s="38"/>
      <c r="M33" s="13"/>
      <c r="N33" s="38"/>
      <c r="O33" s="13"/>
      <c r="P33" s="38"/>
      <c r="Q33" s="13"/>
      <c r="R33" s="38"/>
      <c r="S33" s="13"/>
      <c r="T33" s="38"/>
      <c r="U33" s="13"/>
      <c r="V33" s="38"/>
      <c r="W33" s="13"/>
      <c r="X33" s="38"/>
      <c r="Y33" s="13"/>
      <c r="Z33" s="38"/>
      <c r="AA33" s="13"/>
      <c r="AB33" s="38"/>
      <c r="AC33" s="13"/>
      <c r="AD33" s="38"/>
      <c r="AE33" s="13"/>
      <c r="AF33" s="38"/>
      <c r="AG33" s="13"/>
      <c r="AH33" s="38"/>
      <c r="AI33" s="13"/>
      <c r="AJ33" s="38"/>
      <c r="AK33" s="13"/>
      <c r="AL33" s="38"/>
      <c r="AM33" s="13"/>
      <c r="AN33" s="38"/>
      <c r="AO33" s="13"/>
    </row>
    <row r="34" spans="1:41" ht="15">
      <c r="A34" s="39" t="s">
        <v>61</v>
      </c>
      <c r="B34" s="40" t="s">
        <v>92</v>
      </c>
      <c r="C34" s="205"/>
      <c r="D34" s="41">
        <v>101949</v>
      </c>
      <c r="E34" s="41">
        <v>10</v>
      </c>
      <c r="F34" s="38">
        <v>4320</v>
      </c>
      <c r="G34" s="43">
        <v>4380</v>
      </c>
      <c r="H34" s="38">
        <v>7770</v>
      </c>
      <c r="I34" s="43">
        <v>7890</v>
      </c>
      <c r="J34" s="38"/>
      <c r="K34" s="13"/>
      <c r="L34" s="38"/>
      <c r="M34" s="13"/>
      <c r="N34" s="38"/>
      <c r="O34" s="13"/>
      <c r="P34" s="38"/>
      <c r="Q34" s="13"/>
      <c r="R34" s="38"/>
      <c r="S34" s="13"/>
      <c r="T34" s="38"/>
      <c r="U34" s="13"/>
      <c r="V34" s="38"/>
      <c r="W34" s="13"/>
      <c r="X34" s="38"/>
      <c r="Y34" s="13"/>
      <c r="Z34" s="38"/>
      <c r="AA34" s="13"/>
      <c r="AB34" s="38"/>
      <c r="AC34" s="13"/>
      <c r="AD34" s="38"/>
      <c r="AE34" s="13"/>
      <c r="AF34" s="38"/>
      <c r="AG34" s="13"/>
      <c r="AH34" s="38"/>
      <c r="AI34" s="13"/>
      <c r="AJ34" s="38"/>
      <c r="AK34" s="13"/>
      <c r="AL34" s="38"/>
      <c r="AM34" s="13"/>
      <c r="AN34" s="38"/>
      <c r="AO34" s="13"/>
    </row>
    <row r="35" spans="1:41" ht="15">
      <c r="A35" s="39" t="s">
        <v>61</v>
      </c>
      <c r="B35" s="40" t="s">
        <v>93</v>
      </c>
      <c r="C35" s="205"/>
      <c r="D35" s="41">
        <v>100760</v>
      </c>
      <c r="E35" s="48">
        <v>10</v>
      </c>
      <c r="F35" s="38">
        <v>4320</v>
      </c>
      <c r="G35" s="43">
        <v>4380</v>
      </c>
      <c r="H35" s="38">
        <v>7770</v>
      </c>
      <c r="I35" s="43">
        <v>7890</v>
      </c>
      <c r="J35" s="38"/>
      <c r="K35" s="13"/>
      <c r="L35" s="38"/>
      <c r="M35" s="13"/>
      <c r="N35" s="38"/>
      <c r="O35" s="13"/>
      <c r="P35" s="38"/>
      <c r="Q35" s="13"/>
      <c r="R35" s="38"/>
      <c r="S35" s="13"/>
      <c r="T35" s="38"/>
      <c r="U35" s="13"/>
      <c r="V35" s="38"/>
      <c r="W35" s="13"/>
      <c r="X35" s="38"/>
      <c r="Y35" s="13"/>
      <c r="Z35" s="38"/>
      <c r="AA35" s="13"/>
      <c r="AB35" s="38"/>
      <c r="AC35" s="13"/>
      <c r="AD35" s="38"/>
      <c r="AE35" s="13"/>
      <c r="AF35" s="38"/>
      <c r="AG35" s="13"/>
      <c r="AH35" s="38"/>
      <c r="AI35" s="13"/>
      <c r="AJ35" s="38"/>
      <c r="AK35" s="13"/>
      <c r="AL35" s="38"/>
      <c r="AM35" s="13"/>
      <c r="AN35" s="38"/>
      <c r="AO35" s="13"/>
    </row>
    <row r="36" spans="1:41" ht="15">
      <c r="A36" s="39" t="s">
        <v>61</v>
      </c>
      <c r="B36" s="40" t="s">
        <v>94</v>
      </c>
      <c r="C36" s="205"/>
      <c r="D36" s="41">
        <v>101028</v>
      </c>
      <c r="E36" s="41">
        <v>10</v>
      </c>
      <c r="F36" s="38">
        <v>4380</v>
      </c>
      <c r="G36" s="43">
        <v>4440</v>
      </c>
      <c r="H36" s="38">
        <v>7830</v>
      </c>
      <c r="I36" s="43">
        <v>7950</v>
      </c>
      <c r="J36" s="38"/>
      <c r="K36" s="13"/>
      <c r="L36" s="38"/>
      <c r="M36" s="13"/>
      <c r="N36" s="38"/>
      <c r="O36" s="13"/>
      <c r="P36" s="38"/>
      <c r="Q36" s="13"/>
      <c r="R36" s="38"/>
      <c r="S36" s="13"/>
      <c r="T36" s="38"/>
      <c r="U36" s="13"/>
      <c r="V36" s="38"/>
      <c r="W36" s="13"/>
      <c r="X36" s="38"/>
      <c r="Y36" s="13"/>
      <c r="Z36" s="38"/>
      <c r="AA36" s="13"/>
      <c r="AB36" s="38"/>
      <c r="AC36" s="13"/>
      <c r="AD36" s="38"/>
      <c r="AE36" s="13"/>
      <c r="AF36" s="38"/>
      <c r="AG36" s="13"/>
      <c r="AH36" s="38"/>
      <c r="AI36" s="13"/>
      <c r="AJ36" s="38"/>
      <c r="AK36" s="13"/>
      <c r="AL36" s="38"/>
      <c r="AM36" s="13"/>
      <c r="AN36" s="38"/>
      <c r="AO36" s="13"/>
    </row>
    <row r="37" spans="1:41" ht="15">
      <c r="A37" s="39" t="s">
        <v>61</v>
      </c>
      <c r="B37" s="40" t="s">
        <v>82</v>
      </c>
      <c r="C37" s="206" t="s">
        <v>824</v>
      </c>
      <c r="D37" s="41">
        <v>101143</v>
      </c>
      <c r="E37" s="47">
        <v>10</v>
      </c>
      <c r="F37" s="38">
        <v>4320</v>
      </c>
      <c r="G37" s="43">
        <v>4380</v>
      </c>
      <c r="H37" s="38">
        <v>7770</v>
      </c>
      <c r="I37" s="43">
        <v>7890</v>
      </c>
      <c r="J37" s="38"/>
      <c r="K37" s="13"/>
      <c r="L37" s="38"/>
      <c r="M37" s="13"/>
      <c r="N37" s="38"/>
      <c r="O37" s="13"/>
      <c r="P37" s="38"/>
      <c r="Q37" s="13"/>
      <c r="R37" s="38"/>
      <c r="S37" s="13"/>
      <c r="T37" s="38"/>
      <c r="U37" s="13"/>
      <c r="V37" s="38"/>
      <c r="W37" s="13"/>
      <c r="X37" s="38"/>
      <c r="Y37" s="13"/>
      <c r="Z37" s="38"/>
      <c r="AA37" s="13"/>
      <c r="AB37" s="38"/>
      <c r="AC37" s="13"/>
      <c r="AD37" s="38"/>
      <c r="AE37" s="13"/>
      <c r="AF37" s="38"/>
      <c r="AG37" s="13"/>
      <c r="AH37" s="38"/>
      <c r="AI37" s="13"/>
      <c r="AJ37" s="38"/>
      <c r="AK37" s="13"/>
      <c r="AL37" s="38"/>
      <c r="AM37" s="13"/>
      <c r="AN37" s="38"/>
      <c r="AO37" s="13"/>
    </row>
    <row r="38" spans="1:41" ht="15">
      <c r="A38" s="39" t="s">
        <v>61</v>
      </c>
      <c r="B38" s="40" t="s">
        <v>95</v>
      </c>
      <c r="C38" s="205"/>
      <c r="D38" s="41">
        <v>101301</v>
      </c>
      <c r="E38" s="41">
        <v>10</v>
      </c>
      <c r="F38" s="38">
        <v>4020</v>
      </c>
      <c r="G38" s="43">
        <v>4080</v>
      </c>
      <c r="H38" s="38">
        <v>8040</v>
      </c>
      <c r="I38" s="43">
        <v>8160</v>
      </c>
      <c r="J38" s="38"/>
      <c r="K38" s="13"/>
      <c r="L38" s="38"/>
      <c r="M38" s="13"/>
      <c r="N38" s="38"/>
      <c r="O38" s="13"/>
      <c r="P38" s="38"/>
      <c r="Q38" s="13"/>
      <c r="R38" s="38"/>
      <c r="S38" s="13"/>
      <c r="T38" s="38"/>
      <c r="U38" s="13"/>
      <c r="V38" s="38"/>
      <c r="W38" s="13"/>
      <c r="X38" s="38"/>
      <c r="Y38" s="13"/>
      <c r="Z38" s="38"/>
      <c r="AA38" s="13"/>
      <c r="AB38" s="38"/>
      <c r="AC38" s="13"/>
      <c r="AD38" s="38"/>
      <c r="AE38" s="13"/>
      <c r="AF38" s="38"/>
      <c r="AG38" s="13"/>
      <c r="AH38" s="38"/>
      <c r="AI38" s="13"/>
      <c r="AJ38" s="38"/>
      <c r="AK38" s="13"/>
      <c r="AL38" s="38"/>
      <c r="AM38" s="13"/>
      <c r="AN38" s="38"/>
      <c r="AO38" s="13"/>
    </row>
    <row r="39" spans="1:41" ht="15">
      <c r="A39" s="39" t="s">
        <v>61</v>
      </c>
      <c r="B39" s="40" t="s">
        <v>96</v>
      </c>
      <c r="C39" s="205"/>
      <c r="D39" s="41">
        <v>101499</v>
      </c>
      <c r="E39" s="41">
        <v>10</v>
      </c>
      <c r="F39" s="38">
        <v>4020</v>
      </c>
      <c r="G39" s="43">
        <v>4080</v>
      </c>
      <c r="H39" s="38">
        <v>7470</v>
      </c>
      <c r="I39" s="43">
        <v>7590</v>
      </c>
      <c r="J39" s="38"/>
      <c r="K39" s="13"/>
      <c r="L39" s="38"/>
      <c r="M39" s="13"/>
      <c r="N39" s="38"/>
      <c r="O39" s="13"/>
      <c r="P39" s="38"/>
      <c r="Q39" s="13"/>
      <c r="R39" s="38"/>
      <c r="S39" s="13"/>
      <c r="T39" s="38"/>
      <c r="U39" s="13"/>
      <c r="V39" s="38"/>
      <c r="W39" s="13"/>
      <c r="X39" s="38"/>
      <c r="Y39" s="13"/>
      <c r="Z39" s="38"/>
      <c r="AA39" s="13"/>
      <c r="AB39" s="38"/>
      <c r="AC39" s="13"/>
      <c r="AD39" s="38"/>
      <c r="AE39" s="13"/>
      <c r="AF39" s="38"/>
      <c r="AG39" s="13"/>
      <c r="AH39" s="38"/>
      <c r="AI39" s="13"/>
      <c r="AJ39" s="38"/>
      <c r="AK39" s="13"/>
      <c r="AL39" s="38"/>
      <c r="AM39" s="13"/>
      <c r="AN39" s="38"/>
      <c r="AO39" s="13"/>
    </row>
    <row r="40" spans="1:41" ht="15">
      <c r="A40" s="39" t="s">
        <v>61</v>
      </c>
      <c r="B40" s="40" t="s">
        <v>97</v>
      </c>
      <c r="C40" s="205"/>
      <c r="D40" s="41">
        <v>101602</v>
      </c>
      <c r="E40" s="41">
        <v>10</v>
      </c>
      <c r="F40" s="38">
        <v>4320</v>
      </c>
      <c r="G40" s="43">
        <v>4380</v>
      </c>
      <c r="H40" s="38">
        <v>7770</v>
      </c>
      <c r="I40" s="43">
        <v>7890</v>
      </c>
      <c r="J40" s="38"/>
      <c r="K40" s="13"/>
      <c r="L40" s="38"/>
      <c r="M40" s="13"/>
      <c r="N40" s="38"/>
      <c r="O40" s="13"/>
      <c r="P40" s="38"/>
      <c r="Q40" s="13"/>
      <c r="R40" s="38"/>
      <c r="S40" s="13"/>
      <c r="T40" s="38"/>
      <c r="U40" s="13"/>
      <c r="V40" s="38"/>
      <c r="W40" s="13"/>
      <c r="X40" s="38"/>
      <c r="Y40" s="13"/>
      <c r="Z40" s="38"/>
      <c r="AA40" s="13"/>
      <c r="AB40" s="38"/>
      <c r="AC40" s="13"/>
      <c r="AD40" s="38"/>
      <c r="AE40" s="13"/>
      <c r="AF40" s="38"/>
      <c r="AG40" s="13"/>
      <c r="AH40" s="38"/>
      <c r="AI40" s="13"/>
      <c r="AJ40" s="38"/>
      <c r="AK40" s="13"/>
      <c r="AL40" s="38"/>
      <c r="AM40" s="13"/>
      <c r="AN40" s="38"/>
      <c r="AO40" s="13"/>
    </row>
    <row r="41" spans="1:41" ht="15">
      <c r="A41" s="39" t="s">
        <v>61</v>
      </c>
      <c r="B41" s="40" t="s">
        <v>98</v>
      </c>
      <c r="C41" s="205" t="s">
        <v>826</v>
      </c>
      <c r="D41" s="41">
        <v>102076</v>
      </c>
      <c r="E41" s="41">
        <v>10</v>
      </c>
      <c r="F41" s="38">
        <v>4380</v>
      </c>
      <c r="G41" s="43">
        <v>4440</v>
      </c>
      <c r="H41" s="38">
        <v>7830</v>
      </c>
      <c r="I41" s="43">
        <v>7950</v>
      </c>
      <c r="J41" s="38"/>
      <c r="K41" s="13"/>
      <c r="L41" s="38"/>
      <c r="M41" s="13"/>
      <c r="N41" s="38"/>
      <c r="O41" s="13"/>
      <c r="P41" s="38"/>
      <c r="Q41" s="13"/>
      <c r="R41" s="38"/>
      <c r="S41" s="13"/>
      <c r="T41" s="38"/>
      <c r="U41" s="13"/>
      <c r="V41" s="38"/>
      <c r="W41" s="13"/>
      <c r="X41" s="38"/>
      <c r="Y41" s="13"/>
      <c r="Z41" s="38"/>
      <c r="AA41" s="13"/>
      <c r="AB41" s="38"/>
      <c r="AC41" s="13"/>
      <c r="AD41" s="38"/>
      <c r="AE41" s="13"/>
      <c r="AF41" s="38"/>
      <c r="AG41" s="13"/>
      <c r="AH41" s="38"/>
      <c r="AI41" s="13"/>
      <c r="AJ41" s="38"/>
      <c r="AK41" s="13"/>
      <c r="AL41" s="38"/>
      <c r="AM41" s="13"/>
      <c r="AN41" s="38"/>
      <c r="AO41" s="13"/>
    </row>
    <row r="42" spans="1:41">
      <c r="A42" s="39" t="s">
        <v>61</v>
      </c>
      <c r="B42" s="40" t="s">
        <v>99</v>
      </c>
      <c r="C42" s="44"/>
      <c r="D42" s="41">
        <v>102313</v>
      </c>
      <c r="E42" s="41">
        <v>12</v>
      </c>
      <c r="F42" s="38">
        <v>4230</v>
      </c>
      <c r="G42" s="43">
        <v>4290</v>
      </c>
      <c r="H42" s="38">
        <v>7680</v>
      </c>
      <c r="I42" s="43">
        <v>7800</v>
      </c>
      <c r="J42" s="38"/>
      <c r="K42" s="13"/>
      <c r="L42" s="38"/>
      <c r="M42" s="13"/>
      <c r="N42" s="38"/>
      <c r="O42" s="13"/>
      <c r="P42" s="38"/>
      <c r="Q42" s="13"/>
      <c r="R42" s="38"/>
      <c r="S42" s="13"/>
      <c r="T42" s="38"/>
      <c r="U42" s="13"/>
      <c r="V42" s="38"/>
      <c r="W42" s="13"/>
      <c r="X42" s="38"/>
      <c r="Y42" s="13"/>
      <c r="Z42" s="38"/>
      <c r="AA42" s="13"/>
      <c r="AB42" s="38"/>
      <c r="AC42" s="13"/>
      <c r="AD42" s="38"/>
      <c r="AE42" s="13"/>
      <c r="AF42" s="38"/>
      <c r="AG42" s="13"/>
      <c r="AH42" s="38"/>
      <c r="AI42" s="13"/>
      <c r="AJ42" s="38"/>
      <c r="AK42" s="13"/>
      <c r="AL42" s="38"/>
      <c r="AM42" s="13"/>
      <c r="AN42" s="38"/>
      <c r="AO42" s="13"/>
    </row>
    <row r="43" spans="1:41">
      <c r="A43" s="39" t="s">
        <v>61</v>
      </c>
      <c r="B43" s="40" t="s">
        <v>100</v>
      </c>
      <c r="C43" s="44"/>
      <c r="D43" s="41">
        <v>101462</v>
      </c>
      <c r="E43" s="41">
        <v>13</v>
      </c>
      <c r="F43" s="38">
        <v>4290</v>
      </c>
      <c r="G43" s="43">
        <v>4350</v>
      </c>
      <c r="H43" s="38">
        <v>8580</v>
      </c>
      <c r="I43" s="43">
        <v>7860</v>
      </c>
      <c r="J43" s="38"/>
      <c r="K43" s="13"/>
      <c r="L43" s="38"/>
      <c r="M43" s="13"/>
      <c r="N43" s="38"/>
      <c r="O43" s="13"/>
      <c r="P43" s="38"/>
      <c r="Q43" s="13"/>
      <c r="R43" s="38"/>
      <c r="S43" s="13"/>
      <c r="T43" s="38"/>
      <c r="U43" s="13"/>
      <c r="V43" s="38"/>
      <c r="W43" s="13"/>
      <c r="X43" s="38"/>
      <c r="Y43" s="13"/>
      <c r="Z43" s="38"/>
      <c r="AA43" s="13"/>
      <c r="AB43" s="38"/>
      <c r="AC43" s="13"/>
      <c r="AD43" s="38"/>
      <c r="AE43" s="13"/>
      <c r="AF43" s="38"/>
      <c r="AG43" s="13"/>
      <c r="AH43" s="38"/>
      <c r="AI43" s="13"/>
      <c r="AJ43" s="38"/>
      <c r="AK43" s="13"/>
      <c r="AL43" s="38"/>
      <c r="AM43" s="13"/>
      <c r="AN43" s="38"/>
      <c r="AO43" s="13"/>
    </row>
    <row r="44" spans="1:41">
      <c r="A44" s="39" t="s">
        <v>61</v>
      </c>
      <c r="B44" s="40" t="s">
        <v>101</v>
      </c>
      <c r="C44" s="44"/>
      <c r="D44" s="41">
        <v>101471</v>
      </c>
      <c r="E44" s="41">
        <v>13</v>
      </c>
      <c r="F44" s="38">
        <v>4020</v>
      </c>
      <c r="G44" s="43">
        <v>4080</v>
      </c>
      <c r="H44" s="38" t="s">
        <v>102</v>
      </c>
      <c r="I44" s="43" t="s">
        <v>102</v>
      </c>
      <c r="J44" s="38"/>
      <c r="K44" s="13"/>
      <c r="L44" s="38"/>
      <c r="M44" s="13"/>
      <c r="N44" s="38"/>
      <c r="O44" s="13"/>
      <c r="P44" s="38"/>
      <c r="Q44" s="13"/>
      <c r="R44" s="38"/>
      <c r="S44" s="13"/>
      <c r="T44" s="38"/>
      <c r="U44" s="13"/>
      <c r="V44" s="38"/>
      <c r="W44" s="13"/>
      <c r="X44" s="38"/>
      <c r="Y44" s="13"/>
      <c r="Z44" s="38"/>
      <c r="AA44" s="13"/>
      <c r="AB44" s="38"/>
      <c r="AC44" s="13"/>
      <c r="AD44" s="38"/>
      <c r="AE44" s="13"/>
      <c r="AF44" s="38"/>
      <c r="AG44" s="13"/>
      <c r="AH44" s="38"/>
      <c r="AI44" s="13"/>
      <c r="AJ44" s="38"/>
      <c r="AK44" s="13"/>
      <c r="AL44" s="38"/>
      <c r="AM44" s="13"/>
      <c r="AN44" s="38"/>
      <c r="AO44" s="13"/>
    </row>
    <row r="45" spans="1:41">
      <c r="A45" s="39" t="s">
        <v>61</v>
      </c>
      <c r="B45" s="40" t="s">
        <v>103</v>
      </c>
      <c r="C45" s="44"/>
      <c r="D45" s="41">
        <v>101994</v>
      </c>
      <c r="E45" s="41">
        <v>13</v>
      </c>
      <c r="F45" s="38">
        <v>4350</v>
      </c>
      <c r="G45" s="43">
        <v>4420</v>
      </c>
      <c r="H45" s="38">
        <v>7800</v>
      </c>
      <c r="I45" s="43">
        <v>7930</v>
      </c>
      <c r="J45" s="38"/>
      <c r="K45" s="13"/>
      <c r="L45" s="38"/>
      <c r="M45" s="13"/>
      <c r="N45" s="38"/>
      <c r="O45" s="13"/>
      <c r="P45" s="38"/>
      <c r="Q45" s="13"/>
      <c r="R45" s="38"/>
      <c r="S45" s="13"/>
      <c r="T45" s="38"/>
      <c r="U45" s="13"/>
      <c r="V45" s="38"/>
      <c r="W45" s="13"/>
      <c r="X45" s="38"/>
      <c r="Y45" s="13"/>
      <c r="Z45" s="38"/>
      <c r="AA45" s="13"/>
      <c r="AB45" s="38"/>
      <c r="AC45" s="13"/>
      <c r="AD45" s="38"/>
      <c r="AE45" s="13"/>
      <c r="AF45" s="38"/>
      <c r="AG45" s="13"/>
      <c r="AH45" s="38"/>
      <c r="AI45" s="13"/>
      <c r="AJ45" s="38"/>
      <c r="AK45" s="13"/>
      <c r="AL45" s="38"/>
      <c r="AM45" s="13"/>
      <c r="AN45" s="38"/>
      <c r="AO45" s="13"/>
    </row>
    <row r="46" spans="1:41">
      <c r="A46" s="39" t="s">
        <v>61</v>
      </c>
      <c r="B46" s="40" t="s">
        <v>104</v>
      </c>
      <c r="C46" s="44"/>
      <c r="D46" s="41">
        <v>101648</v>
      </c>
      <c r="E46" s="41">
        <v>15</v>
      </c>
      <c r="F46" s="38">
        <v>8550</v>
      </c>
      <c r="G46" s="43">
        <v>9190</v>
      </c>
      <c r="H46" s="38">
        <v>14550</v>
      </c>
      <c r="I46" s="13">
        <v>15190</v>
      </c>
      <c r="J46" s="38"/>
      <c r="K46" s="13"/>
      <c r="L46" s="38"/>
      <c r="M46" s="13"/>
      <c r="N46" s="38"/>
      <c r="O46" s="13"/>
      <c r="P46" s="38"/>
      <c r="Q46" s="13"/>
      <c r="R46" s="38"/>
      <c r="S46" s="13"/>
      <c r="T46" s="38"/>
      <c r="U46" s="13"/>
      <c r="V46" s="38"/>
      <c r="W46" s="13"/>
      <c r="X46" s="38"/>
      <c r="Y46" s="13"/>
      <c r="Z46" s="38"/>
      <c r="AA46" s="13"/>
      <c r="AB46" s="38"/>
      <c r="AC46" s="13"/>
      <c r="AD46" s="38"/>
      <c r="AE46" s="13"/>
      <c r="AF46" s="38"/>
      <c r="AG46" s="13"/>
      <c r="AH46" s="38"/>
      <c r="AI46" s="13"/>
      <c r="AJ46" s="38"/>
      <c r="AK46" s="13"/>
      <c r="AL46" s="38"/>
      <c r="AM46" s="13"/>
      <c r="AN46" s="38"/>
      <c r="AO46" s="13"/>
    </row>
    <row r="47" spans="1:41">
      <c r="A47" s="2" t="s">
        <v>105</v>
      </c>
      <c r="B47" s="1" t="s">
        <v>106</v>
      </c>
      <c r="C47" s="56"/>
      <c r="D47" s="57">
        <v>106397</v>
      </c>
      <c r="E47" s="57">
        <v>1</v>
      </c>
      <c r="F47" s="38">
        <v>8521</v>
      </c>
      <c r="G47" s="13">
        <v>8819</v>
      </c>
      <c r="H47" s="38">
        <v>21825</v>
      </c>
      <c r="I47" s="43">
        <v>23168</v>
      </c>
      <c r="J47" s="38">
        <v>10794</v>
      </c>
      <c r="K47" s="13">
        <v>11132</v>
      </c>
      <c r="L47" s="38">
        <v>24896</v>
      </c>
      <c r="M47" s="43">
        <v>26416</v>
      </c>
      <c r="N47" s="38">
        <v>12180</v>
      </c>
      <c r="O47" s="13">
        <v>12562</v>
      </c>
      <c r="P47" s="38">
        <v>25154</v>
      </c>
      <c r="Q47" s="43">
        <v>26696</v>
      </c>
      <c r="R47" s="38"/>
      <c r="S47" s="13"/>
      <c r="T47" s="38"/>
      <c r="U47" s="13"/>
      <c r="V47" s="38"/>
      <c r="W47" s="13"/>
      <c r="X47" s="38"/>
      <c r="Y47" s="13"/>
      <c r="Z47" s="38"/>
      <c r="AA47" s="13"/>
      <c r="AB47" s="38"/>
      <c r="AC47" s="13"/>
      <c r="AD47" s="38"/>
      <c r="AE47" s="13"/>
      <c r="AF47" s="38"/>
      <c r="AG47" s="13"/>
      <c r="AH47" s="38"/>
      <c r="AI47" s="13"/>
      <c r="AJ47" s="38"/>
      <c r="AK47" s="13"/>
      <c r="AL47" s="38"/>
      <c r="AM47" s="13"/>
      <c r="AN47" s="38"/>
      <c r="AO47" s="13"/>
    </row>
    <row r="48" spans="1:41">
      <c r="A48" s="2" t="s">
        <v>105</v>
      </c>
      <c r="B48" s="1" t="s">
        <v>107</v>
      </c>
      <c r="C48" s="58"/>
      <c r="D48" s="57">
        <v>106245</v>
      </c>
      <c r="E48" s="59">
        <v>2</v>
      </c>
      <c r="F48" s="38">
        <v>8165</v>
      </c>
      <c r="G48" s="43">
        <v>8633</v>
      </c>
      <c r="H48" s="38">
        <v>19235</v>
      </c>
      <c r="I48" s="43">
        <v>20888</v>
      </c>
      <c r="J48" s="38">
        <v>8798</v>
      </c>
      <c r="K48" s="43">
        <v>9400</v>
      </c>
      <c r="L48" s="38">
        <v>18158</v>
      </c>
      <c r="M48" s="43">
        <v>19120</v>
      </c>
      <c r="N48" s="38">
        <v>11813</v>
      </c>
      <c r="O48" s="13">
        <v>12388</v>
      </c>
      <c r="P48" s="38">
        <v>23635</v>
      </c>
      <c r="Q48" s="13">
        <v>24800</v>
      </c>
      <c r="R48" s="38"/>
      <c r="S48" s="13"/>
      <c r="T48" s="38"/>
      <c r="U48" s="13"/>
      <c r="V48" s="38"/>
      <c r="W48" s="13"/>
      <c r="X48" s="38"/>
      <c r="Y48" s="13"/>
      <c r="Z48" s="38"/>
      <c r="AA48" s="13"/>
      <c r="AB48" s="38"/>
      <c r="AC48" s="13"/>
      <c r="AD48" s="38"/>
      <c r="AE48" s="13"/>
      <c r="AF48" s="38"/>
      <c r="AG48" s="13"/>
      <c r="AH48" s="38"/>
      <c r="AI48" s="13"/>
      <c r="AJ48" s="38"/>
      <c r="AK48" s="13"/>
      <c r="AL48" s="38"/>
      <c r="AM48" s="13"/>
      <c r="AN48" s="38"/>
      <c r="AO48" s="13"/>
    </row>
    <row r="49" spans="1:41">
      <c r="A49" s="2" t="s">
        <v>105</v>
      </c>
      <c r="B49" s="1" t="s">
        <v>108</v>
      </c>
      <c r="C49" s="56"/>
      <c r="D49" s="57">
        <v>106458</v>
      </c>
      <c r="E49" s="57">
        <v>3</v>
      </c>
      <c r="F49" s="38">
        <v>8050</v>
      </c>
      <c r="G49" s="13">
        <v>8200</v>
      </c>
      <c r="H49" s="38">
        <v>14050</v>
      </c>
      <c r="I49" s="13">
        <v>14260</v>
      </c>
      <c r="J49" s="38">
        <v>7750</v>
      </c>
      <c r="K49" s="13">
        <v>7894</v>
      </c>
      <c r="L49" s="38">
        <v>13846</v>
      </c>
      <c r="M49" s="13">
        <v>14062</v>
      </c>
      <c r="N49" s="38"/>
      <c r="O49" s="13"/>
      <c r="P49" s="38"/>
      <c r="Q49" s="13"/>
      <c r="R49" s="38"/>
      <c r="S49" s="13"/>
      <c r="T49" s="38"/>
      <c r="U49" s="13"/>
      <c r="V49" s="38"/>
      <c r="W49" s="13"/>
      <c r="X49" s="38"/>
      <c r="Y49" s="13"/>
      <c r="Z49" s="38"/>
      <c r="AA49" s="13"/>
      <c r="AB49" s="38"/>
      <c r="AC49" s="13"/>
      <c r="AD49" s="38"/>
      <c r="AE49" s="13"/>
      <c r="AF49" s="38"/>
      <c r="AG49" s="13"/>
      <c r="AH49" s="38"/>
      <c r="AI49" s="13"/>
      <c r="AJ49" s="38"/>
      <c r="AK49" s="13"/>
      <c r="AL49" s="38"/>
      <c r="AM49" s="13"/>
      <c r="AN49" s="38"/>
      <c r="AO49" s="13"/>
    </row>
    <row r="50" spans="1:41">
      <c r="A50" s="2" t="s">
        <v>105</v>
      </c>
      <c r="B50" s="1" t="s">
        <v>109</v>
      </c>
      <c r="C50" s="58"/>
      <c r="D50" s="57">
        <v>106467</v>
      </c>
      <c r="E50" s="57">
        <v>3</v>
      </c>
      <c r="F50" s="38">
        <v>7740</v>
      </c>
      <c r="G50" s="43">
        <v>8280</v>
      </c>
      <c r="H50" s="38">
        <v>14190</v>
      </c>
      <c r="I50" s="13">
        <v>14850</v>
      </c>
      <c r="J50" s="38">
        <v>7488</v>
      </c>
      <c r="K50" s="43">
        <v>7944</v>
      </c>
      <c r="L50" s="38">
        <v>13944</v>
      </c>
      <c r="M50" s="13">
        <v>14520</v>
      </c>
      <c r="N50" s="38"/>
      <c r="O50" s="13"/>
      <c r="P50" s="38"/>
      <c r="Q50" s="13"/>
      <c r="R50" s="38"/>
      <c r="S50" s="13"/>
      <c r="T50" s="38"/>
      <c r="U50" s="13"/>
      <c r="V50" s="38"/>
      <c r="W50" s="13"/>
      <c r="X50" s="38"/>
      <c r="Y50" s="13"/>
      <c r="Z50" s="38"/>
      <c r="AA50" s="13"/>
      <c r="AB50" s="38"/>
      <c r="AC50" s="13"/>
      <c r="AD50" s="38"/>
      <c r="AE50" s="13"/>
      <c r="AF50" s="38"/>
      <c r="AG50" s="13"/>
      <c r="AH50" s="38"/>
      <c r="AI50" s="13"/>
      <c r="AJ50" s="38"/>
      <c r="AK50" s="13"/>
      <c r="AL50" s="38"/>
      <c r="AM50" s="13"/>
      <c r="AN50" s="38"/>
      <c r="AO50" s="13"/>
    </row>
    <row r="51" spans="1:41">
      <c r="A51" s="2" t="s">
        <v>105</v>
      </c>
      <c r="B51" s="1" t="s">
        <v>110</v>
      </c>
      <c r="C51" s="56"/>
      <c r="D51" s="57">
        <v>106704</v>
      </c>
      <c r="E51" s="57">
        <v>3</v>
      </c>
      <c r="F51" s="38">
        <v>7889</v>
      </c>
      <c r="G51" s="13">
        <v>8224</v>
      </c>
      <c r="H51" s="38">
        <v>13806</v>
      </c>
      <c r="I51" s="13">
        <v>14447</v>
      </c>
      <c r="J51" s="38">
        <v>7445</v>
      </c>
      <c r="K51" s="13">
        <v>7762</v>
      </c>
      <c r="L51" s="38">
        <v>13278</v>
      </c>
      <c r="M51" s="13">
        <v>13887</v>
      </c>
      <c r="N51" s="38"/>
      <c r="O51" s="13"/>
      <c r="P51" s="38"/>
      <c r="Q51" s="13"/>
      <c r="R51" s="38"/>
      <c r="S51" s="13"/>
      <c r="T51" s="38"/>
      <c r="U51" s="13"/>
      <c r="V51" s="38"/>
      <c r="W51" s="13"/>
      <c r="X51" s="38"/>
      <c r="Y51" s="13"/>
      <c r="Z51" s="38"/>
      <c r="AA51" s="13"/>
      <c r="AB51" s="38"/>
      <c r="AC51" s="13"/>
      <c r="AD51" s="38"/>
      <c r="AE51" s="13"/>
      <c r="AF51" s="38"/>
      <c r="AG51" s="13"/>
      <c r="AH51" s="38"/>
      <c r="AI51" s="13"/>
      <c r="AJ51" s="38"/>
      <c r="AK51" s="13"/>
      <c r="AL51" s="38"/>
      <c r="AM51" s="13"/>
      <c r="AN51" s="38"/>
      <c r="AO51" s="13"/>
    </row>
    <row r="52" spans="1:41">
      <c r="A52" s="2" t="s">
        <v>105</v>
      </c>
      <c r="B52" s="1" t="s">
        <v>111</v>
      </c>
      <c r="C52" s="56"/>
      <c r="D52" s="57">
        <v>107071</v>
      </c>
      <c r="E52" s="57">
        <v>4</v>
      </c>
      <c r="F52" s="38">
        <v>7809</v>
      </c>
      <c r="G52" s="13">
        <v>8116</v>
      </c>
      <c r="H52" s="38">
        <v>14409</v>
      </c>
      <c r="I52" s="13">
        <v>14956</v>
      </c>
      <c r="J52" s="38">
        <v>7495</v>
      </c>
      <c r="K52" s="13">
        <v>7717</v>
      </c>
      <c r="L52" s="38">
        <v>13903</v>
      </c>
      <c r="M52" s="13">
        <v>14317</v>
      </c>
      <c r="N52" s="38"/>
      <c r="O52" s="13"/>
      <c r="P52" s="38"/>
      <c r="Q52" s="13"/>
      <c r="R52" s="38"/>
      <c r="S52" s="13"/>
      <c r="T52" s="38"/>
      <c r="U52" s="13"/>
      <c r="V52" s="38"/>
      <c r="W52" s="13"/>
      <c r="X52" s="38"/>
      <c r="Y52" s="13"/>
      <c r="Z52" s="38"/>
      <c r="AA52" s="13"/>
      <c r="AB52" s="38"/>
      <c r="AC52" s="13"/>
      <c r="AD52" s="38"/>
      <c r="AE52" s="13"/>
      <c r="AF52" s="38"/>
      <c r="AG52" s="13"/>
      <c r="AH52" s="38"/>
      <c r="AI52" s="13"/>
      <c r="AJ52" s="38"/>
      <c r="AK52" s="13"/>
      <c r="AL52" s="38"/>
      <c r="AM52" s="13"/>
      <c r="AN52" s="38"/>
      <c r="AO52" s="13"/>
    </row>
    <row r="53" spans="1:41">
      <c r="A53" s="2" t="s">
        <v>105</v>
      </c>
      <c r="B53" s="1" t="s">
        <v>112</v>
      </c>
      <c r="C53" s="58"/>
      <c r="D53" s="57">
        <v>107983</v>
      </c>
      <c r="E53" s="57">
        <v>4</v>
      </c>
      <c r="F53" s="38">
        <v>7896</v>
      </c>
      <c r="G53" s="13">
        <v>8196</v>
      </c>
      <c r="H53" s="38">
        <v>11466</v>
      </c>
      <c r="I53" s="13">
        <v>11856</v>
      </c>
      <c r="J53" s="38">
        <v>7610</v>
      </c>
      <c r="K53" s="13">
        <v>7898</v>
      </c>
      <c r="L53" s="38">
        <v>10778</v>
      </c>
      <c r="M53" s="13">
        <v>11138</v>
      </c>
      <c r="N53" s="38"/>
      <c r="O53" s="13"/>
      <c r="P53" s="38"/>
      <c r="Q53" s="13"/>
      <c r="R53" s="38"/>
      <c r="S53" s="13"/>
      <c r="T53" s="38"/>
      <c r="U53" s="13"/>
      <c r="V53" s="38"/>
      <c r="W53" s="13"/>
      <c r="X53" s="38"/>
      <c r="Y53" s="13"/>
      <c r="Z53" s="38"/>
      <c r="AA53" s="13"/>
      <c r="AB53" s="38"/>
      <c r="AC53" s="13"/>
      <c r="AD53" s="38"/>
      <c r="AE53" s="13"/>
      <c r="AF53" s="38"/>
      <c r="AG53" s="13"/>
      <c r="AH53" s="38"/>
      <c r="AI53" s="13"/>
      <c r="AJ53" s="38"/>
      <c r="AK53" s="13"/>
      <c r="AL53" s="38"/>
      <c r="AM53" s="13"/>
      <c r="AN53" s="38"/>
      <c r="AO53" s="13"/>
    </row>
    <row r="54" spans="1:41">
      <c r="A54" s="2" t="s">
        <v>105</v>
      </c>
      <c r="B54" s="1" t="s">
        <v>113</v>
      </c>
      <c r="C54" s="56"/>
      <c r="D54" s="57">
        <v>106485</v>
      </c>
      <c r="E54" s="57">
        <v>5</v>
      </c>
      <c r="F54" s="38">
        <v>6447</v>
      </c>
      <c r="G54" s="43">
        <v>7210</v>
      </c>
      <c r="H54" s="38">
        <v>12297</v>
      </c>
      <c r="I54" s="43">
        <v>13060</v>
      </c>
      <c r="J54" s="38">
        <v>7669</v>
      </c>
      <c r="K54" s="43">
        <v>8400</v>
      </c>
      <c r="L54" s="38">
        <v>13549</v>
      </c>
      <c r="M54" s="43">
        <v>14280</v>
      </c>
      <c r="N54" s="38"/>
      <c r="O54" s="13"/>
      <c r="P54" s="38"/>
      <c r="Q54" s="13"/>
      <c r="R54" s="38"/>
      <c r="S54" s="13"/>
      <c r="T54" s="38"/>
      <c r="U54" s="13"/>
      <c r="V54" s="38"/>
      <c r="W54" s="13"/>
      <c r="X54" s="38"/>
      <c r="Y54" s="13"/>
      <c r="Z54" s="38"/>
      <c r="AA54" s="13"/>
      <c r="AB54" s="38"/>
      <c r="AC54" s="13"/>
      <c r="AD54" s="38"/>
      <c r="AE54" s="13"/>
      <c r="AF54" s="38"/>
      <c r="AG54" s="13"/>
      <c r="AH54" s="38"/>
      <c r="AI54" s="13"/>
      <c r="AJ54" s="38"/>
      <c r="AK54" s="13"/>
      <c r="AL54" s="38"/>
      <c r="AM54" s="13"/>
      <c r="AN54" s="38"/>
      <c r="AO54" s="13"/>
    </row>
    <row r="55" spans="1:41">
      <c r="A55" s="2" t="s">
        <v>105</v>
      </c>
      <c r="B55" s="60" t="s">
        <v>114</v>
      </c>
      <c r="C55" s="56"/>
      <c r="D55" s="57">
        <v>108092</v>
      </c>
      <c r="E55" s="57">
        <v>6</v>
      </c>
      <c r="F55" s="38">
        <v>6322</v>
      </c>
      <c r="G55" s="43">
        <v>6701</v>
      </c>
      <c r="H55" s="38">
        <v>14122</v>
      </c>
      <c r="I55" s="43">
        <v>15011</v>
      </c>
      <c r="J55" s="38">
        <v>8808</v>
      </c>
      <c r="K55" s="43">
        <v>10800</v>
      </c>
      <c r="L55" s="38">
        <v>13608</v>
      </c>
      <c r="M55" s="43">
        <v>16392</v>
      </c>
      <c r="N55" s="38"/>
      <c r="O55" s="13"/>
      <c r="P55" s="38"/>
      <c r="Q55" s="13"/>
      <c r="R55" s="38"/>
      <c r="S55" s="13"/>
      <c r="T55" s="38"/>
      <c r="U55" s="13"/>
      <c r="V55" s="38"/>
      <c r="W55" s="13"/>
      <c r="X55" s="38"/>
      <c r="Y55" s="13"/>
      <c r="Z55" s="38"/>
      <c r="AA55" s="13"/>
      <c r="AB55" s="38"/>
      <c r="AC55" s="13"/>
      <c r="AD55" s="38"/>
      <c r="AE55" s="13"/>
      <c r="AF55" s="38"/>
      <c r="AG55" s="13"/>
      <c r="AH55" s="38"/>
      <c r="AI55" s="13"/>
      <c r="AJ55" s="38"/>
      <c r="AK55" s="13"/>
      <c r="AL55" s="38"/>
      <c r="AM55" s="13"/>
      <c r="AN55" s="38"/>
      <c r="AO55" s="13"/>
    </row>
    <row r="56" spans="1:41">
      <c r="A56" s="2" t="s">
        <v>105</v>
      </c>
      <c r="B56" s="1" t="s">
        <v>115</v>
      </c>
      <c r="C56" s="56" t="s">
        <v>827</v>
      </c>
      <c r="D56" s="57">
        <v>106412</v>
      </c>
      <c r="E56" s="57">
        <v>6</v>
      </c>
      <c r="F56" s="38">
        <v>6271</v>
      </c>
      <c r="G56" s="43">
        <v>6676</v>
      </c>
      <c r="H56" s="38">
        <v>12053</v>
      </c>
      <c r="I56" s="43">
        <v>12706</v>
      </c>
      <c r="J56" s="38">
        <v>6010</v>
      </c>
      <c r="K56" s="43">
        <v>6388</v>
      </c>
      <c r="L56" s="38">
        <v>11836</v>
      </c>
      <c r="M56" s="43">
        <v>12436</v>
      </c>
      <c r="N56" s="38"/>
      <c r="O56" s="13"/>
      <c r="P56" s="38"/>
      <c r="Q56" s="13"/>
      <c r="R56" s="38"/>
      <c r="S56" s="13"/>
      <c r="T56" s="38"/>
      <c r="U56" s="13"/>
      <c r="V56" s="38"/>
      <c r="W56" s="13"/>
      <c r="X56" s="38"/>
      <c r="Y56" s="13"/>
      <c r="Z56" s="38"/>
      <c r="AA56" s="13"/>
      <c r="AB56" s="38"/>
      <c r="AC56" s="13"/>
      <c r="AD56" s="38"/>
      <c r="AE56" s="13"/>
      <c r="AF56" s="38"/>
      <c r="AG56" s="13"/>
      <c r="AH56" s="38"/>
      <c r="AI56" s="13"/>
      <c r="AJ56" s="38"/>
      <c r="AK56" s="13"/>
      <c r="AL56" s="38"/>
      <c r="AM56" s="13"/>
      <c r="AN56" s="38"/>
      <c r="AO56" s="13"/>
    </row>
    <row r="57" spans="1:41">
      <c r="A57" s="2" t="s">
        <v>105</v>
      </c>
      <c r="B57" s="1" t="s">
        <v>116</v>
      </c>
      <c r="C57" s="56" t="s">
        <v>828</v>
      </c>
      <c r="D57" s="57">
        <v>367459</v>
      </c>
      <c r="E57" s="57">
        <v>8</v>
      </c>
      <c r="F57" s="38">
        <v>3208</v>
      </c>
      <c r="G57" s="13">
        <v>3208</v>
      </c>
      <c r="H57" s="38">
        <v>4708</v>
      </c>
      <c r="I57" s="13">
        <v>4708</v>
      </c>
      <c r="J57" s="38"/>
      <c r="K57" s="13"/>
      <c r="L57" s="38"/>
      <c r="M57" s="13"/>
      <c r="N57" s="38"/>
      <c r="O57" s="13"/>
      <c r="P57" s="38"/>
      <c r="Q57" s="13"/>
      <c r="R57" s="38"/>
      <c r="S57" s="13"/>
      <c r="T57" s="38"/>
      <c r="U57" s="13"/>
      <c r="V57" s="38"/>
      <c r="W57" s="13"/>
      <c r="X57" s="38"/>
      <c r="Y57" s="13"/>
      <c r="Z57" s="38"/>
      <c r="AA57" s="13"/>
      <c r="AB57" s="38"/>
      <c r="AC57" s="13"/>
      <c r="AD57" s="38"/>
      <c r="AE57" s="13"/>
      <c r="AF57" s="38"/>
      <c r="AG57" s="13"/>
      <c r="AH57" s="38"/>
      <c r="AI57" s="13"/>
      <c r="AJ57" s="38"/>
      <c r="AK57" s="13"/>
      <c r="AL57" s="38"/>
      <c r="AM57" s="13"/>
      <c r="AN57" s="38"/>
      <c r="AO57" s="13"/>
    </row>
    <row r="58" spans="1:41">
      <c r="A58" s="2" t="s">
        <v>105</v>
      </c>
      <c r="B58" s="1" t="s">
        <v>117</v>
      </c>
      <c r="C58" s="56" t="s">
        <v>829</v>
      </c>
      <c r="D58" s="57">
        <v>107664</v>
      </c>
      <c r="E58" s="61">
        <v>8</v>
      </c>
      <c r="F58" s="38">
        <v>4650</v>
      </c>
      <c r="G58" s="43">
        <v>5280</v>
      </c>
      <c r="H58" s="38">
        <v>6390</v>
      </c>
      <c r="I58" s="13">
        <v>6420</v>
      </c>
      <c r="J58" s="38"/>
      <c r="K58" s="13"/>
      <c r="L58" s="38"/>
      <c r="M58" s="13"/>
      <c r="N58" s="38"/>
      <c r="O58" s="13"/>
      <c r="P58" s="38"/>
      <c r="Q58" s="13"/>
      <c r="R58" s="38"/>
      <c r="S58" s="13"/>
      <c r="T58" s="38"/>
      <c r="U58" s="13"/>
      <c r="V58" s="38"/>
      <c r="W58" s="13"/>
      <c r="X58" s="38"/>
      <c r="Y58" s="13"/>
      <c r="Z58" s="38"/>
      <c r="AA58" s="13"/>
      <c r="AB58" s="38"/>
      <c r="AC58" s="13"/>
      <c r="AD58" s="38"/>
      <c r="AE58" s="13"/>
      <c r="AF58" s="38"/>
      <c r="AG58" s="13"/>
      <c r="AH58" s="38"/>
      <c r="AI58" s="13"/>
      <c r="AJ58" s="38"/>
      <c r="AK58" s="13"/>
      <c r="AL58" s="38"/>
      <c r="AM58" s="13"/>
      <c r="AN58" s="38"/>
      <c r="AO58" s="13"/>
    </row>
    <row r="59" spans="1:41">
      <c r="A59" s="2" t="s">
        <v>105</v>
      </c>
      <c r="B59" s="1" t="s">
        <v>118</v>
      </c>
      <c r="C59" s="56"/>
      <c r="D59" s="57">
        <v>106449</v>
      </c>
      <c r="E59" s="57">
        <v>9</v>
      </c>
      <c r="F59" s="38">
        <v>3420</v>
      </c>
      <c r="G59" s="13">
        <v>3480</v>
      </c>
      <c r="H59" s="38">
        <v>5520</v>
      </c>
      <c r="I59" s="13">
        <v>5610</v>
      </c>
      <c r="J59" s="38"/>
      <c r="K59" s="13"/>
      <c r="L59" s="38"/>
      <c r="M59" s="13"/>
      <c r="N59" s="38"/>
      <c r="O59" s="13"/>
      <c r="P59" s="38"/>
      <c r="Q59" s="13"/>
      <c r="R59" s="38"/>
      <c r="S59" s="13"/>
      <c r="T59" s="38"/>
      <c r="U59" s="13"/>
      <c r="V59" s="38"/>
      <c r="W59" s="13"/>
      <c r="X59" s="38"/>
      <c r="Y59" s="13"/>
      <c r="Z59" s="38"/>
      <c r="AA59" s="13"/>
      <c r="AB59" s="38"/>
      <c r="AC59" s="13"/>
      <c r="AD59" s="38"/>
      <c r="AE59" s="13"/>
      <c r="AF59" s="38"/>
      <c r="AG59" s="13"/>
      <c r="AH59" s="38"/>
      <c r="AI59" s="13"/>
      <c r="AJ59" s="38"/>
      <c r="AK59" s="13"/>
      <c r="AL59" s="38"/>
      <c r="AM59" s="13"/>
      <c r="AN59" s="38"/>
      <c r="AO59" s="13"/>
    </row>
    <row r="60" spans="1:41">
      <c r="A60" s="2" t="s">
        <v>105</v>
      </c>
      <c r="B60" s="62" t="s">
        <v>119</v>
      </c>
      <c r="C60" s="63" t="s">
        <v>830</v>
      </c>
      <c r="D60" s="57">
        <v>106980</v>
      </c>
      <c r="E60" s="57">
        <v>9</v>
      </c>
      <c r="F60" s="38">
        <v>3160</v>
      </c>
      <c r="G60" s="13">
        <v>3160</v>
      </c>
      <c r="H60" s="38">
        <v>4540</v>
      </c>
      <c r="I60" s="13">
        <v>4540</v>
      </c>
      <c r="J60" s="38"/>
      <c r="K60" s="13"/>
      <c r="L60" s="38"/>
      <c r="M60" s="13"/>
      <c r="N60" s="38"/>
      <c r="O60" s="13"/>
      <c r="P60" s="38"/>
      <c r="Q60" s="13"/>
      <c r="R60" s="38"/>
      <c r="S60" s="13"/>
      <c r="T60" s="38"/>
      <c r="U60" s="13"/>
      <c r="V60" s="38"/>
      <c r="W60" s="13"/>
      <c r="X60" s="38"/>
      <c r="Y60" s="13"/>
      <c r="Z60" s="38"/>
      <c r="AA60" s="13"/>
      <c r="AB60" s="38"/>
      <c r="AC60" s="13"/>
      <c r="AD60" s="38"/>
      <c r="AE60" s="13"/>
      <c r="AF60" s="38"/>
      <c r="AG60" s="13"/>
      <c r="AH60" s="38"/>
      <c r="AI60" s="13"/>
      <c r="AJ60" s="38"/>
      <c r="AK60" s="13"/>
      <c r="AL60" s="38"/>
      <c r="AM60" s="13"/>
      <c r="AN60" s="38"/>
      <c r="AO60" s="13"/>
    </row>
    <row r="61" spans="1:41">
      <c r="A61" s="2" t="s">
        <v>105</v>
      </c>
      <c r="B61" s="1" t="s">
        <v>120</v>
      </c>
      <c r="C61" s="56"/>
      <c r="D61" s="57">
        <v>107327</v>
      </c>
      <c r="E61" s="57">
        <v>10</v>
      </c>
      <c r="F61" s="38">
        <v>2300</v>
      </c>
      <c r="G61" s="13">
        <v>2360</v>
      </c>
      <c r="H61" s="38">
        <v>4100</v>
      </c>
      <c r="I61" s="13">
        <v>4160</v>
      </c>
      <c r="J61" s="38"/>
      <c r="K61" s="13"/>
      <c r="L61" s="38"/>
      <c r="M61" s="13"/>
      <c r="N61" s="38"/>
      <c r="O61" s="13"/>
      <c r="P61" s="38"/>
      <c r="Q61" s="13"/>
      <c r="R61" s="38"/>
      <c r="S61" s="13"/>
      <c r="T61" s="38"/>
      <c r="U61" s="13"/>
      <c r="V61" s="38"/>
      <c r="W61" s="13"/>
      <c r="X61" s="38"/>
      <c r="Y61" s="13"/>
      <c r="Z61" s="38"/>
      <c r="AA61" s="13"/>
      <c r="AB61" s="38"/>
      <c r="AC61" s="13"/>
      <c r="AD61" s="38"/>
      <c r="AE61" s="13"/>
      <c r="AF61" s="38"/>
      <c r="AG61" s="13"/>
      <c r="AH61" s="38"/>
      <c r="AI61" s="13"/>
      <c r="AJ61" s="38"/>
      <c r="AK61" s="13"/>
      <c r="AL61" s="38"/>
      <c r="AM61" s="13"/>
      <c r="AN61" s="38"/>
      <c r="AO61" s="13"/>
    </row>
    <row r="62" spans="1:41">
      <c r="A62" s="2" t="s">
        <v>105</v>
      </c>
      <c r="B62" s="64" t="s">
        <v>121</v>
      </c>
      <c r="C62" s="56"/>
      <c r="D62" s="57">
        <v>107318</v>
      </c>
      <c r="E62" s="57">
        <v>10</v>
      </c>
      <c r="F62" s="38">
        <v>3190</v>
      </c>
      <c r="G62" s="13">
        <v>3280</v>
      </c>
      <c r="H62" s="38">
        <v>4990</v>
      </c>
      <c r="I62" s="13">
        <v>5080</v>
      </c>
      <c r="J62" s="38"/>
      <c r="K62" s="13"/>
      <c r="L62" s="38"/>
      <c r="M62" s="13"/>
      <c r="N62" s="38"/>
      <c r="O62" s="13"/>
      <c r="P62" s="38"/>
      <c r="Q62" s="13"/>
      <c r="R62" s="38"/>
      <c r="S62" s="13"/>
      <c r="T62" s="38"/>
      <c r="U62" s="13"/>
      <c r="V62" s="38"/>
      <c r="W62" s="13"/>
      <c r="X62" s="38"/>
      <c r="Y62" s="13"/>
      <c r="Z62" s="38"/>
      <c r="AA62" s="13"/>
      <c r="AB62" s="38"/>
      <c r="AC62" s="13"/>
      <c r="AD62" s="38"/>
      <c r="AE62" s="13"/>
      <c r="AF62" s="38"/>
      <c r="AG62" s="13"/>
      <c r="AH62" s="38"/>
      <c r="AI62" s="13"/>
      <c r="AJ62" s="38"/>
      <c r="AK62" s="13"/>
      <c r="AL62" s="38"/>
      <c r="AM62" s="13"/>
      <c r="AN62" s="38"/>
      <c r="AO62" s="13"/>
    </row>
    <row r="63" spans="1:41">
      <c r="A63" s="2" t="s">
        <v>105</v>
      </c>
      <c r="B63" s="1" t="s">
        <v>122</v>
      </c>
      <c r="C63" s="56"/>
      <c r="D63" s="57">
        <v>420538</v>
      </c>
      <c r="E63" s="57">
        <v>10</v>
      </c>
      <c r="F63" s="38">
        <v>3420</v>
      </c>
      <c r="G63" s="13">
        <v>3480</v>
      </c>
      <c r="H63" s="38">
        <v>5400</v>
      </c>
      <c r="I63" s="13">
        <v>5460</v>
      </c>
      <c r="J63" s="38"/>
      <c r="K63" s="13"/>
      <c r="L63" s="38"/>
      <c r="M63" s="13"/>
      <c r="N63" s="38"/>
      <c r="O63" s="13"/>
      <c r="P63" s="38"/>
      <c r="Q63" s="13"/>
      <c r="R63" s="38"/>
      <c r="S63" s="13"/>
      <c r="T63" s="38"/>
      <c r="U63" s="13"/>
      <c r="V63" s="38"/>
      <c r="W63" s="13"/>
      <c r="X63" s="38"/>
      <c r="Y63" s="13"/>
      <c r="Z63" s="38"/>
      <c r="AA63" s="13"/>
      <c r="AB63" s="38"/>
      <c r="AC63" s="13"/>
      <c r="AD63" s="38"/>
      <c r="AE63" s="13"/>
      <c r="AF63" s="38"/>
      <c r="AG63" s="13"/>
      <c r="AH63" s="38"/>
      <c r="AI63" s="13"/>
      <c r="AJ63" s="38"/>
      <c r="AK63" s="13"/>
      <c r="AL63" s="38"/>
      <c r="AM63" s="13"/>
      <c r="AN63" s="38"/>
      <c r="AO63" s="13"/>
    </row>
    <row r="64" spans="1:41">
      <c r="A64" s="2" t="s">
        <v>105</v>
      </c>
      <c r="B64" s="1" t="s">
        <v>123</v>
      </c>
      <c r="C64" s="56"/>
      <c r="D64" s="57">
        <v>440402</v>
      </c>
      <c r="E64" s="57">
        <v>10</v>
      </c>
      <c r="F64" s="38">
        <v>3270</v>
      </c>
      <c r="G64" s="13">
        <v>3330</v>
      </c>
      <c r="H64" s="38">
        <v>5010</v>
      </c>
      <c r="I64" s="13">
        <v>5100</v>
      </c>
      <c r="J64" s="38"/>
      <c r="K64" s="13"/>
      <c r="L64" s="38"/>
      <c r="M64" s="13"/>
      <c r="N64" s="38"/>
      <c r="O64" s="13"/>
      <c r="P64" s="38"/>
      <c r="Q64" s="13"/>
      <c r="R64" s="38"/>
      <c r="S64" s="13"/>
      <c r="T64" s="38"/>
      <c r="U64" s="13"/>
      <c r="V64" s="38"/>
      <c r="W64" s="13"/>
      <c r="X64" s="38"/>
      <c r="Y64" s="13"/>
      <c r="Z64" s="38"/>
      <c r="AA64" s="13"/>
      <c r="AB64" s="38"/>
      <c r="AC64" s="13"/>
      <c r="AD64" s="38"/>
      <c r="AE64" s="13"/>
      <c r="AF64" s="38"/>
      <c r="AG64" s="13"/>
      <c r="AH64" s="38"/>
      <c r="AI64" s="13"/>
      <c r="AJ64" s="38"/>
      <c r="AK64" s="13"/>
      <c r="AL64" s="38"/>
      <c r="AM64" s="13"/>
      <c r="AN64" s="38"/>
      <c r="AO64" s="13"/>
    </row>
    <row r="65" spans="1:41">
      <c r="A65" s="2" t="s">
        <v>105</v>
      </c>
      <c r="B65" s="1" t="s">
        <v>124</v>
      </c>
      <c r="C65" s="56"/>
      <c r="D65" s="57">
        <v>106625</v>
      </c>
      <c r="E65" s="57">
        <v>10</v>
      </c>
      <c r="F65" s="38">
        <v>3240</v>
      </c>
      <c r="G65" s="13">
        <v>3330</v>
      </c>
      <c r="H65" s="38">
        <v>6330</v>
      </c>
      <c r="I65" s="13">
        <v>6330</v>
      </c>
      <c r="J65" s="38"/>
      <c r="K65" s="13"/>
      <c r="L65" s="38"/>
      <c r="M65" s="13"/>
      <c r="N65" s="38"/>
      <c r="O65" s="13"/>
      <c r="P65" s="38"/>
      <c r="Q65" s="13"/>
      <c r="R65" s="38"/>
      <c r="S65" s="13"/>
      <c r="T65" s="38"/>
      <c r="U65" s="13"/>
      <c r="V65" s="38"/>
      <c r="W65" s="13"/>
      <c r="X65" s="38"/>
      <c r="Y65" s="13"/>
      <c r="Z65" s="38"/>
      <c r="AA65" s="13"/>
      <c r="AB65" s="38"/>
      <c r="AC65" s="13"/>
      <c r="AD65" s="38"/>
      <c r="AE65" s="13"/>
      <c r="AF65" s="38"/>
      <c r="AG65" s="13"/>
      <c r="AH65" s="38"/>
      <c r="AI65" s="13"/>
      <c r="AJ65" s="38"/>
      <c r="AK65" s="13"/>
      <c r="AL65" s="38"/>
      <c r="AM65" s="13"/>
      <c r="AN65" s="38"/>
      <c r="AO65" s="13"/>
    </row>
    <row r="66" spans="1:41">
      <c r="A66" s="2" t="s">
        <v>105</v>
      </c>
      <c r="B66" s="1" t="s">
        <v>125</v>
      </c>
      <c r="C66" s="58"/>
      <c r="D66" s="57">
        <v>107521</v>
      </c>
      <c r="E66" s="57">
        <v>10</v>
      </c>
      <c r="F66" s="38">
        <v>3620</v>
      </c>
      <c r="G66" s="13">
        <v>3620</v>
      </c>
      <c r="H66" s="38">
        <v>6110</v>
      </c>
      <c r="I66" s="13">
        <v>6410</v>
      </c>
      <c r="J66" s="38"/>
      <c r="K66" s="13"/>
      <c r="L66" s="38"/>
      <c r="M66" s="13"/>
      <c r="N66" s="38"/>
      <c r="O66" s="13"/>
      <c r="P66" s="38"/>
      <c r="Q66" s="13"/>
      <c r="R66" s="38"/>
      <c r="S66" s="13"/>
      <c r="T66" s="38"/>
      <c r="U66" s="13"/>
      <c r="V66" s="38"/>
      <c r="W66" s="13"/>
      <c r="X66" s="38"/>
      <c r="Y66" s="13"/>
      <c r="Z66" s="38"/>
      <c r="AA66" s="13"/>
      <c r="AB66" s="38"/>
      <c r="AC66" s="13"/>
      <c r="AD66" s="38"/>
      <c r="AE66" s="13"/>
      <c r="AF66" s="38"/>
      <c r="AG66" s="13"/>
      <c r="AH66" s="38"/>
      <c r="AI66" s="13"/>
      <c r="AJ66" s="38"/>
      <c r="AK66" s="13"/>
      <c r="AL66" s="38"/>
      <c r="AM66" s="13"/>
      <c r="AN66" s="38"/>
      <c r="AO66" s="13"/>
    </row>
    <row r="67" spans="1:41">
      <c r="A67" s="2" t="s">
        <v>105</v>
      </c>
      <c r="B67" s="1" t="s">
        <v>126</v>
      </c>
      <c r="C67" s="56"/>
      <c r="D67" s="57">
        <v>106795</v>
      </c>
      <c r="E67" s="57">
        <v>10</v>
      </c>
      <c r="F67" s="38">
        <v>2670</v>
      </c>
      <c r="G67" s="43">
        <v>3015</v>
      </c>
      <c r="H67" s="38">
        <v>5820</v>
      </c>
      <c r="I67" s="43">
        <v>6345</v>
      </c>
      <c r="J67" s="38"/>
      <c r="K67" s="13"/>
      <c r="L67" s="38"/>
      <c r="M67" s="13"/>
      <c r="N67" s="38"/>
      <c r="O67" s="13"/>
      <c r="P67" s="38"/>
      <c r="Q67" s="13"/>
      <c r="R67" s="38"/>
      <c r="S67" s="13"/>
      <c r="T67" s="38"/>
      <c r="U67" s="13"/>
      <c r="V67" s="38"/>
      <c r="W67" s="13"/>
      <c r="X67" s="38"/>
      <c r="Y67" s="13"/>
      <c r="Z67" s="38"/>
      <c r="AA67" s="13"/>
      <c r="AB67" s="38"/>
      <c r="AC67" s="13"/>
      <c r="AD67" s="38"/>
      <c r="AE67" s="13"/>
      <c r="AF67" s="38"/>
      <c r="AG67" s="13"/>
      <c r="AH67" s="38"/>
      <c r="AI67" s="13"/>
      <c r="AJ67" s="38"/>
      <c r="AK67" s="13"/>
      <c r="AL67" s="38"/>
      <c r="AM67" s="13"/>
      <c r="AN67" s="38"/>
      <c r="AO67" s="13"/>
    </row>
    <row r="68" spans="1:41">
      <c r="A68" s="2" t="s">
        <v>105</v>
      </c>
      <c r="B68" s="1" t="s">
        <v>127</v>
      </c>
      <c r="C68" s="56"/>
      <c r="D68" s="57">
        <v>106883</v>
      </c>
      <c r="E68" s="57">
        <v>10</v>
      </c>
      <c r="F68" s="38">
        <v>2790</v>
      </c>
      <c r="G68" s="13">
        <v>2850</v>
      </c>
      <c r="H68" s="38">
        <v>3600</v>
      </c>
      <c r="I68" s="13">
        <v>3660</v>
      </c>
      <c r="J68" s="38"/>
      <c r="K68" s="13"/>
      <c r="L68" s="38"/>
      <c r="M68" s="13"/>
      <c r="N68" s="38"/>
      <c r="O68" s="13"/>
      <c r="P68" s="38"/>
      <c r="Q68" s="13"/>
      <c r="R68" s="38"/>
      <c r="S68" s="13"/>
      <c r="T68" s="38"/>
      <c r="U68" s="13"/>
      <c r="V68" s="38"/>
      <c r="W68" s="13"/>
      <c r="X68" s="38"/>
      <c r="Y68" s="13"/>
      <c r="Z68" s="38"/>
      <c r="AA68" s="13"/>
      <c r="AB68" s="38"/>
      <c r="AC68" s="13"/>
      <c r="AD68" s="38"/>
      <c r="AE68" s="13"/>
      <c r="AF68" s="38"/>
      <c r="AG68" s="13"/>
      <c r="AH68" s="38"/>
      <c r="AI68" s="13"/>
      <c r="AJ68" s="38"/>
      <c r="AK68" s="13"/>
      <c r="AL68" s="38"/>
      <c r="AM68" s="13"/>
      <c r="AN68" s="38"/>
      <c r="AO68" s="13"/>
    </row>
    <row r="69" spans="1:41">
      <c r="A69" s="2" t="s">
        <v>105</v>
      </c>
      <c r="B69" s="1" t="s">
        <v>128</v>
      </c>
      <c r="C69" s="56"/>
      <c r="D69" s="57">
        <v>107460</v>
      </c>
      <c r="E69" s="57">
        <v>10</v>
      </c>
      <c r="F69" s="38">
        <v>2550</v>
      </c>
      <c r="G69" s="13">
        <v>2610</v>
      </c>
      <c r="H69" s="38">
        <v>5400</v>
      </c>
      <c r="I69" s="13">
        <v>5460</v>
      </c>
      <c r="J69" s="38"/>
      <c r="K69" s="13"/>
      <c r="L69" s="38"/>
      <c r="M69" s="13"/>
      <c r="N69" s="38"/>
      <c r="O69" s="13"/>
      <c r="P69" s="38"/>
      <c r="Q69" s="13"/>
      <c r="R69" s="38"/>
      <c r="S69" s="13"/>
      <c r="T69" s="38"/>
      <c r="U69" s="13"/>
      <c r="V69" s="38"/>
      <c r="W69" s="13"/>
      <c r="X69" s="38"/>
      <c r="Y69" s="13"/>
      <c r="Z69" s="38"/>
      <c r="AA69" s="13"/>
      <c r="AB69" s="38"/>
      <c r="AC69" s="13"/>
      <c r="AD69" s="38"/>
      <c r="AE69" s="13"/>
      <c r="AF69" s="38"/>
      <c r="AG69" s="13"/>
      <c r="AH69" s="38"/>
      <c r="AI69" s="13"/>
      <c r="AJ69" s="38"/>
      <c r="AK69" s="13"/>
      <c r="AL69" s="38"/>
      <c r="AM69" s="13"/>
      <c r="AN69" s="38"/>
      <c r="AO69" s="13"/>
    </row>
    <row r="70" spans="1:41">
      <c r="A70" s="2" t="s">
        <v>105</v>
      </c>
      <c r="B70" s="1" t="s">
        <v>129</v>
      </c>
      <c r="C70" s="56"/>
      <c r="D70" s="57">
        <v>107549</v>
      </c>
      <c r="E70" s="57">
        <v>10</v>
      </c>
      <c r="F70" s="38">
        <v>3445</v>
      </c>
      <c r="G70" s="13">
        <v>3445</v>
      </c>
      <c r="H70" s="38">
        <v>6385</v>
      </c>
      <c r="I70" s="13">
        <v>6385</v>
      </c>
      <c r="J70" s="38"/>
      <c r="K70" s="13"/>
      <c r="L70" s="38"/>
      <c r="M70" s="13"/>
      <c r="N70" s="38"/>
      <c r="O70" s="13"/>
      <c r="P70" s="38"/>
      <c r="Q70" s="13"/>
      <c r="R70" s="38"/>
      <c r="S70" s="13"/>
      <c r="T70" s="38"/>
      <c r="U70" s="13"/>
      <c r="V70" s="38"/>
      <c r="W70" s="13"/>
      <c r="X70" s="38"/>
      <c r="Y70" s="13"/>
      <c r="Z70" s="38"/>
      <c r="AA70" s="13"/>
      <c r="AB70" s="38"/>
      <c r="AC70" s="13"/>
      <c r="AD70" s="38"/>
      <c r="AE70" s="13"/>
      <c r="AF70" s="38"/>
      <c r="AG70" s="13"/>
      <c r="AH70" s="38"/>
      <c r="AI70" s="13"/>
      <c r="AJ70" s="38"/>
      <c r="AK70" s="13"/>
      <c r="AL70" s="38"/>
      <c r="AM70" s="13"/>
      <c r="AN70" s="38"/>
      <c r="AO70" s="13"/>
    </row>
    <row r="71" spans="1:41">
      <c r="A71" s="2" t="s">
        <v>105</v>
      </c>
      <c r="B71" s="1" t="s">
        <v>130</v>
      </c>
      <c r="C71" s="56"/>
      <c r="D71" s="57">
        <v>107619</v>
      </c>
      <c r="E71" s="57">
        <v>10</v>
      </c>
      <c r="F71" s="38">
        <v>2593</v>
      </c>
      <c r="G71" s="13">
        <v>2720</v>
      </c>
      <c r="H71" s="38">
        <v>4325</v>
      </c>
      <c r="I71" s="13">
        <v>4520</v>
      </c>
      <c r="J71" s="38"/>
      <c r="K71" s="13"/>
      <c r="L71" s="38"/>
      <c r="M71" s="13"/>
      <c r="N71" s="38"/>
      <c r="O71" s="13"/>
      <c r="P71" s="38"/>
      <c r="Q71" s="13"/>
      <c r="R71" s="38"/>
      <c r="S71" s="13"/>
      <c r="T71" s="38"/>
      <c r="U71" s="13"/>
      <c r="V71" s="38"/>
      <c r="W71" s="13"/>
      <c r="X71" s="38"/>
      <c r="Y71" s="13"/>
      <c r="Z71" s="38"/>
      <c r="AA71" s="13"/>
      <c r="AB71" s="38"/>
      <c r="AC71" s="13"/>
      <c r="AD71" s="38"/>
      <c r="AE71" s="13"/>
      <c r="AF71" s="38"/>
      <c r="AG71" s="13"/>
      <c r="AH71" s="38"/>
      <c r="AI71" s="13"/>
      <c r="AJ71" s="38"/>
      <c r="AK71" s="13"/>
      <c r="AL71" s="38"/>
      <c r="AM71" s="13"/>
      <c r="AN71" s="38"/>
      <c r="AO71" s="13"/>
    </row>
    <row r="72" spans="1:41">
      <c r="A72" s="2" t="s">
        <v>105</v>
      </c>
      <c r="B72" s="1" t="s">
        <v>131</v>
      </c>
      <c r="C72" s="56"/>
      <c r="D72" s="57">
        <v>107743</v>
      </c>
      <c r="E72" s="57">
        <v>10</v>
      </c>
      <c r="F72" s="38">
        <v>3060</v>
      </c>
      <c r="G72" s="13">
        <v>3210</v>
      </c>
      <c r="H72" s="38">
        <v>6750</v>
      </c>
      <c r="I72" s="13">
        <v>6900</v>
      </c>
      <c r="J72" s="38"/>
      <c r="K72" s="13"/>
      <c r="L72" s="38"/>
      <c r="M72" s="13"/>
      <c r="N72" s="38"/>
      <c r="O72" s="13"/>
      <c r="P72" s="38"/>
      <c r="Q72" s="13"/>
      <c r="R72" s="38"/>
      <c r="S72" s="13"/>
      <c r="T72" s="38"/>
      <c r="U72" s="13"/>
      <c r="V72" s="38"/>
      <c r="W72" s="13"/>
      <c r="X72" s="38"/>
      <c r="Y72" s="13"/>
      <c r="Z72" s="38"/>
      <c r="AA72" s="13"/>
      <c r="AB72" s="38"/>
      <c r="AC72" s="13"/>
      <c r="AD72" s="38"/>
      <c r="AE72" s="13"/>
      <c r="AF72" s="38"/>
      <c r="AG72" s="13"/>
      <c r="AH72" s="38"/>
      <c r="AI72" s="13"/>
      <c r="AJ72" s="38"/>
      <c r="AK72" s="13"/>
      <c r="AL72" s="38"/>
      <c r="AM72" s="13"/>
      <c r="AN72" s="38"/>
      <c r="AO72" s="13"/>
    </row>
    <row r="73" spans="1:41">
      <c r="A73" s="2" t="s">
        <v>105</v>
      </c>
      <c r="B73" s="1" t="s">
        <v>132</v>
      </c>
      <c r="C73" s="56"/>
      <c r="D73" s="57">
        <v>107974</v>
      </c>
      <c r="E73" s="57">
        <v>10</v>
      </c>
      <c r="F73" s="38">
        <v>2990</v>
      </c>
      <c r="G73" s="13">
        <v>3120</v>
      </c>
      <c r="H73" s="38">
        <v>5660</v>
      </c>
      <c r="I73" s="13">
        <v>5790</v>
      </c>
      <c r="J73" s="38"/>
      <c r="K73" s="13"/>
      <c r="L73" s="38"/>
      <c r="M73" s="13"/>
      <c r="N73" s="38"/>
      <c r="O73" s="13"/>
      <c r="P73" s="38"/>
      <c r="Q73" s="13"/>
      <c r="R73" s="38"/>
      <c r="S73" s="13"/>
      <c r="T73" s="38"/>
      <c r="U73" s="13"/>
      <c r="V73" s="38"/>
      <c r="W73" s="13"/>
      <c r="X73" s="38"/>
      <c r="Y73" s="13"/>
      <c r="Z73" s="38"/>
      <c r="AA73" s="13"/>
      <c r="AB73" s="38"/>
      <c r="AC73" s="13"/>
      <c r="AD73" s="38"/>
      <c r="AE73" s="13"/>
      <c r="AF73" s="38"/>
      <c r="AG73" s="13"/>
      <c r="AH73" s="38"/>
      <c r="AI73" s="13"/>
      <c r="AJ73" s="38"/>
      <c r="AK73" s="13"/>
      <c r="AL73" s="38"/>
      <c r="AM73" s="13"/>
      <c r="AN73" s="38"/>
      <c r="AO73" s="13"/>
    </row>
    <row r="74" spans="1:41">
      <c r="A74" s="2" t="s">
        <v>105</v>
      </c>
      <c r="B74" s="1" t="s">
        <v>133</v>
      </c>
      <c r="C74" s="56"/>
      <c r="D74" s="57">
        <v>107637</v>
      </c>
      <c r="E74" s="57">
        <v>10</v>
      </c>
      <c r="F74" s="38">
        <v>3070</v>
      </c>
      <c r="G74" s="13">
        <v>3120</v>
      </c>
      <c r="H74" s="38">
        <v>5590</v>
      </c>
      <c r="I74" s="13">
        <v>5790</v>
      </c>
      <c r="J74" s="38"/>
      <c r="K74" s="13"/>
      <c r="L74" s="38"/>
      <c r="M74" s="13"/>
      <c r="N74" s="38"/>
      <c r="O74" s="13"/>
      <c r="P74" s="38"/>
      <c r="Q74" s="13"/>
      <c r="R74" s="38"/>
      <c r="S74" s="13"/>
      <c r="T74" s="38"/>
      <c r="U74" s="13"/>
      <c r="V74" s="38"/>
      <c r="W74" s="13"/>
      <c r="X74" s="38"/>
      <c r="Y74" s="13"/>
      <c r="Z74" s="38"/>
      <c r="AA74" s="13"/>
      <c r="AB74" s="38"/>
      <c r="AC74" s="13"/>
      <c r="AD74" s="38"/>
      <c r="AE74" s="13"/>
      <c r="AF74" s="38"/>
      <c r="AG74" s="13"/>
      <c r="AH74" s="38"/>
      <c r="AI74" s="13"/>
      <c r="AJ74" s="38"/>
      <c r="AK74" s="13"/>
      <c r="AL74" s="38"/>
      <c r="AM74" s="13"/>
      <c r="AN74" s="38"/>
      <c r="AO74" s="13"/>
    </row>
    <row r="75" spans="1:41">
      <c r="A75" s="2" t="s">
        <v>105</v>
      </c>
      <c r="B75" s="1" t="s">
        <v>134</v>
      </c>
      <c r="C75" s="56"/>
      <c r="D75" s="57">
        <v>107992</v>
      </c>
      <c r="E75" s="57">
        <v>10</v>
      </c>
      <c r="F75" s="38">
        <v>4140</v>
      </c>
      <c r="G75" s="13">
        <v>4140</v>
      </c>
      <c r="H75" s="38">
        <v>5580</v>
      </c>
      <c r="I75" s="13">
        <v>5580</v>
      </c>
      <c r="J75" s="38"/>
      <c r="K75" s="13"/>
      <c r="L75" s="38"/>
      <c r="M75" s="13"/>
      <c r="N75" s="38"/>
      <c r="O75" s="13"/>
      <c r="P75" s="38"/>
      <c r="Q75" s="13"/>
      <c r="R75" s="38"/>
      <c r="S75" s="13"/>
      <c r="T75" s="38"/>
      <c r="U75" s="13"/>
      <c r="V75" s="38"/>
      <c r="W75" s="13"/>
      <c r="X75" s="38"/>
      <c r="Y75" s="13"/>
      <c r="Z75" s="38"/>
      <c r="AA75" s="13"/>
      <c r="AB75" s="38"/>
      <c r="AC75" s="13"/>
      <c r="AD75" s="38"/>
      <c r="AE75" s="13"/>
      <c r="AF75" s="38"/>
      <c r="AG75" s="13"/>
      <c r="AH75" s="38"/>
      <c r="AI75" s="13"/>
      <c r="AJ75" s="38"/>
      <c r="AK75" s="13"/>
      <c r="AL75" s="38"/>
      <c r="AM75" s="13"/>
      <c r="AN75" s="38"/>
      <c r="AO75" s="13"/>
    </row>
    <row r="76" spans="1:41">
      <c r="A76" s="2" t="s">
        <v>105</v>
      </c>
      <c r="B76" s="1" t="s">
        <v>135</v>
      </c>
      <c r="C76" s="56"/>
      <c r="D76" s="57">
        <v>106999</v>
      </c>
      <c r="E76" s="57">
        <v>10</v>
      </c>
      <c r="F76" s="38">
        <v>2820</v>
      </c>
      <c r="G76" s="43">
        <v>3000</v>
      </c>
      <c r="H76" s="38">
        <v>4920</v>
      </c>
      <c r="I76" s="13">
        <v>5100</v>
      </c>
      <c r="J76" s="38"/>
      <c r="K76" s="13"/>
      <c r="L76" s="38"/>
      <c r="M76" s="13"/>
      <c r="N76" s="38"/>
      <c r="O76" s="13"/>
      <c r="P76" s="38"/>
      <c r="Q76" s="13"/>
      <c r="R76" s="38"/>
      <c r="S76" s="13"/>
      <c r="T76" s="38"/>
      <c r="U76" s="13"/>
      <c r="V76" s="38"/>
      <c r="W76" s="13"/>
      <c r="X76" s="38"/>
      <c r="Y76" s="13"/>
      <c r="Z76" s="38"/>
      <c r="AA76" s="13"/>
      <c r="AB76" s="38"/>
      <c r="AC76" s="13"/>
      <c r="AD76" s="38"/>
      <c r="AE76" s="13"/>
      <c r="AF76" s="38"/>
      <c r="AG76" s="13"/>
      <c r="AH76" s="38"/>
      <c r="AI76" s="13"/>
      <c r="AJ76" s="38"/>
      <c r="AK76" s="13"/>
      <c r="AL76" s="38"/>
      <c r="AM76" s="13"/>
      <c r="AN76" s="38"/>
      <c r="AO76" s="13"/>
    </row>
    <row r="77" spans="1:41">
      <c r="A77" s="2" t="s">
        <v>105</v>
      </c>
      <c r="B77" s="1" t="s">
        <v>136</v>
      </c>
      <c r="C77" s="56"/>
      <c r="D77" s="57">
        <v>107725</v>
      </c>
      <c r="E77" s="57">
        <v>10</v>
      </c>
      <c r="F77" s="38">
        <v>2470</v>
      </c>
      <c r="G77" s="43">
        <v>2680</v>
      </c>
      <c r="H77" s="38">
        <v>4780</v>
      </c>
      <c r="I77" s="43">
        <v>5110</v>
      </c>
      <c r="J77" s="38"/>
      <c r="K77" s="13"/>
      <c r="L77" s="38"/>
      <c r="M77" s="13"/>
      <c r="N77" s="38"/>
      <c r="O77" s="13"/>
      <c r="P77" s="38"/>
      <c r="Q77" s="13"/>
      <c r="R77" s="38"/>
      <c r="S77" s="13"/>
      <c r="T77" s="38"/>
      <c r="U77" s="13"/>
      <c r="V77" s="38"/>
      <c r="W77" s="13"/>
      <c r="X77" s="38"/>
      <c r="Y77" s="13"/>
      <c r="Z77" s="38"/>
      <c r="AA77" s="13"/>
      <c r="AB77" s="38"/>
      <c r="AC77" s="13"/>
      <c r="AD77" s="38"/>
      <c r="AE77" s="13"/>
      <c r="AF77" s="38"/>
      <c r="AG77" s="13"/>
      <c r="AH77" s="38"/>
      <c r="AI77" s="13"/>
      <c r="AJ77" s="38"/>
      <c r="AK77" s="13"/>
      <c r="AL77" s="38"/>
      <c r="AM77" s="13"/>
      <c r="AN77" s="38"/>
      <c r="AO77" s="13"/>
    </row>
    <row r="78" spans="1:41">
      <c r="A78" s="2" t="s">
        <v>105</v>
      </c>
      <c r="B78" s="1" t="s">
        <v>137</v>
      </c>
      <c r="C78" s="56"/>
      <c r="D78" s="57">
        <v>107585</v>
      </c>
      <c r="E78" s="57">
        <v>10</v>
      </c>
      <c r="F78" s="38">
        <v>3575</v>
      </c>
      <c r="G78" s="13">
        <v>3740</v>
      </c>
      <c r="H78" s="38">
        <v>4880</v>
      </c>
      <c r="I78" s="13">
        <v>4970</v>
      </c>
      <c r="J78" s="38"/>
      <c r="K78" s="13"/>
      <c r="L78" s="38"/>
      <c r="M78" s="13"/>
      <c r="N78" s="38"/>
      <c r="O78" s="13"/>
      <c r="P78" s="38"/>
      <c r="Q78" s="13"/>
      <c r="R78" s="38"/>
      <c r="S78" s="13"/>
      <c r="T78" s="38"/>
      <c r="U78" s="13"/>
      <c r="V78" s="38"/>
      <c r="W78" s="13"/>
      <c r="X78" s="38"/>
      <c r="Y78" s="13"/>
      <c r="Z78" s="38"/>
      <c r="AA78" s="13"/>
      <c r="AB78" s="38"/>
      <c r="AC78" s="13"/>
      <c r="AD78" s="38"/>
      <c r="AE78" s="13"/>
      <c r="AF78" s="38"/>
      <c r="AG78" s="13"/>
      <c r="AH78" s="38"/>
      <c r="AI78" s="13"/>
      <c r="AJ78" s="38"/>
      <c r="AK78" s="13"/>
      <c r="AL78" s="38"/>
      <c r="AM78" s="13"/>
      <c r="AN78" s="38"/>
      <c r="AO78" s="13"/>
    </row>
    <row r="79" spans="1:41">
      <c r="A79" s="2" t="s">
        <v>105</v>
      </c>
      <c r="B79" s="1" t="s">
        <v>138</v>
      </c>
      <c r="C79" s="56"/>
      <c r="D79" s="57">
        <v>106263</v>
      </c>
      <c r="E79" s="57">
        <v>15</v>
      </c>
      <c r="F79" s="65">
        <v>8081</v>
      </c>
      <c r="G79" s="43">
        <v>8927</v>
      </c>
      <c r="H79" s="66">
        <v>16673</v>
      </c>
      <c r="I79" s="67">
        <v>18407</v>
      </c>
      <c r="J79" s="65">
        <v>8705</v>
      </c>
      <c r="K79" s="68">
        <v>8993</v>
      </c>
      <c r="L79" s="65">
        <v>15905</v>
      </c>
      <c r="M79" s="68">
        <v>16409</v>
      </c>
      <c r="N79" s="38"/>
      <c r="O79" s="13"/>
      <c r="P79" s="66"/>
      <c r="Q79" s="68"/>
      <c r="R79" s="38">
        <v>28053</v>
      </c>
      <c r="S79" s="69">
        <v>30781</v>
      </c>
      <c r="T79" s="66">
        <v>54601</v>
      </c>
      <c r="U79" s="67">
        <v>59985</v>
      </c>
      <c r="V79" s="38"/>
      <c r="W79" s="70"/>
      <c r="X79" s="65"/>
      <c r="Y79" s="68"/>
      <c r="Z79" s="38">
        <v>17405</v>
      </c>
      <c r="AA79" s="43">
        <v>19073</v>
      </c>
      <c r="AB79" s="65">
        <v>33305</v>
      </c>
      <c r="AC79" s="67">
        <v>36569</v>
      </c>
      <c r="AD79" s="38"/>
      <c r="AE79" s="70"/>
      <c r="AF79" s="66"/>
      <c r="AG79" s="68"/>
      <c r="AH79" s="38"/>
      <c r="AI79" s="13"/>
      <c r="AJ79" s="38"/>
      <c r="AK79" s="68"/>
      <c r="AL79" s="38"/>
      <c r="AM79" s="13"/>
      <c r="AN79" s="38"/>
      <c r="AO79" s="13"/>
    </row>
    <row r="80" spans="1:41">
      <c r="A80" s="71" t="s">
        <v>139</v>
      </c>
      <c r="B80" s="72" t="s">
        <v>140</v>
      </c>
      <c r="C80" s="73"/>
      <c r="D80" s="74">
        <v>130943</v>
      </c>
      <c r="E80" s="74">
        <v>1</v>
      </c>
      <c r="F80" s="38">
        <v>12520</v>
      </c>
      <c r="G80" s="13">
        <v>12830</v>
      </c>
      <c r="H80" s="38">
        <v>31420</v>
      </c>
      <c r="I80" s="13">
        <v>32250</v>
      </c>
      <c r="J80" s="38">
        <v>30924</v>
      </c>
      <c r="K80" s="13">
        <v>31752</v>
      </c>
      <c r="L80" s="38">
        <v>30924</v>
      </c>
      <c r="M80" s="13">
        <v>31752</v>
      </c>
      <c r="N80" s="38"/>
      <c r="O80" s="13"/>
      <c r="P80" s="38"/>
      <c r="Q80" s="13"/>
      <c r="R80" s="38"/>
      <c r="S80" s="13"/>
      <c r="T80" s="38"/>
      <c r="U80" s="13"/>
      <c r="V80" s="38"/>
      <c r="W80" s="13"/>
      <c r="X80" s="38"/>
      <c r="Y80" s="13"/>
      <c r="Z80" s="38"/>
      <c r="AA80" s="13"/>
      <c r="AB80" s="38"/>
      <c r="AC80" s="13"/>
      <c r="AD80" s="38"/>
      <c r="AE80" s="13"/>
      <c r="AF80" s="38"/>
      <c r="AG80" s="13"/>
      <c r="AH80" s="38"/>
      <c r="AI80" s="13"/>
      <c r="AJ80" s="38"/>
      <c r="AK80" s="13"/>
      <c r="AL80" s="38"/>
      <c r="AM80" s="13"/>
      <c r="AN80" s="38"/>
      <c r="AO80" s="13"/>
    </row>
    <row r="81" spans="1:41">
      <c r="A81" s="71" t="s">
        <v>139</v>
      </c>
      <c r="B81" s="72" t="s">
        <v>141</v>
      </c>
      <c r="C81" s="75"/>
      <c r="D81" s="74">
        <v>130934</v>
      </c>
      <c r="E81" s="74">
        <v>3</v>
      </c>
      <c r="F81" s="38">
        <v>7531</v>
      </c>
      <c r="G81" s="13">
        <v>7532</v>
      </c>
      <c r="H81" s="38">
        <v>16138</v>
      </c>
      <c r="I81" s="13">
        <v>16138</v>
      </c>
      <c r="J81" s="38">
        <v>5510</v>
      </c>
      <c r="K81" s="13">
        <v>5510</v>
      </c>
      <c r="L81" s="38">
        <v>11606</v>
      </c>
      <c r="M81" s="13">
        <v>11726</v>
      </c>
      <c r="N81" s="38"/>
      <c r="O81" s="13"/>
      <c r="P81" s="38"/>
      <c r="Q81" s="13"/>
      <c r="R81" s="38"/>
      <c r="S81" s="13"/>
      <c r="T81" s="38"/>
      <c r="U81" s="13"/>
      <c r="V81" s="38"/>
      <c r="W81" s="13"/>
      <c r="X81" s="38"/>
      <c r="Y81" s="13"/>
      <c r="Z81" s="38"/>
      <c r="AA81" s="13"/>
      <c r="AB81" s="38"/>
      <c r="AC81" s="13"/>
      <c r="AD81" s="38"/>
      <c r="AE81" s="13"/>
      <c r="AF81" s="38"/>
      <c r="AG81" s="13"/>
      <c r="AH81" s="38"/>
      <c r="AI81" s="13"/>
      <c r="AJ81" s="38"/>
      <c r="AK81" s="13"/>
      <c r="AL81" s="38"/>
      <c r="AM81" s="13"/>
      <c r="AN81" s="38"/>
      <c r="AO81" s="13"/>
    </row>
    <row r="82" spans="1:41">
      <c r="A82" s="71" t="s">
        <v>139</v>
      </c>
      <c r="B82" s="76" t="s">
        <v>142</v>
      </c>
      <c r="C82" s="77" t="s">
        <v>831</v>
      </c>
      <c r="D82" s="74">
        <v>130907</v>
      </c>
      <c r="E82" s="74">
        <v>9</v>
      </c>
      <c r="F82" s="38">
        <v>3632</v>
      </c>
      <c r="G82" s="13">
        <v>3774</v>
      </c>
      <c r="H82" s="38">
        <v>8522</v>
      </c>
      <c r="I82" s="13">
        <v>8814</v>
      </c>
      <c r="J82" s="38"/>
      <c r="K82" s="13"/>
      <c r="L82" s="38"/>
      <c r="M82" s="13"/>
      <c r="N82" s="38"/>
      <c r="O82" s="13"/>
      <c r="P82" s="38"/>
      <c r="Q82" s="13"/>
      <c r="R82" s="38"/>
      <c r="S82" s="13"/>
      <c r="T82" s="38"/>
      <c r="U82" s="13"/>
      <c r="V82" s="38"/>
      <c r="W82" s="13"/>
      <c r="X82" s="38"/>
      <c r="Y82" s="13"/>
      <c r="Z82" s="38"/>
      <c r="AA82" s="13"/>
      <c r="AB82" s="38"/>
      <c r="AC82" s="13"/>
      <c r="AD82" s="38"/>
      <c r="AE82" s="13"/>
      <c r="AF82" s="38"/>
      <c r="AG82" s="13"/>
      <c r="AH82" s="38"/>
      <c r="AI82" s="13"/>
      <c r="AJ82" s="38"/>
      <c r="AK82" s="13"/>
      <c r="AL82" s="38"/>
      <c r="AM82" s="13"/>
      <c r="AN82" s="38"/>
      <c r="AO82" s="13"/>
    </row>
    <row r="83" spans="1:41">
      <c r="A83" s="78" t="s">
        <v>143</v>
      </c>
      <c r="B83" s="79" t="s">
        <v>144</v>
      </c>
      <c r="C83" s="80"/>
      <c r="D83" s="81">
        <v>133669</v>
      </c>
      <c r="E83" s="82">
        <v>1</v>
      </c>
      <c r="F83" s="38">
        <v>6192.5</v>
      </c>
      <c r="G83" s="13">
        <v>6192.5</v>
      </c>
      <c r="H83" s="38">
        <v>21749</v>
      </c>
      <c r="I83" s="13">
        <v>21749</v>
      </c>
      <c r="J83" s="38">
        <v>9029.48</v>
      </c>
      <c r="K83" s="13">
        <v>9029.48</v>
      </c>
      <c r="L83" s="38">
        <v>24749.24</v>
      </c>
      <c r="M83" s="13">
        <v>24749.24</v>
      </c>
      <c r="N83" s="38"/>
      <c r="O83" s="13"/>
      <c r="P83" s="38"/>
      <c r="Q83" s="13"/>
      <c r="R83" s="38">
        <v>31739.59</v>
      </c>
      <c r="S83" s="13">
        <v>31739.59</v>
      </c>
      <c r="T83" s="38">
        <v>67881.64</v>
      </c>
      <c r="U83" s="13">
        <v>67881.64</v>
      </c>
      <c r="V83" s="38"/>
      <c r="W83" s="13"/>
      <c r="X83" s="38"/>
      <c r="Y83" s="13"/>
      <c r="Z83" s="38"/>
      <c r="AA83" s="13"/>
      <c r="AB83" s="38"/>
      <c r="AC83" s="13"/>
      <c r="AD83" s="38"/>
      <c r="AE83" s="13"/>
      <c r="AF83" s="38"/>
      <c r="AG83" s="13"/>
      <c r="AH83" s="38"/>
      <c r="AI83" s="13"/>
      <c r="AJ83" s="38"/>
      <c r="AK83" s="13"/>
      <c r="AL83" s="38"/>
      <c r="AM83" s="13"/>
      <c r="AN83" s="38"/>
      <c r="AO83" s="13"/>
    </row>
    <row r="84" spans="1:41">
      <c r="A84" s="78" t="s">
        <v>143</v>
      </c>
      <c r="B84" s="79" t="s">
        <v>145</v>
      </c>
      <c r="C84" s="83"/>
      <c r="D84" s="81">
        <v>133951</v>
      </c>
      <c r="E84" s="81">
        <v>1</v>
      </c>
      <c r="F84" s="38">
        <v>6552.48</v>
      </c>
      <c r="G84" s="13">
        <v>6552.48</v>
      </c>
      <c r="H84" s="38">
        <v>18951.48</v>
      </c>
      <c r="I84" s="13">
        <v>18951.48</v>
      </c>
      <c r="J84" s="38">
        <v>11320.74</v>
      </c>
      <c r="K84" s="13">
        <v>11320.74</v>
      </c>
      <c r="L84" s="38">
        <v>24425.94</v>
      </c>
      <c r="M84" s="13">
        <v>24425.94</v>
      </c>
      <c r="N84" s="38">
        <v>16958.34</v>
      </c>
      <c r="O84" s="13">
        <v>16958.34</v>
      </c>
      <c r="P84" s="38">
        <v>27986.1</v>
      </c>
      <c r="Q84" s="13">
        <v>27986.1</v>
      </c>
      <c r="R84" s="84">
        <v>37518.910000000003</v>
      </c>
      <c r="S84" s="13">
        <v>37518.910000000003</v>
      </c>
      <c r="T84" s="84">
        <v>69206.289999999994</v>
      </c>
      <c r="U84" s="13">
        <v>69206.289999999994</v>
      </c>
      <c r="V84" s="38"/>
      <c r="W84" s="13"/>
      <c r="X84" s="38"/>
      <c r="Y84" s="13"/>
      <c r="Z84" s="38"/>
      <c r="AA84" s="13"/>
      <c r="AB84" s="38"/>
      <c r="AC84" s="13"/>
      <c r="AD84" s="38"/>
      <c r="AE84" s="13"/>
      <c r="AF84" s="38"/>
      <c r="AG84" s="13"/>
      <c r="AH84" s="38"/>
      <c r="AI84" s="13"/>
      <c r="AJ84" s="38"/>
      <c r="AK84" s="13"/>
      <c r="AL84" s="38"/>
      <c r="AM84" s="13"/>
      <c r="AN84" s="38"/>
      <c r="AO84" s="13"/>
    </row>
    <row r="85" spans="1:41">
      <c r="A85" s="78" t="s">
        <v>143</v>
      </c>
      <c r="B85" s="79" t="s">
        <v>146</v>
      </c>
      <c r="C85" s="83"/>
      <c r="D85" s="81">
        <v>134097</v>
      </c>
      <c r="E85" s="81">
        <v>1</v>
      </c>
      <c r="F85" s="38">
        <v>6506.5</v>
      </c>
      <c r="G85" s="13">
        <v>6506.5</v>
      </c>
      <c r="H85" s="38">
        <v>21515.5</v>
      </c>
      <c r="I85" s="13">
        <v>21673</v>
      </c>
      <c r="J85" s="38">
        <v>11543.68</v>
      </c>
      <c r="K85" s="13">
        <v>11543.68</v>
      </c>
      <c r="L85" s="38">
        <v>26213.200000000001</v>
      </c>
      <c r="M85" s="13">
        <v>26697.279999999999</v>
      </c>
      <c r="N85" s="38">
        <v>16555</v>
      </c>
      <c r="O85" s="13">
        <v>16554.64</v>
      </c>
      <c r="P85" s="38">
        <v>31841.68</v>
      </c>
      <c r="Q85" s="13">
        <v>32564.32</v>
      </c>
      <c r="R85" s="84">
        <v>25610.61</v>
      </c>
      <c r="S85" s="13">
        <v>25610.61</v>
      </c>
      <c r="T85" s="84">
        <v>59041.39</v>
      </c>
      <c r="U85" s="13">
        <v>60161.8</v>
      </c>
      <c r="V85" s="38"/>
      <c r="W85" s="13"/>
      <c r="X85" s="38"/>
      <c r="Y85" s="13"/>
      <c r="Z85" s="38"/>
      <c r="AA85" s="13"/>
      <c r="AB85" s="38"/>
      <c r="AC85" s="13"/>
      <c r="AD85" s="38"/>
      <c r="AE85" s="13"/>
      <c r="AF85" s="38"/>
      <c r="AG85" s="13"/>
      <c r="AH85" s="38"/>
      <c r="AI85" s="13"/>
      <c r="AJ85" s="38"/>
      <c r="AK85" s="13"/>
      <c r="AL85" s="38"/>
      <c r="AM85" s="13"/>
      <c r="AN85" s="38"/>
      <c r="AO85" s="13"/>
    </row>
    <row r="86" spans="1:41">
      <c r="A86" s="78" t="s">
        <v>143</v>
      </c>
      <c r="B86" s="79" t="s">
        <v>147</v>
      </c>
      <c r="C86" s="83"/>
      <c r="D86" s="81">
        <v>132903</v>
      </c>
      <c r="E86" s="81">
        <v>1</v>
      </c>
      <c r="F86" s="38">
        <v>6368.4</v>
      </c>
      <c r="G86" s="13">
        <v>6368.4</v>
      </c>
      <c r="H86" s="38">
        <v>22466.7</v>
      </c>
      <c r="I86" s="13">
        <v>22466.7</v>
      </c>
      <c r="J86" s="38">
        <v>8871.6</v>
      </c>
      <c r="K86" s="13">
        <v>8871.6</v>
      </c>
      <c r="L86" s="38">
        <v>28657.200000000001</v>
      </c>
      <c r="M86" s="13">
        <v>28657.200000000001</v>
      </c>
      <c r="N86" s="38"/>
      <c r="O86" s="13"/>
      <c r="P86" s="38"/>
      <c r="Q86" s="13"/>
      <c r="R86" s="38">
        <v>29079.200000000001</v>
      </c>
      <c r="S86" s="13">
        <v>29079.200000000001</v>
      </c>
      <c r="T86" s="38">
        <v>55952.800000000003</v>
      </c>
      <c r="U86" s="13">
        <v>55952.800000000003</v>
      </c>
      <c r="V86" s="38"/>
      <c r="W86" s="13"/>
      <c r="X86" s="38"/>
      <c r="Y86" s="13"/>
      <c r="Z86" s="38"/>
      <c r="AA86" s="13"/>
      <c r="AB86" s="38"/>
      <c r="AC86" s="13"/>
      <c r="AD86" s="38"/>
      <c r="AE86" s="13"/>
      <c r="AF86" s="38"/>
      <c r="AG86" s="13"/>
      <c r="AH86" s="38"/>
      <c r="AI86" s="13"/>
      <c r="AJ86" s="38"/>
      <c r="AK86" s="13"/>
      <c r="AL86" s="38"/>
      <c r="AM86" s="13"/>
      <c r="AN86" s="38"/>
      <c r="AO86" s="13"/>
    </row>
    <row r="87" spans="1:41">
      <c r="A87" s="78" t="s">
        <v>143</v>
      </c>
      <c r="B87" s="79" t="s">
        <v>148</v>
      </c>
      <c r="C87" s="83"/>
      <c r="D87" s="81">
        <v>134130</v>
      </c>
      <c r="E87" s="81">
        <v>1</v>
      </c>
      <c r="F87" s="38">
        <v>6381.3</v>
      </c>
      <c r="G87" s="13">
        <v>6381.3</v>
      </c>
      <c r="H87" s="38">
        <v>28658.400000000001</v>
      </c>
      <c r="I87" s="13">
        <v>28658.400000000001</v>
      </c>
      <c r="J87" s="38">
        <v>12736.56</v>
      </c>
      <c r="K87" s="13">
        <v>12736.56</v>
      </c>
      <c r="L87" s="38">
        <v>30129.84</v>
      </c>
      <c r="M87" s="13">
        <v>30129.84</v>
      </c>
      <c r="N87" s="38">
        <v>17839.439999999999</v>
      </c>
      <c r="O87" s="13">
        <v>17839.439999999999</v>
      </c>
      <c r="P87" s="38">
        <v>31123.200000000001</v>
      </c>
      <c r="Q87" s="13">
        <v>31123.200000000001</v>
      </c>
      <c r="R87" s="38">
        <v>36657.18</v>
      </c>
      <c r="S87" s="13">
        <v>36657.18</v>
      </c>
      <c r="T87" s="84">
        <v>65897.42</v>
      </c>
      <c r="U87" s="13">
        <v>65897.42</v>
      </c>
      <c r="V87" s="38">
        <v>41717.980000000003</v>
      </c>
      <c r="W87" s="13">
        <v>41717.980000000003</v>
      </c>
      <c r="X87" s="38">
        <v>68198.740000000005</v>
      </c>
      <c r="Y87" s="13">
        <v>68198.740000000005</v>
      </c>
      <c r="Z87" s="38">
        <v>22901.38</v>
      </c>
      <c r="AA87" s="13">
        <v>22901.38</v>
      </c>
      <c r="AB87" s="84">
        <v>46044.84</v>
      </c>
      <c r="AC87" s="13">
        <v>46044.84</v>
      </c>
      <c r="AD87" s="38"/>
      <c r="AE87" s="13"/>
      <c r="AF87" s="38"/>
      <c r="AG87" s="13"/>
      <c r="AH87" s="38"/>
      <c r="AI87" s="13"/>
      <c r="AJ87" s="38"/>
      <c r="AK87" s="13"/>
      <c r="AL87" s="38">
        <v>28786.86</v>
      </c>
      <c r="AM87" s="13">
        <v>28786.86</v>
      </c>
      <c r="AN87" s="38">
        <v>49762.06</v>
      </c>
      <c r="AO87" s="13">
        <v>49762.06</v>
      </c>
    </row>
    <row r="88" spans="1:41">
      <c r="A88" s="78" t="s">
        <v>143</v>
      </c>
      <c r="B88" s="79" t="s">
        <v>149</v>
      </c>
      <c r="C88" s="83"/>
      <c r="D88" s="81">
        <v>137351</v>
      </c>
      <c r="E88" s="81">
        <v>1</v>
      </c>
      <c r="F88" s="38">
        <v>6409.7</v>
      </c>
      <c r="G88" s="13">
        <v>6409.7</v>
      </c>
      <c r="H88" s="38">
        <v>17324.3</v>
      </c>
      <c r="I88" s="13">
        <v>17324.3</v>
      </c>
      <c r="J88" s="38">
        <v>10428.32</v>
      </c>
      <c r="K88" s="13">
        <v>10428.32</v>
      </c>
      <c r="L88" s="38">
        <v>21126.080000000002</v>
      </c>
      <c r="M88" s="13">
        <v>21126.080000000002</v>
      </c>
      <c r="N88" s="38"/>
      <c r="O88" s="13"/>
      <c r="P88" s="38"/>
      <c r="Q88" s="13"/>
      <c r="R88" s="84">
        <v>33725.79</v>
      </c>
      <c r="S88" s="13">
        <v>33725.79</v>
      </c>
      <c r="T88" s="84">
        <v>54915.45</v>
      </c>
      <c r="U88" s="13">
        <v>54915.45</v>
      </c>
      <c r="V88" s="38"/>
      <c r="W88" s="13"/>
      <c r="X88" s="38"/>
      <c r="Y88" s="13"/>
      <c r="Z88" s="84">
        <v>19904.68</v>
      </c>
      <c r="AA88" s="13">
        <v>19904.68</v>
      </c>
      <c r="AB88" s="84">
        <v>38536.93</v>
      </c>
      <c r="AC88" s="13">
        <v>38536.93</v>
      </c>
      <c r="AD88" s="38"/>
      <c r="AE88" s="13"/>
      <c r="AF88" s="38"/>
      <c r="AG88" s="13"/>
      <c r="AH88" s="38"/>
      <c r="AI88" s="13"/>
      <c r="AJ88" s="38"/>
      <c r="AK88" s="13"/>
      <c r="AL88" s="38"/>
      <c r="AM88" s="13"/>
      <c r="AN88" s="38"/>
      <c r="AO88" s="13"/>
    </row>
    <row r="89" spans="1:41">
      <c r="A89" s="78" t="s">
        <v>143</v>
      </c>
      <c r="B89" s="79" t="s">
        <v>150</v>
      </c>
      <c r="C89" s="83" t="s">
        <v>832</v>
      </c>
      <c r="D89" s="81">
        <v>133650</v>
      </c>
      <c r="E89" s="81">
        <v>3</v>
      </c>
      <c r="F89" s="38">
        <v>5827.3</v>
      </c>
      <c r="G89" s="13">
        <v>5827.3</v>
      </c>
      <c r="H89" s="38">
        <v>17767.900000000001</v>
      </c>
      <c r="I89" s="13">
        <v>17767.900000000001</v>
      </c>
      <c r="J89" s="38">
        <v>9866.08</v>
      </c>
      <c r="K89" s="13">
        <v>9866.08</v>
      </c>
      <c r="L89" s="38">
        <v>24658.959999999999</v>
      </c>
      <c r="M89" s="13">
        <v>24658.959999999999</v>
      </c>
      <c r="N89" s="38">
        <v>11070.64</v>
      </c>
      <c r="O89" s="85">
        <v>11070.64</v>
      </c>
      <c r="P89" s="38">
        <v>26479.360000000001</v>
      </c>
      <c r="Q89" s="13">
        <v>26479.360000000001</v>
      </c>
      <c r="R89" s="38"/>
      <c r="S89" s="13"/>
      <c r="T89" s="38"/>
      <c r="U89" s="13"/>
      <c r="V89" s="38"/>
      <c r="W89" s="13"/>
      <c r="X89" s="38"/>
      <c r="Y89" s="13"/>
      <c r="Z89" s="38">
        <v>9866.08</v>
      </c>
      <c r="AA89" s="13">
        <v>9866.08</v>
      </c>
      <c r="AB89" s="38">
        <v>24658.959999999999</v>
      </c>
      <c r="AC89" s="13">
        <v>24658.959999999999</v>
      </c>
      <c r="AD89" s="38"/>
      <c r="AE89" s="13"/>
      <c r="AF89" s="38"/>
      <c r="AG89" s="13"/>
      <c r="AH89" s="38"/>
      <c r="AI89" s="13"/>
      <c r="AJ89" s="38"/>
      <c r="AK89" s="13"/>
      <c r="AL89" s="38"/>
      <c r="AM89" s="13"/>
      <c r="AN89" s="38"/>
      <c r="AO89" s="13"/>
    </row>
    <row r="90" spans="1:41">
      <c r="A90" s="78" t="s">
        <v>143</v>
      </c>
      <c r="B90" s="79" t="s">
        <v>151</v>
      </c>
      <c r="C90" s="83"/>
      <c r="D90" s="81">
        <v>136172</v>
      </c>
      <c r="E90" s="81">
        <v>3</v>
      </c>
      <c r="F90" s="38">
        <v>6393.9</v>
      </c>
      <c r="G90" s="13">
        <v>6393.9</v>
      </c>
      <c r="H90" s="38">
        <v>20797.8</v>
      </c>
      <c r="I90" s="13">
        <v>20797.8</v>
      </c>
      <c r="J90" s="38">
        <v>11848.32</v>
      </c>
      <c r="K90" s="13">
        <v>11848.32</v>
      </c>
      <c r="L90" s="38">
        <v>25066.080000000002</v>
      </c>
      <c r="M90" s="13">
        <v>25066.080000000002</v>
      </c>
      <c r="N90" s="38"/>
      <c r="O90" s="13"/>
      <c r="P90" s="38"/>
      <c r="Q90" s="13"/>
      <c r="R90" s="38"/>
      <c r="S90" s="13"/>
      <c r="T90" s="38"/>
      <c r="U90" s="13"/>
      <c r="V90" s="38"/>
      <c r="W90" s="13"/>
      <c r="X90" s="38"/>
      <c r="Y90" s="13"/>
      <c r="Z90" s="38"/>
      <c r="AA90" s="13"/>
      <c r="AB90" s="38"/>
      <c r="AC90" s="13"/>
      <c r="AD90" s="38"/>
      <c r="AE90" s="13"/>
      <c r="AF90" s="38"/>
      <c r="AG90" s="13"/>
      <c r="AH90" s="38"/>
      <c r="AI90" s="13"/>
      <c r="AJ90" s="38"/>
      <c r="AK90" s="13"/>
      <c r="AL90" s="38"/>
      <c r="AM90" s="13"/>
      <c r="AN90" s="38"/>
      <c r="AO90" s="13"/>
    </row>
    <row r="91" spans="1:41">
      <c r="A91" s="78" t="s">
        <v>143</v>
      </c>
      <c r="B91" s="79" t="s">
        <v>152</v>
      </c>
      <c r="C91" s="83"/>
      <c r="D91" s="81">
        <v>138354</v>
      </c>
      <c r="E91" s="81">
        <v>3</v>
      </c>
      <c r="F91" s="38">
        <v>6359.4</v>
      </c>
      <c r="G91" s="86">
        <v>6359.4</v>
      </c>
      <c r="H91" s="38">
        <v>19241.099999999999</v>
      </c>
      <c r="I91" s="13">
        <v>19241.099999999999</v>
      </c>
      <c r="J91" s="38">
        <v>9062.4</v>
      </c>
      <c r="K91" s="13">
        <v>9062.4</v>
      </c>
      <c r="L91" s="38">
        <v>24893.759999999998</v>
      </c>
      <c r="M91" s="13">
        <v>24893.759999999998</v>
      </c>
      <c r="N91" s="38"/>
      <c r="O91" s="13"/>
      <c r="P91" s="38"/>
      <c r="Q91" s="13"/>
      <c r="R91" s="38"/>
      <c r="S91" s="13"/>
      <c r="T91" s="38"/>
      <c r="U91" s="13"/>
      <c r="V91" s="38"/>
      <c r="W91" s="13"/>
      <c r="X91" s="38"/>
      <c r="Y91" s="13"/>
      <c r="Z91" s="38"/>
      <c r="AA91" s="13"/>
      <c r="AB91" s="38"/>
      <c r="AC91" s="13"/>
      <c r="AD91" s="38"/>
      <c r="AE91" s="13"/>
      <c r="AF91" s="38"/>
      <c r="AG91" s="13"/>
      <c r="AH91" s="38"/>
      <c r="AI91" s="13"/>
      <c r="AJ91" s="38"/>
      <c r="AK91" s="13"/>
      <c r="AL91" s="38"/>
      <c r="AM91" s="13"/>
      <c r="AN91" s="38"/>
      <c r="AO91" s="13"/>
    </row>
    <row r="92" spans="1:41">
      <c r="A92" s="78" t="s">
        <v>143</v>
      </c>
      <c r="B92" s="79" t="s">
        <v>153</v>
      </c>
      <c r="C92" s="83"/>
      <c r="D92" s="81">
        <v>433660</v>
      </c>
      <c r="E92" s="81">
        <v>4</v>
      </c>
      <c r="F92" s="38">
        <v>6170.7</v>
      </c>
      <c r="G92" s="13">
        <v>6170.7</v>
      </c>
      <c r="H92" s="38">
        <v>25214.400000000001</v>
      </c>
      <c r="I92" s="13">
        <v>25214.400000000001</v>
      </c>
      <c r="J92" s="38">
        <v>8961.1200000000008</v>
      </c>
      <c r="K92" s="13">
        <v>8961.1200000000008</v>
      </c>
      <c r="L92" s="38">
        <v>31215.84</v>
      </c>
      <c r="M92" s="13">
        <v>31215.84</v>
      </c>
      <c r="N92" s="38"/>
      <c r="O92" s="13"/>
      <c r="P92" s="38"/>
      <c r="Q92" s="13"/>
      <c r="R92" s="38"/>
      <c r="S92" s="13"/>
      <c r="T92" s="38"/>
      <c r="U92" s="13"/>
      <c r="V92" s="38"/>
      <c r="W92" s="13"/>
      <c r="X92" s="38"/>
      <c r="Y92" s="13"/>
      <c r="Z92" s="38"/>
      <c r="AA92" s="13"/>
      <c r="AB92" s="38"/>
      <c r="AC92" s="13"/>
      <c r="AD92" s="38"/>
      <c r="AE92" s="13"/>
      <c r="AF92" s="38"/>
      <c r="AG92" s="13"/>
      <c r="AH92" s="38"/>
      <c r="AI92" s="13"/>
      <c r="AJ92" s="38"/>
      <c r="AK92" s="13"/>
      <c r="AL92" s="38"/>
      <c r="AM92" s="13"/>
      <c r="AN92" s="38"/>
      <c r="AO92" s="13"/>
    </row>
    <row r="93" spans="1:41">
      <c r="A93" s="78" t="s">
        <v>143</v>
      </c>
      <c r="B93" s="79" t="s">
        <v>154</v>
      </c>
      <c r="C93" s="83"/>
      <c r="D93" s="81">
        <v>262129</v>
      </c>
      <c r="E93" s="81">
        <v>6</v>
      </c>
      <c r="F93" s="38">
        <v>5763</v>
      </c>
      <c r="G93" s="13">
        <v>5763</v>
      </c>
      <c r="H93" s="38">
        <v>24953.7</v>
      </c>
      <c r="I93" s="13">
        <v>24953.7</v>
      </c>
      <c r="J93" s="38">
        <v>11383.92</v>
      </c>
      <c r="K93" s="13">
        <v>11383.92</v>
      </c>
      <c r="L93" s="38">
        <v>28067.279999999999</v>
      </c>
      <c r="M93" s="13">
        <v>28067.279999999999</v>
      </c>
      <c r="N93" s="38"/>
      <c r="O93" s="13"/>
      <c r="P93" s="38"/>
      <c r="Q93" s="13"/>
      <c r="R93" s="38"/>
      <c r="S93" s="13"/>
      <c r="T93" s="38"/>
      <c r="U93" s="13"/>
      <c r="V93" s="38"/>
      <c r="W93" s="13"/>
      <c r="X93" s="38"/>
      <c r="Y93" s="13"/>
      <c r="Z93" s="38"/>
      <c r="AA93" s="13"/>
      <c r="AB93" s="38"/>
      <c r="AC93" s="13"/>
      <c r="AD93" s="38"/>
      <c r="AE93" s="13"/>
      <c r="AF93" s="38"/>
      <c r="AG93" s="13"/>
      <c r="AH93" s="38"/>
      <c r="AI93" s="13"/>
      <c r="AJ93" s="38"/>
      <c r="AK93" s="13"/>
      <c r="AL93" s="38"/>
      <c r="AM93" s="13"/>
      <c r="AN93" s="38"/>
      <c r="AO93" s="13"/>
    </row>
    <row r="94" spans="1:41">
      <c r="A94" s="89" t="s">
        <v>143</v>
      </c>
      <c r="B94" s="90" t="s">
        <v>156</v>
      </c>
      <c r="C94" s="91"/>
      <c r="D94" s="92">
        <v>132709</v>
      </c>
      <c r="E94" s="92">
        <v>7</v>
      </c>
      <c r="F94" s="38">
        <v>3285</v>
      </c>
      <c r="G94" s="93">
        <v>3357</v>
      </c>
      <c r="H94" s="38">
        <v>10938</v>
      </c>
      <c r="I94" s="93">
        <f>'[1]Part 7 Nonres Tuition 16-17'!$K$12</f>
        <v>11010</v>
      </c>
      <c r="J94" s="38"/>
      <c r="K94" s="13"/>
      <c r="L94" s="38"/>
      <c r="M94" s="13"/>
      <c r="N94" s="38"/>
      <c r="O94" s="13"/>
      <c r="P94" s="38"/>
      <c r="Q94" s="13"/>
      <c r="R94" s="38"/>
      <c r="S94" s="13"/>
      <c r="T94" s="38"/>
      <c r="U94" s="13"/>
      <c r="V94" s="38"/>
      <c r="W94" s="13"/>
      <c r="X94" s="38"/>
      <c r="Y94" s="13"/>
      <c r="Z94" s="38"/>
      <c r="AA94" s="13"/>
      <c r="AB94" s="38"/>
      <c r="AC94" s="13"/>
      <c r="AD94" s="38"/>
      <c r="AE94" s="13"/>
      <c r="AF94" s="38"/>
      <c r="AG94" s="13"/>
      <c r="AH94" s="38"/>
      <c r="AI94" s="13"/>
      <c r="AJ94" s="38"/>
      <c r="AK94" s="13"/>
      <c r="AL94" s="38"/>
      <c r="AM94" s="13"/>
      <c r="AN94" s="38"/>
      <c r="AO94" s="13"/>
    </row>
    <row r="95" spans="1:41">
      <c r="A95" s="89" t="s">
        <v>143</v>
      </c>
      <c r="B95" s="90" t="s">
        <v>157</v>
      </c>
      <c r="C95" s="94"/>
      <c r="D95" s="92">
        <v>133021</v>
      </c>
      <c r="E95" s="92">
        <v>7</v>
      </c>
      <c r="F95" s="38">
        <v>3060</v>
      </c>
      <c r="G95" s="13">
        <f>'[1]Part 7 Tuition 16-17'!$J$14</f>
        <v>3060</v>
      </c>
      <c r="H95" s="38">
        <v>8890.5</v>
      </c>
      <c r="I95" s="13">
        <f>'[1]Part 7 Nonres Tuition 16-17'!$K$14</f>
        <v>8890.5</v>
      </c>
      <c r="J95" s="38"/>
      <c r="K95" s="13"/>
      <c r="L95" s="38"/>
      <c r="M95" s="13"/>
      <c r="N95" s="38"/>
      <c r="O95" s="13"/>
      <c r="P95" s="38"/>
      <c r="Q95" s="13"/>
      <c r="R95" s="38"/>
      <c r="S95" s="13"/>
      <c r="T95" s="38"/>
      <c r="U95" s="13"/>
      <c r="V95" s="38"/>
      <c r="W95" s="13"/>
      <c r="X95" s="38"/>
      <c r="Y95" s="13"/>
      <c r="Z95" s="38"/>
      <c r="AA95" s="13"/>
      <c r="AB95" s="38"/>
      <c r="AC95" s="13"/>
      <c r="AD95" s="38"/>
      <c r="AE95" s="13"/>
      <c r="AF95" s="38"/>
      <c r="AG95" s="13"/>
      <c r="AH95" s="38"/>
      <c r="AI95" s="13"/>
      <c r="AJ95" s="38"/>
      <c r="AK95" s="13"/>
      <c r="AL95" s="38"/>
      <c r="AM95" s="13"/>
      <c r="AN95" s="38"/>
      <c r="AO95" s="13"/>
    </row>
    <row r="96" spans="1:41">
      <c r="A96" s="89" t="s">
        <v>143</v>
      </c>
      <c r="B96" s="90" t="s">
        <v>158</v>
      </c>
      <c r="C96" s="95"/>
      <c r="D96" s="92">
        <v>132851</v>
      </c>
      <c r="E96" s="96">
        <v>7</v>
      </c>
      <c r="F96" s="38">
        <v>3213</v>
      </c>
      <c r="G96" s="13">
        <f>'[1]Part 7 Tuition 16-17'!$J$13</f>
        <v>3213</v>
      </c>
      <c r="H96" s="38">
        <v>12656.4</v>
      </c>
      <c r="I96" s="13">
        <f>'[1]Part 7 Nonres Tuition 16-17'!$K$13</f>
        <v>12656.4</v>
      </c>
      <c r="J96" s="38"/>
      <c r="K96" s="13"/>
      <c r="L96" s="38"/>
      <c r="M96" s="13"/>
      <c r="N96" s="38"/>
      <c r="O96" s="13"/>
      <c r="P96" s="38"/>
      <c r="Q96" s="13"/>
      <c r="R96" s="38"/>
      <c r="S96" s="13"/>
      <c r="T96" s="38"/>
      <c r="U96" s="13"/>
      <c r="V96" s="38"/>
      <c r="W96" s="13"/>
      <c r="X96" s="38"/>
      <c r="Y96" s="13"/>
      <c r="Z96" s="38"/>
      <c r="AA96" s="13"/>
      <c r="AB96" s="38"/>
      <c r="AC96" s="13"/>
      <c r="AD96" s="38"/>
      <c r="AE96" s="13"/>
      <c r="AF96" s="38"/>
      <c r="AG96" s="13"/>
      <c r="AH96" s="38"/>
      <c r="AI96" s="13"/>
      <c r="AJ96" s="38"/>
      <c r="AK96" s="13"/>
      <c r="AL96" s="38"/>
      <c r="AM96" s="13"/>
      <c r="AN96" s="38"/>
      <c r="AO96" s="13"/>
    </row>
    <row r="97" spans="1:41">
      <c r="A97" s="89" t="s">
        <v>143</v>
      </c>
      <c r="B97" s="90" t="s">
        <v>159</v>
      </c>
      <c r="C97" s="94"/>
      <c r="D97" s="92">
        <v>133386</v>
      </c>
      <c r="E97" s="92">
        <v>7</v>
      </c>
      <c r="F97" s="38">
        <v>3134.4</v>
      </c>
      <c r="G97" s="93">
        <f>'[1]Part 7 Tuition 16-17'!$J$15</f>
        <v>3071.4</v>
      </c>
      <c r="H97" s="38">
        <v>12204</v>
      </c>
      <c r="I97" s="93">
        <f>'[1]Part 7 Nonres Tuition 16-17'!$K$15</f>
        <v>11959.5</v>
      </c>
      <c r="J97" s="38"/>
      <c r="K97" s="13"/>
      <c r="L97" s="38"/>
      <c r="M97" s="13"/>
      <c r="N97" s="38"/>
      <c r="O97" s="13"/>
      <c r="P97" s="38"/>
      <c r="Q97" s="13"/>
      <c r="R97" s="38"/>
      <c r="S97" s="13"/>
      <c r="T97" s="38"/>
      <c r="U97" s="13"/>
      <c r="V97" s="38"/>
      <c r="W97" s="13"/>
      <c r="X97" s="38"/>
      <c r="Y97" s="13"/>
      <c r="Z97" s="38"/>
      <c r="AA97" s="13"/>
      <c r="AB97" s="38"/>
      <c r="AC97" s="13"/>
      <c r="AD97" s="38"/>
      <c r="AE97" s="13"/>
      <c r="AF97" s="38"/>
      <c r="AG97" s="13"/>
      <c r="AH97" s="38"/>
      <c r="AI97" s="13"/>
      <c r="AJ97" s="38"/>
      <c r="AK97" s="13"/>
      <c r="AL97" s="38"/>
      <c r="AM97" s="13"/>
      <c r="AN97" s="38"/>
      <c r="AO97" s="13"/>
    </row>
    <row r="98" spans="1:41" ht="12.75" customHeight="1">
      <c r="A98" s="223" t="s">
        <v>143</v>
      </c>
      <c r="B98" s="90" t="s">
        <v>179</v>
      </c>
      <c r="C98" s="207" t="s">
        <v>834</v>
      </c>
      <c r="D98" s="92">
        <v>135160</v>
      </c>
      <c r="E98" s="96">
        <v>7</v>
      </c>
      <c r="F98" s="38">
        <v>3069.6</v>
      </c>
      <c r="G98" s="13">
        <f>'[1]Part 7 Tuition 16-17'!$J$22</f>
        <v>3069.6</v>
      </c>
      <c r="H98" s="38">
        <v>11717.1</v>
      </c>
      <c r="I98" s="13">
        <f>'[1]Part 7 Nonres Tuition 16-17'!$K$22</f>
        <v>11717.1</v>
      </c>
      <c r="J98" s="38"/>
      <c r="K98" s="13"/>
      <c r="L98" s="38"/>
      <c r="M98" s="13"/>
      <c r="N98" s="38"/>
      <c r="O98" s="13"/>
      <c r="P98" s="38"/>
      <c r="Q98" s="13"/>
      <c r="R98" s="38"/>
      <c r="S98" s="13"/>
      <c r="T98" s="38"/>
      <c r="U98" s="13"/>
      <c r="V98" s="38"/>
      <c r="W98" s="13"/>
      <c r="X98" s="38"/>
      <c r="Y98" s="13"/>
      <c r="Z98" s="38"/>
      <c r="AA98" s="13"/>
      <c r="AB98" s="38"/>
      <c r="AC98" s="13"/>
      <c r="AD98" s="38"/>
      <c r="AE98" s="13"/>
      <c r="AF98" s="38"/>
      <c r="AG98" s="13"/>
      <c r="AH98" s="38"/>
      <c r="AI98" s="13"/>
      <c r="AJ98" s="38"/>
      <c r="AK98" s="13"/>
      <c r="AL98" s="38"/>
      <c r="AM98" s="13"/>
      <c r="AN98" s="38"/>
      <c r="AO98" s="13"/>
    </row>
    <row r="99" spans="1:41">
      <c r="A99" s="89" t="s">
        <v>143</v>
      </c>
      <c r="B99" s="97" t="s">
        <v>160</v>
      </c>
      <c r="C99" s="94"/>
      <c r="D99" s="92">
        <v>133508</v>
      </c>
      <c r="E99" s="92">
        <v>7</v>
      </c>
      <c r="F99" s="38">
        <v>3340.8</v>
      </c>
      <c r="G99" s="13">
        <f>'[1]Part 7 Tuition 16-17'!$J$16</f>
        <v>3340.8</v>
      </c>
      <c r="H99" s="38">
        <v>12918.9</v>
      </c>
      <c r="I99" s="13">
        <f>'[1]Part 7 Nonres Tuition 16-17'!$K$16</f>
        <v>12918.9</v>
      </c>
      <c r="J99" s="38"/>
      <c r="K99" s="13"/>
      <c r="L99" s="38"/>
      <c r="M99" s="13"/>
      <c r="N99" s="38"/>
      <c r="O99" s="13"/>
      <c r="P99" s="38"/>
      <c r="Q99" s="13"/>
      <c r="R99" s="38"/>
      <c r="S99" s="13"/>
      <c r="T99" s="38"/>
      <c r="U99" s="13"/>
      <c r="V99" s="38"/>
      <c r="W99" s="13"/>
      <c r="X99" s="38"/>
      <c r="Y99" s="13"/>
      <c r="Z99" s="38"/>
      <c r="AA99" s="13"/>
      <c r="AB99" s="38"/>
      <c r="AC99" s="13"/>
      <c r="AD99" s="38"/>
      <c r="AE99" s="13"/>
      <c r="AF99" s="38"/>
      <c r="AG99" s="13"/>
      <c r="AH99" s="38"/>
      <c r="AI99" s="13"/>
      <c r="AJ99" s="38"/>
      <c r="AK99" s="13"/>
      <c r="AL99" s="38"/>
      <c r="AM99" s="13"/>
      <c r="AN99" s="38"/>
      <c r="AO99" s="13"/>
    </row>
    <row r="100" spans="1:41">
      <c r="A100" s="89" t="s">
        <v>143</v>
      </c>
      <c r="B100" s="90" t="s">
        <v>161</v>
      </c>
      <c r="C100" s="98"/>
      <c r="D100" s="92">
        <v>133702</v>
      </c>
      <c r="E100" s="92">
        <v>7</v>
      </c>
      <c r="F100" s="38">
        <v>3146.4</v>
      </c>
      <c r="G100" s="13">
        <f>'[1]Part 7 Tuition 16-17'!$J$17</f>
        <v>3146.4</v>
      </c>
      <c r="H100" s="38">
        <v>12038.1</v>
      </c>
      <c r="I100" s="13">
        <f>'[1]Part 7 Nonres Tuition 16-17'!$K$17</f>
        <v>12038.1</v>
      </c>
      <c r="J100" s="38"/>
      <c r="K100" s="13"/>
      <c r="L100" s="38"/>
      <c r="M100" s="13"/>
      <c r="N100" s="38"/>
      <c r="O100" s="13"/>
      <c r="P100" s="38"/>
      <c r="Q100" s="13"/>
      <c r="R100" s="38"/>
      <c r="S100" s="13"/>
      <c r="T100" s="38"/>
      <c r="U100" s="13"/>
      <c r="V100" s="38"/>
      <c r="W100" s="13"/>
      <c r="X100" s="38"/>
      <c r="Y100" s="13"/>
      <c r="Z100" s="38"/>
      <c r="AA100" s="13"/>
      <c r="AB100" s="38"/>
      <c r="AC100" s="13"/>
      <c r="AD100" s="38"/>
      <c r="AE100" s="13"/>
      <c r="AF100" s="38"/>
      <c r="AG100" s="13"/>
      <c r="AH100" s="38"/>
      <c r="AI100" s="13"/>
      <c r="AJ100" s="38"/>
      <c r="AK100" s="13"/>
      <c r="AL100" s="38"/>
      <c r="AM100" s="13"/>
      <c r="AN100" s="38"/>
      <c r="AO100" s="13"/>
    </row>
    <row r="101" spans="1:41">
      <c r="A101" s="89" t="s">
        <v>143</v>
      </c>
      <c r="B101" s="90" t="s">
        <v>162</v>
      </c>
      <c r="C101" s="91"/>
      <c r="D101" s="92">
        <v>134343</v>
      </c>
      <c r="E101" s="99">
        <v>7</v>
      </c>
      <c r="F101" s="38">
        <v>2844</v>
      </c>
      <c r="G101" s="13">
        <f>'[1]Part 7 Tuition 16-17'!$J$19</f>
        <v>2844</v>
      </c>
      <c r="H101" s="38">
        <v>10672.8</v>
      </c>
      <c r="I101" s="13">
        <f>'[1]Part 7 Nonres Tuition 16-17'!$K$19</f>
        <v>10672.8</v>
      </c>
      <c r="J101" s="38"/>
      <c r="K101" s="13"/>
      <c r="L101" s="38"/>
      <c r="M101" s="13"/>
      <c r="N101" s="38"/>
      <c r="O101" s="13"/>
      <c r="P101" s="38"/>
      <c r="Q101" s="13"/>
      <c r="R101" s="38"/>
      <c r="S101" s="13"/>
      <c r="T101" s="38"/>
      <c r="U101" s="13"/>
      <c r="V101" s="38"/>
      <c r="W101" s="13"/>
      <c r="X101" s="38"/>
      <c r="Y101" s="13"/>
      <c r="Z101" s="38"/>
      <c r="AA101" s="13"/>
      <c r="AB101" s="38"/>
      <c r="AC101" s="13"/>
      <c r="AD101" s="38"/>
      <c r="AE101" s="13"/>
      <c r="AF101" s="38"/>
      <c r="AG101" s="13"/>
      <c r="AH101" s="38"/>
      <c r="AI101" s="13"/>
      <c r="AJ101" s="38"/>
      <c r="AK101" s="13"/>
      <c r="AL101" s="38"/>
      <c r="AM101" s="13"/>
      <c r="AN101" s="38"/>
      <c r="AO101" s="13"/>
    </row>
    <row r="102" spans="1:41">
      <c r="A102" s="89" t="s">
        <v>143</v>
      </c>
      <c r="B102" s="90" t="s">
        <v>163</v>
      </c>
      <c r="C102" s="98"/>
      <c r="D102" s="92">
        <v>134608</v>
      </c>
      <c r="E102" s="92">
        <v>7</v>
      </c>
      <c r="F102" s="38">
        <v>3114.9</v>
      </c>
      <c r="G102" s="13">
        <f>'[1]Part 7 Tuition 16-17'!$J$21</f>
        <v>3114.9</v>
      </c>
      <c r="H102" s="38">
        <v>11714.7</v>
      </c>
      <c r="I102" s="13">
        <f>'[1]Part 7 Nonres Tuition 16-17'!$K$21</f>
        <v>11714.7</v>
      </c>
      <c r="J102" s="38"/>
      <c r="K102" s="13"/>
      <c r="L102" s="38"/>
      <c r="M102" s="13"/>
      <c r="N102" s="38"/>
      <c r="O102" s="13"/>
      <c r="P102" s="38"/>
      <c r="Q102" s="13"/>
      <c r="R102" s="38"/>
      <c r="S102" s="13"/>
      <c r="T102" s="38"/>
      <c r="U102" s="13"/>
      <c r="V102" s="38"/>
      <c r="W102" s="13"/>
      <c r="X102" s="38"/>
      <c r="Y102" s="13"/>
      <c r="Z102" s="38"/>
      <c r="AA102" s="13"/>
      <c r="AB102" s="38"/>
      <c r="AC102" s="13"/>
      <c r="AD102" s="38"/>
      <c r="AE102" s="13"/>
      <c r="AF102" s="38"/>
      <c r="AG102" s="13"/>
      <c r="AH102" s="38"/>
      <c r="AI102" s="13"/>
      <c r="AJ102" s="38"/>
      <c r="AK102" s="13"/>
      <c r="AL102" s="38"/>
      <c r="AM102" s="13"/>
      <c r="AN102" s="38"/>
      <c r="AO102" s="13"/>
    </row>
    <row r="103" spans="1:41">
      <c r="A103" s="89" t="s">
        <v>143</v>
      </c>
      <c r="B103" s="90" t="s">
        <v>164</v>
      </c>
      <c r="C103" s="94"/>
      <c r="D103" s="92">
        <v>135717</v>
      </c>
      <c r="E103" s="92">
        <v>7</v>
      </c>
      <c r="F103" s="38">
        <v>3456.6</v>
      </c>
      <c r="G103" s="13">
        <f>'[1]Part 7 Tuition 16-17'!$J$25</f>
        <v>3456.6</v>
      </c>
      <c r="H103" s="38">
        <v>11985.3</v>
      </c>
      <c r="I103" s="13">
        <f>'[1]Part 7 Nonres Tuition 16-17'!$K$25</f>
        <v>11985.3</v>
      </c>
      <c r="J103" s="38"/>
      <c r="K103" s="13"/>
      <c r="L103" s="38"/>
      <c r="M103" s="13"/>
      <c r="N103" s="38"/>
      <c r="O103" s="13"/>
      <c r="P103" s="38"/>
      <c r="Q103" s="13"/>
      <c r="R103" s="38"/>
      <c r="S103" s="13"/>
      <c r="T103" s="38"/>
      <c r="U103" s="13"/>
      <c r="V103" s="38"/>
      <c r="W103" s="13"/>
      <c r="X103" s="38"/>
      <c r="Y103" s="13"/>
      <c r="Z103" s="38"/>
      <c r="AA103" s="13"/>
      <c r="AB103" s="38"/>
      <c r="AC103" s="13"/>
      <c r="AD103" s="38"/>
      <c r="AE103" s="13"/>
      <c r="AF103" s="38"/>
      <c r="AG103" s="13"/>
      <c r="AH103" s="38"/>
      <c r="AI103" s="13"/>
      <c r="AJ103" s="38"/>
      <c r="AK103" s="13"/>
      <c r="AL103" s="38"/>
      <c r="AM103" s="13"/>
      <c r="AN103" s="38"/>
      <c r="AO103" s="13"/>
    </row>
    <row r="104" spans="1:41">
      <c r="A104" s="89" t="s">
        <v>143</v>
      </c>
      <c r="B104" s="90" t="s">
        <v>165</v>
      </c>
      <c r="C104" s="94"/>
      <c r="D104" s="92">
        <v>136233</v>
      </c>
      <c r="E104" s="92">
        <v>7</v>
      </c>
      <c r="F104" s="38">
        <v>3120.3</v>
      </c>
      <c r="G104" s="13">
        <f>'[1]Part 7 Tuition 16-17'!$J$27</f>
        <v>3120.3</v>
      </c>
      <c r="H104" s="38">
        <v>11940.6</v>
      </c>
      <c r="I104" s="13">
        <f>'[1]Part 7 Nonres Tuition 16-17'!$K$27</f>
        <v>11940.6</v>
      </c>
      <c r="J104" s="38"/>
      <c r="K104" s="13"/>
      <c r="L104" s="38"/>
      <c r="M104" s="13"/>
      <c r="N104" s="38"/>
      <c r="O104" s="13"/>
      <c r="P104" s="38"/>
      <c r="Q104" s="13"/>
      <c r="R104" s="38"/>
      <c r="S104" s="13"/>
      <c r="T104" s="38"/>
      <c r="U104" s="13"/>
      <c r="V104" s="38"/>
      <c r="W104" s="13"/>
      <c r="X104" s="38"/>
      <c r="Y104" s="13"/>
      <c r="Z104" s="38"/>
      <c r="AA104" s="13"/>
      <c r="AB104" s="38"/>
      <c r="AC104" s="13"/>
      <c r="AD104" s="38"/>
      <c r="AE104" s="13"/>
      <c r="AF104" s="38"/>
      <c r="AG104" s="13"/>
      <c r="AH104" s="38"/>
      <c r="AI104" s="13"/>
      <c r="AJ104" s="38"/>
      <c r="AK104" s="13"/>
      <c r="AL104" s="38"/>
      <c r="AM104" s="13"/>
      <c r="AN104" s="38"/>
      <c r="AO104" s="13"/>
    </row>
    <row r="105" spans="1:41">
      <c r="A105" s="89" t="s">
        <v>143</v>
      </c>
      <c r="B105" s="90" t="s">
        <v>166</v>
      </c>
      <c r="C105" s="91"/>
      <c r="D105" s="92">
        <v>136358</v>
      </c>
      <c r="E105" s="92">
        <v>7</v>
      </c>
      <c r="F105" s="38">
        <v>3030</v>
      </c>
      <c r="G105" s="13">
        <f>'[1]Part 7 Tuition 16-17'!$J$28</f>
        <v>3030</v>
      </c>
      <c r="H105" s="38">
        <v>10890</v>
      </c>
      <c r="I105" s="13">
        <f>'[1]Part 7 Nonres Tuition 16-17'!$K$28</f>
        <v>10890</v>
      </c>
      <c r="J105" s="38"/>
      <c r="K105" s="13"/>
      <c r="L105" s="38"/>
      <c r="M105" s="13"/>
      <c r="N105" s="38"/>
      <c r="O105" s="13"/>
      <c r="P105" s="38"/>
      <c r="Q105" s="13"/>
      <c r="R105" s="38"/>
      <c r="S105" s="13"/>
      <c r="T105" s="38"/>
      <c r="U105" s="13"/>
      <c r="V105" s="38"/>
      <c r="W105" s="13"/>
      <c r="X105" s="38"/>
      <c r="Y105" s="13"/>
      <c r="Z105" s="38"/>
      <c r="AA105" s="13"/>
      <c r="AB105" s="38"/>
      <c r="AC105" s="13"/>
      <c r="AD105" s="38"/>
      <c r="AE105" s="13"/>
      <c r="AF105" s="38"/>
      <c r="AG105" s="13"/>
      <c r="AH105" s="38"/>
      <c r="AI105" s="13"/>
      <c r="AJ105" s="38"/>
      <c r="AK105" s="13"/>
      <c r="AL105" s="38"/>
      <c r="AM105" s="13"/>
      <c r="AN105" s="38"/>
      <c r="AO105" s="13"/>
    </row>
    <row r="106" spans="1:41">
      <c r="A106" s="89" t="s">
        <v>143</v>
      </c>
      <c r="B106" s="90" t="s">
        <v>167</v>
      </c>
      <c r="C106" s="91"/>
      <c r="D106" s="92">
        <v>136473</v>
      </c>
      <c r="E106" s="99">
        <v>7</v>
      </c>
      <c r="F106" s="38">
        <v>3137.4</v>
      </c>
      <c r="G106" s="13">
        <f>'[1]Part 7 Tuition 16-17'!$J$30</f>
        <v>3137.4</v>
      </c>
      <c r="H106" s="38">
        <v>12592.8</v>
      </c>
      <c r="I106" s="13">
        <f>'[1]Part 7 Nonres Tuition 16-17'!$K$30</f>
        <v>12592.8</v>
      </c>
      <c r="J106" s="38"/>
      <c r="K106" s="13"/>
      <c r="L106" s="38"/>
      <c r="M106" s="13"/>
      <c r="N106" s="38"/>
      <c r="O106" s="13"/>
      <c r="P106" s="38"/>
      <c r="Q106" s="13"/>
      <c r="R106" s="38"/>
      <c r="S106" s="13"/>
      <c r="T106" s="38"/>
      <c r="U106" s="13"/>
      <c r="V106" s="38"/>
      <c r="W106" s="13"/>
      <c r="X106" s="38"/>
      <c r="Y106" s="13"/>
      <c r="Z106" s="38"/>
      <c r="AA106" s="13"/>
      <c r="AB106" s="38"/>
      <c r="AC106" s="13"/>
      <c r="AD106" s="38"/>
      <c r="AE106" s="13"/>
      <c r="AF106" s="38"/>
      <c r="AG106" s="13"/>
      <c r="AH106" s="38"/>
      <c r="AI106" s="13"/>
      <c r="AJ106" s="38"/>
      <c r="AK106" s="13"/>
      <c r="AL106" s="38"/>
      <c r="AM106" s="13"/>
      <c r="AN106" s="38"/>
      <c r="AO106" s="13"/>
    </row>
    <row r="107" spans="1:41">
      <c r="A107" s="89" t="s">
        <v>143</v>
      </c>
      <c r="B107" s="90" t="s">
        <v>168</v>
      </c>
      <c r="C107" s="91"/>
      <c r="D107" s="92">
        <v>136516</v>
      </c>
      <c r="E107" s="92">
        <v>7</v>
      </c>
      <c r="F107" s="38">
        <v>3336.6</v>
      </c>
      <c r="G107" s="13">
        <f>'[1]Part 7 Tuition 16-17'!$J$31</f>
        <v>3336.6</v>
      </c>
      <c r="H107" s="38">
        <v>12241.8</v>
      </c>
      <c r="I107" s="13">
        <f>'[1]Part 7 Nonres Tuition 16-17'!$K$31</f>
        <v>12241.8</v>
      </c>
      <c r="J107" s="38"/>
      <c r="K107" s="13"/>
      <c r="L107" s="38"/>
      <c r="M107" s="13"/>
      <c r="N107" s="38"/>
      <c r="O107" s="13"/>
      <c r="P107" s="38"/>
      <c r="Q107" s="13"/>
      <c r="R107" s="38"/>
      <c r="S107" s="13"/>
      <c r="T107" s="38"/>
      <c r="U107" s="13"/>
      <c r="V107" s="38"/>
      <c r="W107" s="13"/>
      <c r="X107" s="38"/>
      <c r="Y107" s="13"/>
      <c r="Z107" s="38"/>
      <c r="AA107" s="13"/>
      <c r="AB107" s="38"/>
      <c r="AC107" s="13"/>
      <c r="AD107" s="38"/>
      <c r="AE107" s="13"/>
      <c r="AF107" s="38"/>
      <c r="AG107" s="13"/>
      <c r="AH107" s="38"/>
      <c r="AI107" s="13"/>
      <c r="AJ107" s="38"/>
      <c r="AK107" s="13"/>
      <c r="AL107" s="38"/>
      <c r="AM107" s="13"/>
      <c r="AN107" s="38"/>
      <c r="AO107" s="13"/>
    </row>
    <row r="108" spans="1:41">
      <c r="A108" s="89" t="s">
        <v>143</v>
      </c>
      <c r="B108" s="90" t="s">
        <v>169</v>
      </c>
      <c r="C108" s="91"/>
      <c r="D108" s="92">
        <v>137096</v>
      </c>
      <c r="E108" s="99">
        <v>7</v>
      </c>
      <c r="F108" s="38">
        <v>3053.1</v>
      </c>
      <c r="G108" s="13">
        <f>'[1]Part 7 Tuition 16-17'!$J$34</f>
        <v>3053.1</v>
      </c>
      <c r="H108" s="38">
        <v>11337</v>
      </c>
      <c r="I108" s="13">
        <f>'[1]Part 7 Nonres Tuition 16-17'!$K$34</f>
        <v>11337</v>
      </c>
      <c r="J108" s="38"/>
      <c r="K108" s="13"/>
      <c r="L108" s="38"/>
      <c r="M108" s="13"/>
      <c r="N108" s="38"/>
      <c r="O108" s="13"/>
      <c r="P108" s="38"/>
      <c r="Q108" s="13"/>
      <c r="R108" s="38"/>
      <c r="S108" s="13"/>
      <c r="T108" s="38"/>
      <c r="U108" s="13"/>
      <c r="V108" s="38"/>
      <c r="W108" s="13"/>
      <c r="X108" s="38"/>
      <c r="Y108" s="13"/>
      <c r="Z108" s="38"/>
      <c r="AA108" s="13"/>
      <c r="AB108" s="38"/>
      <c r="AC108" s="13"/>
      <c r="AD108" s="38"/>
      <c r="AE108" s="13"/>
      <c r="AF108" s="38"/>
      <c r="AG108" s="13"/>
      <c r="AH108" s="38"/>
      <c r="AI108" s="13"/>
      <c r="AJ108" s="38"/>
      <c r="AK108" s="13"/>
      <c r="AL108" s="38"/>
      <c r="AM108" s="13"/>
      <c r="AN108" s="38"/>
      <c r="AO108" s="13"/>
    </row>
    <row r="109" spans="1:41">
      <c r="A109" s="89" t="s">
        <v>143</v>
      </c>
      <c r="B109" s="90" t="s">
        <v>170</v>
      </c>
      <c r="C109" s="91"/>
      <c r="D109" s="92">
        <v>137209</v>
      </c>
      <c r="E109" s="99">
        <v>7</v>
      </c>
      <c r="F109" s="38">
        <v>3074.4</v>
      </c>
      <c r="G109" s="93">
        <f>'[1]Part 7 Tuition 16-17'!$J$35</f>
        <v>3122.4</v>
      </c>
      <c r="H109" s="38">
        <v>11399.1</v>
      </c>
      <c r="I109" s="93">
        <f>'[1]Part 7 Nonres Tuition 16-17'!$K$35</f>
        <v>11447.1</v>
      </c>
      <c r="J109" s="38"/>
      <c r="K109" s="13"/>
      <c r="L109" s="38"/>
      <c r="M109" s="13"/>
      <c r="N109" s="38"/>
      <c r="O109" s="13"/>
      <c r="P109" s="38"/>
      <c r="Q109" s="13"/>
      <c r="R109" s="38"/>
      <c r="S109" s="13"/>
      <c r="T109" s="38"/>
      <c r="U109" s="13"/>
      <c r="V109" s="38"/>
      <c r="W109" s="13"/>
      <c r="X109" s="38"/>
      <c r="Y109" s="13"/>
      <c r="Z109" s="38"/>
      <c r="AA109" s="13"/>
      <c r="AB109" s="38"/>
      <c r="AC109" s="13"/>
      <c r="AD109" s="38"/>
      <c r="AE109" s="13"/>
      <c r="AF109" s="38"/>
      <c r="AG109" s="13"/>
      <c r="AH109" s="38"/>
      <c r="AI109" s="13"/>
      <c r="AJ109" s="38"/>
      <c r="AK109" s="13"/>
      <c r="AL109" s="38"/>
      <c r="AM109" s="13"/>
      <c r="AN109" s="38"/>
      <c r="AO109" s="13"/>
    </row>
    <row r="110" spans="1:41">
      <c r="A110" s="89" t="s">
        <v>143</v>
      </c>
      <c r="B110" s="90" t="s">
        <v>171</v>
      </c>
      <c r="C110" s="91"/>
      <c r="D110" s="92">
        <v>137281</v>
      </c>
      <c r="E110" s="92">
        <v>7</v>
      </c>
      <c r="F110" s="38">
        <v>3180</v>
      </c>
      <c r="G110" s="93">
        <f>'[1]Part 7 Tuition 16-17'!$J$32</f>
        <v>3240</v>
      </c>
      <c r="H110" s="38">
        <v>11608.2</v>
      </c>
      <c r="I110" s="93">
        <f>'[1]Part 7 Nonres Tuition 16-17'!$K$32</f>
        <v>11668.2</v>
      </c>
      <c r="J110" s="38"/>
      <c r="K110" s="13"/>
      <c r="L110" s="38"/>
      <c r="M110" s="13"/>
      <c r="N110" s="38"/>
      <c r="O110" s="13"/>
      <c r="P110" s="38"/>
      <c r="Q110" s="13"/>
      <c r="R110" s="38"/>
      <c r="S110" s="13"/>
      <c r="T110" s="38"/>
      <c r="U110" s="13"/>
      <c r="V110" s="38"/>
      <c r="W110" s="13"/>
      <c r="X110" s="38"/>
      <c r="Y110" s="13"/>
      <c r="Z110" s="38"/>
      <c r="AA110" s="13"/>
      <c r="AB110" s="38"/>
      <c r="AC110" s="13"/>
      <c r="AD110" s="38"/>
      <c r="AE110" s="13"/>
      <c r="AF110" s="38"/>
      <c r="AG110" s="13"/>
      <c r="AH110" s="38"/>
      <c r="AI110" s="13"/>
      <c r="AJ110" s="38"/>
      <c r="AK110" s="13"/>
      <c r="AL110" s="38"/>
      <c r="AM110" s="13"/>
      <c r="AN110" s="38"/>
      <c r="AO110" s="13"/>
    </row>
    <row r="111" spans="1:41">
      <c r="A111" s="100" t="s">
        <v>143</v>
      </c>
      <c r="B111" s="90" t="s">
        <v>172</v>
      </c>
      <c r="C111" s="94"/>
      <c r="D111" s="92">
        <v>137078</v>
      </c>
      <c r="E111" s="92">
        <v>7</v>
      </c>
      <c r="F111" s="38">
        <v>3352.5</v>
      </c>
      <c r="G111" s="13">
        <f>'[1]Part 7 Tuition 16-17'!$J$33</f>
        <v>3352.5</v>
      </c>
      <c r="H111" s="38">
        <v>11607</v>
      </c>
      <c r="I111" s="13">
        <f>'[1]Part 7 Nonres Tuition 16-17'!$K$33</f>
        <v>11607</v>
      </c>
      <c r="J111" s="38"/>
      <c r="K111" s="13"/>
      <c r="L111" s="38"/>
      <c r="M111" s="13"/>
      <c r="N111" s="38"/>
      <c r="O111" s="13"/>
      <c r="P111" s="38"/>
      <c r="Q111" s="13"/>
      <c r="R111" s="38"/>
      <c r="S111" s="13"/>
      <c r="T111" s="38"/>
      <c r="U111" s="13"/>
      <c r="V111" s="38"/>
      <c r="W111" s="13"/>
      <c r="X111" s="38"/>
      <c r="Y111" s="13"/>
      <c r="Z111" s="38"/>
      <c r="AA111" s="13"/>
      <c r="AB111" s="38"/>
      <c r="AC111" s="13"/>
      <c r="AD111" s="38"/>
      <c r="AE111" s="13"/>
      <c r="AF111" s="38"/>
      <c r="AG111" s="13"/>
      <c r="AH111" s="38"/>
      <c r="AI111" s="13"/>
      <c r="AJ111" s="38"/>
      <c r="AK111" s="13"/>
      <c r="AL111" s="38"/>
      <c r="AM111" s="13"/>
      <c r="AN111" s="38"/>
      <c r="AO111" s="13"/>
    </row>
    <row r="112" spans="1:41">
      <c r="A112" s="100" t="s">
        <v>143</v>
      </c>
      <c r="B112" s="90" t="s">
        <v>173</v>
      </c>
      <c r="C112" s="91"/>
      <c r="D112" s="92">
        <v>135391</v>
      </c>
      <c r="E112" s="92">
        <v>7</v>
      </c>
      <c r="F112" s="38">
        <v>3074.4</v>
      </c>
      <c r="G112" s="13">
        <f>'[1]Part 7 Tuition 16-17'!$J$24</f>
        <v>3074.4</v>
      </c>
      <c r="H112" s="38">
        <v>11595.6</v>
      </c>
      <c r="I112" s="13">
        <f>'[1]Part 7 Nonres Tuition 16-17'!$K$24</f>
        <v>11595.6</v>
      </c>
      <c r="J112" s="38"/>
      <c r="K112" s="13"/>
      <c r="L112" s="38"/>
      <c r="M112" s="13"/>
      <c r="N112" s="38"/>
      <c r="O112" s="13"/>
      <c r="P112" s="38"/>
      <c r="Q112" s="13"/>
      <c r="R112" s="38"/>
      <c r="S112" s="13"/>
      <c r="T112" s="38"/>
      <c r="U112" s="13"/>
      <c r="V112" s="38"/>
      <c r="W112" s="13"/>
      <c r="X112" s="38"/>
      <c r="Y112" s="13"/>
      <c r="Z112" s="38"/>
      <c r="AA112" s="13"/>
      <c r="AB112" s="38"/>
      <c r="AC112" s="13"/>
      <c r="AD112" s="38"/>
      <c r="AE112" s="13"/>
      <c r="AF112" s="38"/>
      <c r="AG112" s="13"/>
      <c r="AH112" s="38"/>
      <c r="AI112" s="13"/>
      <c r="AJ112" s="38"/>
      <c r="AK112" s="13"/>
      <c r="AL112" s="38"/>
      <c r="AM112" s="13"/>
      <c r="AN112" s="38"/>
      <c r="AO112" s="13"/>
    </row>
    <row r="113" spans="1:41">
      <c r="A113" s="100" t="s">
        <v>143</v>
      </c>
      <c r="B113" s="90" t="s">
        <v>174</v>
      </c>
      <c r="C113" s="95"/>
      <c r="D113" s="92">
        <v>138187</v>
      </c>
      <c r="E113" s="96">
        <v>7</v>
      </c>
      <c r="F113" s="38">
        <v>3091.8</v>
      </c>
      <c r="G113" s="13">
        <f>'[1]Part 7 Tuition 16-17'!$J$38</f>
        <v>3091.8</v>
      </c>
      <c r="H113" s="38">
        <v>11728.8</v>
      </c>
      <c r="I113" s="13">
        <f>'[1]Part 7 Nonres Tuition 16-17'!$K$38</f>
        <v>11728.8</v>
      </c>
      <c r="J113" s="38"/>
      <c r="K113" s="13"/>
      <c r="L113" s="38"/>
      <c r="M113" s="13"/>
      <c r="N113" s="38"/>
      <c r="O113" s="13"/>
      <c r="P113" s="38"/>
      <c r="Q113" s="13"/>
      <c r="R113" s="38"/>
      <c r="S113" s="13"/>
      <c r="T113" s="38"/>
      <c r="U113" s="13"/>
      <c r="V113" s="38"/>
      <c r="W113" s="13"/>
      <c r="X113" s="38"/>
      <c r="Y113" s="13"/>
      <c r="Z113" s="38"/>
      <c r="AA113" s="13"/>
      <c r="AB113" s="38"/>
      <c r="AC113" s="13"/>
      <c r="AD113" s="38"/>
      <c r="AE113" s="13"/>
      <c r="AF113" s="38"/>
      <c r="AG113" s="13"/>
      <c r="AH113" s="38"/>
      <c r="AI113" s="13"/>
      <c r="AJ113" s="38"/>
      <c r="AK113" s="13"/>
      <c r="AL113" s="38"/>
      <c r="AM113" s="13"/>
      <c r="AN113" s="38"/>
      <c r="AO113" s="13"/>
    </row>
    <row r="114" spans="1:41">
      <c r="A114" s="101" t="s">
        <v>143</v>
      </c>
      <c r="B114" s="90" t="s">
        <v>175</v>
      </c>
      <c r="C114" s="94" t="s">
        <v>833</v>
      </c>
      <c r="D114" s="92">
        <v>132693</v>
      </c>
      <c r="E114" s="92">
        <v>8</v>
      </c>
      <c r="F114" s="38">
        <v>3120</v>
      </c>
      <c r="G114" s="13">
        <f>'[1]Part 7 Tuition 16-17'!$J$11</f>
        <v>3120</v>
      </c>
      <c r="H114" s="38">
        <v>12172.8</v>
      </c>
      <c r="I114" s="13">
        <f>'[1]Part 7 Nonres Tuition 16-17'!$K$11</f>
        <v>12172.8</v>
      </c>
      <c r="J114" s="38"/>
      <c r="K114" s="13"/>
      <c r="L114" s="38"/>
      <c r="M114" s="13"/>
      <c r="N114" s="38"/>
      <c r="O114" s="13"/>
      <c r="P114" s="38"/>
      <c r="Q114" s="13"/>
      <c r="R114" s="38"/>
      <c r="S114" s="13"/>
      <c r="T114" s="38"/>
      <c r="U114" s="13"/>
      <c r="V114" s="38"/>
      <c r="W114" s="13"/>
      <c r="X114" s="38"/>
      <c r="Y114" s="13"/>
      <c r="Z114" s="38"/>
      <c r="AA114" s="13"/>
      <c r="AB114" s="38"/>
      <c r="AC114" s="13"/>
      <c r="AD114" s="38"/>
      <c r="AE114" s="13"/>
      <c r="AF114" s="38"/>
      <c r="AG114" s="13"/>
      <c r="AH114" s="38"/>
      <c r="AI114" s="13"/>
      <c r="AJ114" s="38"/>
      <c r="AK114" s="13"/>
      <c r="AL114" s="38"/>
      <c r="AM114" s="13"/>
      <c r="AN114" s="38"/>
      <c r="AO114" s="13"/>
    </row>
    <row r="115" spans="1:41">
      <c r="A115" s="101" t="s">
        <v>143</v>
      </c>
      <c r="B115" s="90" t="s">
        <v>176</v>
      </c>
      <c r="C115" s="94"/>
      <c r="D115" s="92">
        <v>134495</v>
      </c>
      <c r="E115" s="92">
        <v>8</v>
      </c>
      <c r="F115" s="38">
        <v>3115.5</v>
      </c>
      <c r="G115" s="13">
        <f>'[1]Part 7 Tuition 16-17'!$J$20</f>
        <v>3115.5</v>
      </c>
      <c r="H115" s="38">
        <v>11372.1</v>
      </c>
      <c r="I115" s="13">
        <f>'[1]Part 7 Nonres Tuition 16-17'!$K$20</f>
        <v>11372.1</v>
      </c>
      <c r="J115" s="38"/>
      <c r="K115" s="13"/>
      <c r="L115" s="38"/>
      <c r="M115" s="13"/>
      <c r="N115" s="38"/>
      <c r="O115" s="13"/>
      <c r="P115" s="38"/>
      <c r="Q115" s="13"/>
      <c r="R115" s="38"/>
      <c r="S115" s="13"/>
      <c r="T115" s="38"/>
      <c r="U115" s="13"/>
      <c r="V115" s="38"/>
      <c r="W115" s="13"/>
      <c r="X115" s="38"/>
      <c r="Y115" s="13"/>
      <c r="Z115" s="38"/>
      <c r="AA115" s="13"/>
      <c r="AB115" s="38"/>
      <c r="AC115" s="13"/>
      <c r="AD115" s="38"/>
      <c r="AE115" s="13"/>
      <c r="AF115" s="38"/>
      <c r="AG115" s="13"/>
      <c r="AH115" s="38"/>
      <c r="AI115" s="13"/>
      <c r="AJ115" s="38"/>
      <c r="AK115" s="13"/>
      <c r="AL115" s="38"/>
      <c r="AM115" s="13"/>
      <c r="AN115" s="38"/>
      <c r="AO115" s="13"/>
    </row>
    <row r="116" spans="1:41" ht="15">
      <c r="A116" s="101" t="s">
        <v>143</v>
      </c>
      <c r="B116" s="97" t="s">
        <v>177</v>
      </c>
      <c r="C116" s="208" t="s">
        <v>836</v>
      </c>
      <c r="D116" s="92">
        <v>136400</v>
      </c>
      <c r="E116" s="92">
        <v>8</v>
      </c>
      <c r="F116" s="38">
        <v>3155.4</v>
      </c>
      <c r="G116" s="13">
        <f>'[1]Part 7 Tuition 16-17'!$J$29</f>
        <v>3155.4</v>
      </c>
      <c r="H116" s="38">
        <v>12031.5</v>
      </c>
      <c r="I116" s="13">
        <f>'[1]Part 7 Nonres Tuition 16-17'!$K$29</f>
        <v>12031.5</v>
      </c>
      <c r="J116" s="38"/>
      <c r="K116" s="13"/>
      <c r="L116" s="38"/>
      <c r="M116" s="13"/>
      <c r="N116" s="38"/>
      <c r="O116" s="13"/>
      <c r="P116" s="38"/>
      <c r="Q116" s="13"/>
      <c r="R116" s="38"/>
      <c r="S116" s="13"/>
      <c r="T116" s="38"/>
      <c r="U116" s="13"/>
      <c r="V116" s="38"/>
      <c r="W116" s="13"/>
      <c r="X116" s="38"/>
      <c r="Y116" s="13"/>
      <c r="Z116" s="38"/>
      <c r="AA116" s="13"/>
      <c r="AB116" s="38"/>
      <c r="AC116" s="13"/>
      <c r="AD116" s="38"/>
      <c r="AE116" s="13"/>
      <c r="AF116" s="38"/>
      <c r="AG116" s="13"/>
      <c r="AH116" s="38"/>
      <c r="AI116" s="13"/>
      <c r="AJ116" s="38"/>
      <c r="AK116" s="13"/>
      <c r="AL116" s="38"/>
      <c r="AM116" s="13"/>
      <c r="AN116" s="38"/>
      <c r="AO116" s="13"/>
    </row>
    <row r="117" spans="1:41">
      <c r="A117" s="89" t="s">
        <v>143</v>
      </c>
      <c r="B117" s="90" t="s">
        <v>178</v>
      </c>
      <c r="C117" s="94"/>
      <c r="D117" s="92">
        <v>137759</v>
      </c>
      <c r="E117" s="92">
        <v>8</v>
      </c>
      <c r="F117" s="38">
        <v>3024.9</v>
      </c>
      <c r="G117" s="13">
        <f>'[1]Part 7 Tuition 16-17'!$J$37</f>
        <v>3024.9</v>
      </c>
      <c r="H117" s="38">
        <v>11288.1</v>
      </c>
      <c r="I117" s="13">
        <f>'[1]Part 7 Nonres Tuition 16-17'!$K$37</f>
        <v>11288.1</v>
      </c>
      <c r="J117" s="38"/>
      <c r="K117" s="13"/>
      <c r="L117" s="38"/>
      <c r="M117" s="13"/>
      <c r="N117" s="38"/>
      <c r="O117" s="13"/>
      <c r="P117" s="38"/>
      <c r="Q117" s="13"/>
      <c r="R117" s="38"/>
      <c r="S117" s="13"/>
      <c r="T117" s="38"/>
      <c r="U117" s="13"/>
      <c r="V117" s="38"/>
      <c r="W117" s="13"/>
      <c r="X117" s="38"/>
      <c r="Y117" s="13"/>
      <c r="Z117" s="38"/>
      <c r="AA117" s="13"/>
      <c r="AB117" s="38"/>
      <c r="AC117" s="13"/>
      <c r="AD117" s="38"/>
      <c r="AE117" s="13"/>
      <c r="AF117" s="38"/>
      <c r="AG117" s="13"/>
      <c r="AH117" s="38"/>
      <c r="AI117" s="13"/>
      <c r="AJ117" s="38"/>
      <c r="AK117" s="13"/>
      <c r="AL117" s="38"/>
      <c r="AM117" s="13"/>
      <c r="AN117" s="38"/>
      <c r="AO117" s="13"/>
    </row>
    <row r="118" spans="1:41" ht="15">
      <c r="A118" s="101" t="s">
        <v>143</v>
      </c>
      <c r="B118" s="90" t="s">
        <v>180</v>
      </c>
      <c r="C118" s="208" t="s">
        <v>835</v>
      </c>
      <c r="D118" s="92">
        <v>135188</v>
      </c>
      <c r="E118" s="92">
        <v>9</v>
      </c>
      <c r="F118" s="38">
        <v>3171.9</v>
      </c>
      <c r="G118" s="13">
        <f>'[1]Part 7 Tuition 16-17'!$J$23</f>
        <v>3171.9</v>
      </c>
      <c r="H118" s="38">
        <v>13276.2</v>
      </c>
      <c r="I118" s="13">
        <f>'[1]Part 7 Nonres Tuition 16-17'!$K$23</f>
        <v>13276.2</v>
      </c>
      <c r="J118" s="38"/>
      <c r="K118" s="13"/>
      <c r="L118" s="38"/>
      <c r="M118" s="13"/>
      <c r="N118" s="38"/>
      <c r="O118" s="13"/>
      <c r="P118" s="38"/>
      <c r="Q118" s="13"/>
      <c r="R118" s="38"/>
      <c r="S118" s="13"/>
      <c r="T118" s="38"/>
      <c r="U118" s="13"/>
      <c r="V118" s="38"/>
      <c r="W118" s="13"/>
      <c r="X118" s="38"/>
      <c r="Y118" s="13"/>
      <c r="Z118" s="38"/>
      <c r="AA118" s="13"/>
      <c r="AB118" s="38"/>
      <c r="AC118" s="13"/>
      <c r="AD118" s="38"/>
      <c r="AE118" s="13"/>
      <c r="AF118" s="38"/>
      <c r="AG118" s="13"/>
      <c r="AH118" s="38"/>
      <c r="AI118" s="13"/>
      <c r="AJ118" s="38"/>
      <c r="AK118" s="13"/>
      <c r="AL118" s="38"/>
      <c r="AM118" s="13"/>
      <c r="AN118" s="38"/>
      <c r="AO118" s="13"/>
    </row>
    <row r="119" spans="1:41" ht="15">
      <c r="A119" s="101" t="s">
        <v>143</v>
      </c>
      <c r="B119" s="90" t="s">
        <v>181</v>
      </c>
      <c r="C119" s="208" t="s">
        <v>833</v>
      </c>
      <c r="D119" s="92">
        <v>137315</v>
      </c>
      <c r="E119" s="92">
        <v>9</v>
      </c>
      <c r="F119" s="38">
        <v>3135.6</v>
      </c>
      <c r="G119" s="13">
        <f>'[1]Part 7 Tuition 16-17'!$J$36</f>
        <v>3135.6</v>
      </c>
      <c r="H119" s="38">
        <v>11829.3</v>
      </c>
      <c r="I119" s="13">
        <f>'[1]Part 7 Nonres Tuition 16-17'!$K$36</f>
        <v>11829.3</v>
      </c>
      <c r="J119" s="38"/>
      <c r="K119" s="13"/>
      <c r="L119" s="38"/>
      <c r="M119" s="13"/>
      <c r="N119" s="38"/>
      <c r="O119" s="13"/>
      <c r="P119" s="38"/>
      <c r="Q119" s="13"/>
      <c r="R119" s="38"/>
      <c r="S119" s="13"/>
      <c r="T119" s="38"/>
      <c r="U119" s="13"/>
      <c r="V119" s="38"/>
      <c r="W119" s="13"/>
      <c r="X119" s="38"/>
      <c r="Y119" s="13"/>
      <c r="Z119" s="38"/>
      <c r="AA119" s="13"/>
      <c r="AB119" s="38"/>
      <c r="AC119" s="13"/>
      <c r="AD119" s="38"/>
      <c r="AE119" s="13"/>
      <c r="AF119" s="38"/>
      <c r="AG119" s="13"/>
      <c r="AH119" s="38"/>
      <c r="AI119" s="13"/>
      <c r="AJ119" s="38"/>
      <c r="AK119" s="13"/>
      <c r="AL119" s="38"/>
      <c r="AM119" s="13"/>
      <c r="AN119" s="38"/>
      <c r="AO119" s="13"/>
    </row>
    <row r="120" spans="1:41" ht="15" customHeight="1">
      <c r="A120" s="101" t="s">
        <v>143</v>
      </c>
      <c r="B120" s="90" t="s">
        <v>182</v>
      </c>
      <c r="C120" s="94"/>
      <c r="D120" s="92">
        <v>133960</v>
      </c>
      <c r="E120" s="92">
        <v>10</v>
      </c>
      <c r="F120" s="38">
        <v>3276.6</v>
      </c>
      <c r="G120" s="13">
        <f>'[1]Part 7 Tuition 16-17'!$J$18</f>
        <v>3276.6</v>
      </c>
      <c r="H120" s="38">
        <v>13161.9</v>
      </c>
      <c r="I120" s="13">
        <f>'[1]Part 7 Nonres Tuition 16-17'!$K$18</f>
        <v>13161.9</v>
      </c>
      <c r="J120" s="38"/>
      <c r="K120" s="13"/>
      <c r="L120" s="38"/>
      <c r="M120" s="13"/>
      <c r="N120" s="38"/>
      <c r="O120" s="13"/>
      <c r="P120" s="38"/>
      <c r="Q120" s="13"/>
      <c r="R120" s="38"/>
      <c r="S120" s="13"/>
      <c r="T120" s="38"/>
      <c r="U120" s="13"/>
      <c r="V120" s="38"/>
      <c r="W120" s="13"/>
      <c r="X120" s="38"/>
      <c r="Y120" s="13"/>
      <c r="Z120" s="38"/>
      <c r="AA120" s="13"/>
      <c r="AB120" s="38"/>
      <c r="AC120" s="13"/>
      <c r="AD120" s="38"/>
      <c r="AE120" s="13"/>
      <c r="AF120" s="38"/>
      <c r="AG120" s="13"/>
      <c r="AH120" s="38"/>
      <c r="AI120" s="13"/>
      <c r="AJ120" s="38"/>
      <c r="AK120" s="13"/>
      <c r="AL120" s="38"/>
      <c r="AM120" s="13"/>
      <c r="AN120" s="38"/>
      <c r="AO120" s="13"/>
    </row>
    <row r="121" spans="1:41">
      <c r="A121" s="223" t="s">
        <v>143</v>
      </c>
      <c r="B121" s="90" t="s">
        <v>183</v>
      </c>
      <c r="C121" s="94"/>
      <c r="D121" s="92">
        <v>136145</v>
      </c>
      <c r="E121" s="92">
        <v>10</v>
      </c>
      <c r="F121" s="38">
        <v>2994</v>
      </c>
      <c r="G121" s="13">
        <f>'[1]Part 7 Tuition 16-17'!$J$26</f>
        <v>2994</v>
      </c>
      <c r="H121" s="38">
        <v>11889</v>
      </c>
      <c r="I121" s="13">
        <f>'[1]Part 7 Nonres Tuition 16-17'!$K$26</f>
        <v>11889</v>
      </c>
      <c r="J121" s="38"/>
      <c r="K121" s="13"/>
      <c r="L121" s="38"/>
      <c r="M121" s="13"/>
      <c r="N121" s="38"/>
      <c r="O121" s="13"/>
      <c r="P121" s="38"/>
      <c r="Q121" s="13"/>
      <c r="R121" s="38"/>
      <c r="S121" s="13"/>
      <c r="T121" s="38"/>
      <c r="U121" s="13"/>
      <c r="V121" s="38"/>
      <c r="W121" s="13"/>
      <c r="X121" s="38"/>
      <c r="Y121" s="13"/>
      <c r="Z121" s="38"/>
      <c r="AA121" s="13"/>
      <c r="AB121" s="38"/>
      <c r="AC121" s="13"/>
      <c r="AD121" s="38"/>
      <c r="AE121" s="13"/>
      <c r="AF121" s="38"/>
      <c r="AG121" s="13"/>
      <c r="AH121" s="38"/>
      <c r="AI121" s="13"/>
      <c r="AJ121" s="38"/>
      <c r="AK121" s="13"/>
      <c r="AL121" s="38"/>
      <c r="AM121" s="13"/>
      <c r="AN121" s="38"/>
      <c r="AO121" s="13"/>
    </row>
    <row r="122" spans="1:41">
      <c r="A122" s="224" t="s">
        <v>143</v>
      </c>
      <c r="B122" s="87" t="s">
        <v>155</v>
      </c>
      <c r="C122" s="83"/>
      <c r="D122" s="88">
        <v>482936</v>
      </c>
      <c r="E122" s="81">
        <v>99</v>
      </c>
      <c r="F122" s="38">
        <v>4939.5</v>
      </c>
      <c r="G122" s="13">
        <v>4939.5</v>
      </c>
      <c r="H122" s="38">
        <v>21004.5</v>
      </c>
      <c r="I122" s="13">
        <v>21004.5</v>
      </c>
      <c r="J122" s="38">
        <v>11341.92</v>
      </c>
      <c r="K122" s="13">
        <v>11341.92</v>
      </c>
      <c r="L122" s="38">
        <v>26663.52</v>
      </c>
      <c r="M122" s="13">
        <v>26663.52</v>
      </c>
      <c r="N122" s="38"/>
      <c r="O122" s="13"/>
      <c r="P122" s="38"/>
      <c r="Q122" s="13"/>
      <c r="R122" s="38"/>
      <c r="S122" s="13"/>
      <c r="T122" s="38"/>
      <c r="U122" s="13"/>
      <c r="V122" s="38"/>
      <c r="W122" s="13"/>
      <c r="X122" s="38"/>
      <c r="Y122" s="13"/>
      <c r="Z122" s="38"/>
      <c r="AA122" s="13"/>
      <c r="AB122" s="38"/>
      <c r="AC122" s="13"/>
      <c r="AD122" s="38"/>
      <c r="AE122" s="13"/>
      <c r="AF122" s="38"/>
      <c r="AG122" s="13"/>
      <c r="AH122" s="38"/>
      <c r="AI122" s="13"/>
      <c r="AJ122" s="38"/>
      <c r="AK122" s="13"/>
      <c r="AL122" s="38"/>
      <c r="AM122" s="13"/>
      <c r="AN122" s="38"/>
      <c r="AO122" s="13"/>
    </row>
    <row r="123" spans="1:41">
      <c r="A123" s="102" t="s">
        <v>184</v>
      </c>
      <c r="B123" s="103" t="s">
        <v>185</v>
      </c>
      <c r="C123" s="104"/>
      <c r="D123" s="105" t="s">
        <v>186</v>
      </c>
      <c r="E123" s="106">
        <v>1</v>
      </c>
      <c r="F123" s="38">
        <v>10686</v>
      </c>
      <c r="G123" s="13">
        <v>10686</v>
      </c>
      <c r="H123" s="38">
        <v>28896</v>
      </c>
      <c r="I123" s="13">
        <v>28896</v>
      </c>
      <c r="J123" s="38">
        <v>11296</v>
      </c>
      <c r="K123" s="13">
        <v>11296</v>
      </c>
      <c r="L123" s="38">
        <v>31950</v>
      </c>
      <c r="M123" s="13">
        <v>31950</v>
      </c>
      <c r="N123" s="38">
        <v>16744</v>
      </c>
      <c r="O123" s="13">
        <v>16744</v>
      </c>
      <c r="P123" s="38">
        <v>36342</v>
      </c>
      <c r="Q123" s="13">
        <v>36342</v>
      </c>
      <c r="R123" s="38"/>
      <c r="S123" s="13"/>
      <c r="T123" s="38"/>
      <c r="U123" s="13"/>
      <c r="V123" s="38"/>
      <c r="W123" s="13"/>
      <c r="X123" s="38"/>
      <c r="Y123" s="13"/>
      <c r="Z123" s="38"/>
      <c r="AA123" s="13"/>
      <c r="AB123" s="38"/>
      <c r="AC123" s="13"/>
      <c r="AD123" s="38"/>
      <c r="AE123" s="13"/>
      <c r="AF123" s="38"/>
      <c r="AG123" s="13"/>
      <c r="AH123" s="38"/>
      <c r="AI123" s="13"/>
      <c r="AJ123" s="38"/>
      <c r="AK123" s="13"/>
      <c r="AL123" s="38"/>
      <c r="AM123" s="13"/>
      <c r="AN123" s="38"/>
      <c r="AO123" s="13"/>
    </row>
    <row r="124" spans="1:41">
      <c r="A124" s="102" t="s">
        <v>184</v>
      </c>
      <c r="B124" s="103" t="s">
        <v>187</v>
      </c>
      <c r="C124" s="104"/>
      <c r="D124" s="105" t="s">
        <v>188</v>
      </c>
      <c r="E124" s="106">
        <v>1</v>
      </c>
      <c r="F124" s="38">
        <v>11622</v>
      </c>
      <c r="G124" s="13">
        <v>11634</v>
      </c>
      <c r="H124" s="38">
        <v>29832</v>
      </c>
      <c r="I124" s="13">
        <v>29844</v>
      </c>
      <c r="J124" s="38">
        <v>10750</v>
      </c>
      <c r="K124" s="13">
        <v>10762</v>
      </c>
      <c r="L124" s="38">
        <v>26348</v>
      </c>
      <c r="M124" s="13">
        <v>26360</v>
      </c>
      <c r="N124" s="38">
        <v>19476</v>
      </c>
      <c r="O124" s="13">
        <v>19488</v>
      </c>
      <c r="P124" s="38">
        <v>37524</v>
      </c>
      <c r="Q124" s="13">
        <v>37536</v>
      </c>
      <c r="R124" s="38"/>
      <c r="S124" s="13"/>
      <c r="T124" s="38"/>
      <c r="U124" s="13"/>
      <c r="V124" s="38"/>
      <c r="W124" s="13"/>
      <c r="X124" s="38"/>
      <c r="Y124" s="13"/>
      <c r="Z124" s="38">
        <v>18208</v>
      </c>
      <c r="AA124" s="13">
        <v>18220</v>
      </c>
      <c r="AB124" s="38">
        <v>38506</v>
      </c>
      <c r="AC124" s="13">
        <v>38518</v>
      </c>
      <c r="AD124" s="38"/>
      <c r="AE124" s="13"/>
      <c r="AF124" s="38"/>
      <c r="AG124" s="13"/>
      <c r="AH124" s="38"/>
      <c r="AI124" s="13"/>
      <c r="AJ124" s="38"/>
      <c r="AK124" s="13"/>
      <c r="AL124" s="38">
        <v>19010</v>
      </c>
      <c r="AM124" s="13">
        <v>19022</v>
      </c>
      <c r="AN124" s="38">
        <v>47380</v>
      </c>
      <c r="AO124" s="13">
        <v>47392</v>
      </c>
    </row>
    <row r="125" spans="1:41">
      <c r="A125" s="102" t="s">
        <v>184</v>
      </c>
      <c r="B125" s="103" t="s">
        <v>189</v>
      </c>
      <c r="C125" s="104"/>
      <c r="D125" s="105" t="s">
        <v>190</v>
      </c>
      <c r="E125" s="106">
        <v>2</v>
      </c>
      <c r="F125" s="38">
        <v>12204</v>
      </c>
      <c r="G125" s="13">
        <v>12212</v>
      </c>
      <c r="H125" s="38">
        <v>32396</v>
      </c>
      <c r="I125" s="13">
        <v>32404</v>
      </c>
      <c r="J125" s="38">
        <v>15844</v>
      </c>
      <c r="K125" s="13">
        <v>15652</v>
      </c>
      <c r="L125" s="38">
        <v>30264</v>
      </c>
      <c r="M125" s="13">
        <v>30072</v>
      </c>
      <c r="N125" s="38"/>
      <c r="O125" s="13"/>
      <c r="P125" s="38"/>
      <c r="Q125" s="13"/>
      <c r="R125" s="38"/>
      <c r="S125" s="13"/>
      <c r="T125" s="38"/>
      <c r="U125" s="13"/>
      <c r="V125" s="38"/>
      <c r="W125" s="13"/>
      <c r="X125" s="38"/>
      <c r="Y125" s="13"/>
      <c r="Z125" s="38"/>
      <c r="AA125" s="13"/>
      <c r="AB125" s="38"/>
      <c r="AC125" s="13"/>
      <c r="AD125" s="38"/>
      <c r="AE125" s="13"/>
      <c r="AF125" s="38"/>
      <c r="AG125" s="13"/>
      <c r="AH125" s="38"/>
      <c r="AI125" s="13"/>
      <c r="AJ125" s="38"/>
      <c r="AK125" s="13"/>
      <c r="AL125" s="38"/>
      <c r="AM125" s="13"/>
      <c r="AN125" s="38"/>
      <c r="AO125" s="13"/>
    </row>
    <row r="126" spans="1:41">
      <c r="A126" s="102" t="s">
        <v>184</v>
      </c>
      <c r="B126" s="103" t="s">
        <v>191</v>
      </c>
      <c r="C126" s="104"/>
      <c r="D126" s="105" t="s">
        <v>192</v>
      </c>
      <c r="E126" s="106">
        <v>3</v>
      </c>
      <c r="F126" s="38">
        <v>7318</v>
      </c>
      <c r="G126" s="13">
        <v>7318</v>
      </c>
      <c r="H126" s="38">
        <v>20536</v>
      </c>
      <c r="I126" s="13">
        <v>20536</v>
      </c>
      <c r="J126" s="38">
        <v>8728</v>
      </c>
      <c r="K126" s="13">
        <v>8728</v>
      </c>
      <c r="L126" s="38">
        <v>28610</v>
      </c>
      <c r="M126" s="13">
        <v>28610</v>
      </c>
      <c r="N126" s="38"/>
      <c r="O126" s="13"/>
      <c r="P126" s="38"/>
      <c r="Q126" s="13"/>
      <c r="R126" s="38"/>
      <c r="S126" s="13"/>
      <c r="T126" s="38"/>
      <c r="U126" s="13"/>
      <c r="V126" s="38"/>
      <c r="W126" s="13"/>
      <c r="X126" s="38"/>
      <c r="Y126" s="13"/>
      <c r="Z126" s="38"/>
      <c r="AA126" s="13"/>
      <c r="AB126" s="38"/>
      <c r="AC126" s="13"/>
      <c r="AD126" s="38"/>
      <c r="AE126" s="13"/>
      <c r="AF126" s="38"/>
      <c r="AG126" s="13"/>
      <c r="AH126" s="38"/>
      <c r="AI126" s="13"/>
      <c r="AJ126" s="38"/>
      <c r="AK126" s="13"/>
      <c r="AL126" s="38"/>
      <c r="AM126" s="13"/>
      <c r="AN126" s="38"/>
      <c r="AO126" s="13"/>
    </row>
    <row r="127" spans="1:41">
      <c r="A127" s="102" t="s">
        <v>184</v>
      </c>
      <c r="B127" s="107" t="s">
        <v>193</v>
      </c>
      <c r="C127" s="108"/>
      <c r="D127" s="105" t="s">
        <v>194</v>
      </c>
      <c r="E127" s="109">
        <v>3</v>
      </c>
      <c r="F127" s="110">
        <v>7326</v>
      </c>
      <c r="G127" s="43">
        <v>7326</v>
      </c>
      <c r="H127" s="110">
        <v>20782</v>
      </c>
      <c r="I127" s="111">
        <v>20782</v>
      </c>
      <c r="J127" s="110">
        <v>8782</v>
      </c>
      <c r="K127" s="43">
        <v>8782</v>
      </c>
      <c r="L127" s="110">
        <v>26472</v>
      </c>
      <c r="M127" s="111">
        <v>26472</v>
      </c>
      <c r="N127" s="38"/>
      <c r="O127" s="13"/>
      <c r="P127" s="38"/>
      <c r="Q127" s="13"/>
      <c r="R127" s="38"/>
      <c r="S127" s="13"/>
      <c r="T127" s="38"/>
      <c r="U127" s="13"/>
      <c r="V127" s="38"/>
      <c r="W127" s="13"/>
      <c r="X127" s="38"/>
      <c r="Y127" s="13"/>
      <c r="Z127" s="38"/>
      <c r="AA127" s="13"/>
      <c r="AB127" s="38"/>
      <c r="AC127" s="13"/>
      <c r="AD127" s="38"/>
      <c r="AE127" s="13"/>
      <c r="AF127" s="38"/>
      <c r="AG127" s="13"/>
      <c r="AH127" s="38"/>
      <c r="AI127" s="13"/>
      <c r="AJ127" s="38"/>
      <c r="AK127" s="13"/>
      <c r="AL127" s="38"/>
      <c r="AM127" s="13"/>
      <c r="AN127" s="38"/>
      <c r="AO127" s="13"/>
    </row>
    <row r="128" spans="1:41">
      <c r="A128" s="102" t="s">
        <v>184</v>
      </c>
      <c r="B128" s="103" t="s">
        <v>195</v>
      </c>
      <c r="C128" s="104"/>
      <c r="D128" s="105" t="s">
        <v>196</v>
      </c>
      <c r="E128" s="106">
        <v>3</v>
      </c>
      <c r="F128" s="38">
        <v>7188</v>
      </c>
      <c r="G128" s="13">
        <v>7188</v>
      </c>
      <c r="H128" s="38">
        <v>20406</v>
      </c>
      <c r="I128" s="13">
        <v>20406</v>
      </c>
      <c r="J128" s="38">
        <v>7278</v>
      </c>
      <c r="K128" s="13">
        <v>7278</v>
      </c>
      <c r="L128" s="38">
        <v>22620</v>
      </c>
      <c r="M128" s="13">
        <v>22620</v>
      </c>
      <c r="N128" s="38"/>
      <c r="O128" s="13"/>
      <c r="P128" s="38"/>
      <c r="Q128" s="13"/>
      <c r="R128" s="38"/>
      <c r="S128" s="13"/>
      <c r="T128" s="38"/>
      <c r="U128" s="13"/>
      <c r="V128" s="38"/>
      <c r="W128" s="13"/>
      <c r="X128" s="38"/>
      <c r="Y128" s="13"/>
      <c r="Z128" s="38"/>
      <c r="AA128" s="13"/>
      <c r="AB128" s="38"/>
      <c r="AC128" s="13"/>
      <c r="AD128" s="38"/>
      <c r="AE128" s="13"/>
      <c r="AF128" s="38"/>
      <c r="AG128" s="13"/>
      <c r="AH128" s="38"/>
      <c r="AI128" s="13"/>
      <c r="AJ128" s="38"/>
      <c r="AK128" s="13"/>
      <c r="AL128" s="38"/>
      <c r="AM128" s="13"/>
      <c r="AN128" s="38"/>
      <c r="AO128" s="13"/>
    </row>
    <row r="129" spans="1:41">
      <c r="A129" s="102" t="s">
        <v>184</v>
      </c>
      <c r="B129" s="103" t="s">
        <v>197</v>
      </c>
      <c r="C129" s="104"/>
      <c r="D129" s="105" t="s">
        <v>198</v>
      </c>
      <c r="E129" s="106">
        <v>3</v>
      </c>
      <c r="F129" s="38">
        <v>7342</v>
      </c>
      <c r="G129" s="13">
        <v>7342</v>
      </c>
      <c r="H129" s="38">
        <v>20560</v>
      </c>
      <c r="I129" s="13">
        <v>20560</v>
      </c>
      <c r="J129" s="38">
        <v>7934</v>
      </c>
      <c r="K129" s="13">
        <v>7934</v>
      </c>
      <c r="L129" s="38">
        <v>23116</v>
      </c>
      <c r="M129" s="13">
        <v>23116</v>
      </c>
      <c r="N129" s="38"/>
      <c r="O129" s="13"/>
      <c r="P129" s="38"/>
      <c r="Q129" s="13"/>
      <c r="R129" s="38"/>
      <c r="S129" s="13"/>
      <c r="T129" s="38"/>
      <c r="U129" s="13"/>
      <c r="V129" s="38"/>
      <c r="W129" s="13"/>
      <c r="X129" s="38"/>
      <c r="Y129" s="13"/>
      <c r="Z129" s="38"/>
      <c r="AA129" s="13"/>
      <c r="AB129" s="38"/>
      <c r="AC129" s="13"/>
      <c r="AD129" s="38"/>
      <c r="AE129" s="13"/>
      <c r="AF129" s="38"/>
      <c r="AG129" s="13"/>
      <c r="AH129" s="38"/>
      <c r="AI129" s="13"/>
      <c r="AJ129" s="38"/>
      <c r="AK129" s="13"/>
      <c r="AL129" s="38"/>
      <c r="AM129" s="13"/>
      <c r="AN129" s="38"/>
      <c r="AO129" s="13"/>
    </row>
    <row r="130" spans="1:41">
      <c r="A130" s="102" t="s">
        <v>184</v>
      </c>
      <c r="B130" s="103" t="s">
        <v>199</v>
      </c>
      <c r="C130" s="104"/>
      <c r="D130" s="105" t="s">
        <v>200</v>
      </c>
      <c r="E130" s="106">
        <v>4</v>
      </c>
      <c r="F130" s="38">
        <v>6460</v>
      </c>
      <c r="G130" s="13">
        <v>6460</v>
      </c>
      <c r="H130" s="38">
        <v>19280</v>
      </c>
      <c r="I130" s="13">
        <v>19280</v>
      </c>
      <c r="J130" s="38">
        <v>6130</v>
      </c>
      <c r="K130" s="13">
        <v>6130</v>
      </c>
      <c r="L130" s="38">
        <v>19708</v>
      </c>
      <c r="M130" s="13">
        <v>19708</v>
      </c>
      <c r="N130" s="38"/>
      <c r="O130" s="13"/>
      <c r="P130" s="38"/>
      <c r="Q130" s="13"/>
      <c r="R130" s="38"/>
      <c r="S130" s="13"/>
      <c r="T130" s="38"/>
      <c r="U130" s="13"/>
      <c r="V130" s="38"/>
      <c r="W130" s="13"/>
      <c r="X130" s="38"/>
      <c r="Y130" s="13"/>
      <c r="Z130" s="38"/>
      <c r="AA130" s="13"/>
      <c r="AB130" s="38"/>
      <c r="AC130" s="13"/>
      <c r="AD130" s="38"/>
      <c r="AE130" s="13"/>
      <c r="AF130" s="38"/>
      <c r="AG130" s="13"/>
      <c r="AH130" s="38"/>
      <c r="AI130" s="13"/>
      <c r="AJ130" s="38"/>
      <c r="AK130" s="13"/>
      <c r="AL130" s="38"/>
      <c r="AM130" s="13"/>
      <c r="AN130" s="38"/>
      <c r="AO130" s="13"/>
    </row>
    <row r="131" spans="1:41">
      <c r="A131" s="102" t="s">
        <v>184</v>
      </c>
      <c r="B131" s="112" t="s">
        <v>201</v>
      </c>
      <c r="C131" s="104"/>
      <c r="D131" s="105" t="s">
        <v>202</v>
      </c>
      <c r="E131" s="106">
        <v>4</v>
      </c>
      <c r="F131" s="38">
        <v>6332</v>
      </c>
      <c r="G131" s="13">
        <v>6332</v>
      </c>
      <c r="H131" s="38">
        <v>19152</v>
      </c>
      <c r="I131" s="13">
        <v>19152</v>
      </c>
      <c r="J131" s="38">
        <v>6538</v>
      </c>
      <c r="K131" s="13">
        <v>6538</v>
      </c>
      <c r="L131" s="38">
        <v>20242</v>
      </c>
      <c r="M131" s="13">
        <v>20242</v>
      </c>
      <c r="N131" s="38"/>
      <c r="O131" s="13"/>
      <c r="P131" s="38"/>
      <c r="Q131" s="13"/>
      <c r="R131" s="38"/>
      <c r="S131" s="13"/>
      <c r="T131" s="38"/>
      <c r="U131" s="13"/>
      <c r="V131" s="38"/>
      <c r="W131" s="13"/>
      <c r="X131" s="38"/>
      <c r="Y131" s="13"/>
      <c r="Z131" s="38"/>
      <c r="AA131" s="13"/>
      <c r="AB131" s="38"/>
      <c r="AC131" s="13"/>
      <c r="AD131" s="38"/>
      <c r="AE131" s="13"/>
      <c r="AF131" s="38"/>
      <c r="AG131" s="13"/>
      <c r="AH131" s="38"/>
      <c r="AI131" s="13"/>
      <c r="AJ131" s="38"/>
      <c r="AK131" s="13"/>
      <c r="AL131" s="38"/>
      <c r="AM131" s="13"/>
      <c r="AN131" s="38"/>
      <c r="AO131" s="13"/>
    </row>
    <row r="132" spans="1:41">
      <c r="A132" s="102" t="s">
        <v>184</v>
      </c>
      <c r="B132" s="103" t="s">
        <v>203</v>
      </c>
      <c r="C132" s="108"/>
      <c r="D132" s="105" t="s">
        <v>204</v>
      </c>
      <c r="E132" s="109">
        <v>4</v>
      </c>
      <c r="F132" s="38">
        <v>6312</v>
      </c>
      <c r="G132" s="13">
        <v>6312</v>
      </c>
      <c r="H132" s="38">
        <v>19132</v>
      </c>
      <c r="I132" s="13">
        <v>19132</v>
      </c>
      <c r="J132" s="38">
        <v>6154</v>
      </c>
      <c r="K132" s="13">
        <v>6154</v>
      </c>
      <c r="L132" s="38">
        <v>19010</v>
      </c>
      <c r="M132" s="13">
        <v>19010</v>
      </c>
      <c r="N132" s="38"/>
      <c r="O132" s="13"/>
      <c r="P132" s="38"/>
      <c r="Q132" s="13"/>
      <c r="R132" s="38"/>
      <c r="S132" s="13"/>
      <c r="T132" s="38"/>
      <c r="U132" s="13"/>
      <c r="V132" s="38"/>
      <c r="W132" s="13"/>
      <c r="X132" s="38"/>
      <c r="Y132" s="13"/>
      <c r="Z132" s="38"/>
      <c r="AA132" s="13"/>
      <c r="AB132" s="38"/>
      <c r="AC132" s="13"/>
      <c r="AD132" s="38"/>
      <c r="AE132" s="13"/>
      <c r="AF132" s="38"/>
      <c r="AG132" s="13"/>
      <c r="AH132" s="38"/>
      <c r="AI132" s="13"/>
      <c r="AJ132" s="38"/>
      <c r="AK132" s="13"/>
      <c r="AL132" s="38"/>
      <c r="AM132" s="13"/>
      <c r="AN132" s="38"/>
      <c r="AO132" s="13"/>
    </row>
    <row r="133" spans="1:41">
      <c r="A133" s="102" t="s">
        <v>184</v>
      </c>
      <c r="B133" s="103" t="s">
        <v>205</v>
      </c>
      <c r="C133" s="104"/>
      <c r="D133" s="105" t="s">
        <v>206</v>
      </c>
      <c r="E133" s="106">
        <v>4</v>
      </c>
      <c r="F133" s="38">
        <v>7056</v>
      </c>
      <c r="G133" s="13">
        <v>7076</v>
      </c>
      <c r="H133" s="38">
        <v>20274</v>
      </c>
      <c r="I133" s="13">
        <v>20294</v>
      </c>
      <c r="J133" s="38">
        <v>6634</v>
      </c>
      <c r="K133" s="13">
        <v>6654</v>
      </c>
      <c r="L133" s="38">
        <v>21048</v>
      </c>
      <c r="M133" s="13">
        <v>21068</v>
      </c>
      <c r="N133" s="38"/>
      <c r="O133" s="13"/>
      <c r="P133" s="38"/>
      <c r="Q133" s="13"/>
      <c r="R133" s="38"/>
      <c r="S133" s="13"/>
      <c r="T133" s="38"/>
      <c r="U133" s="13"/>
      <c r="V133" s="38"/>
      <c r="W133" s="13"/>
      <c r="X133" s="38"/>
      <c r="Y133" s="13"/>
      <c r="Z133" s="38"/>
      <c r="AA133" s="13"/>
      <c r="AB133" s="38"/>
      <c r="AC133" s="13"/>
      <c r="AD133" s="38"/>
      <c r="AE133" s="13"/>
      <c r="AF133" s="38"/>
      <c r="AG133" s="13"/>
      <c r="AH133" s="38"/>
      <c r="AI133" s="13"/>
      <c r="AJ133" s="38"/>
      <c r="AK133" s="13"/>
      <c r="AL133" s="38"/>
      <c r="AM133" s="13"/>
      <c r="AN133" s="38"/>
      <c r="AO133" s="13"/>
    </row>
    <row r="134" spans="1:41">
      <c r="A134" s="102" t="s">
        <v>184</v>
      </c>
      <c r="B134" s="103" t="s">
        <v>207</v>
      </c>
      <c r="C134" s="108"/>
      <c r="D134" s="105" t="s">
        <v>208</v>
      </c>
      <c r="E134" s="113">
        <v>4</v>
      </c>
      <c r="F134" s="38">
        <v>6566</v>
      </c>
      <c r="G134" s="13">
        <v>6566</v>
      </c>
      <c r="H134" s="38">
        <v>19386</v>
      </c>
      <c r="I134" s="13">
        <v>19386</v>
      </c>
      <c r="J134" s="38">
        <v>6040</v>
      </c>
      <c r="K134" s="13">
        <v>6040</v>
      </c>
      <c r="L134" s="38">
        <v>17820</v>
      </c>
      <c r="M134" s="13">
        <v>17820</v>
      </c>
      <c r="N134" s="38"/>
      <c r="O134" s="13"/>
      <c r="P134" s="38"/>
      <c r="Q134" s="13"/>
      <c r="R134" s="38"/>
      <c r="S134" s="13"/>
      <c r="T134" s="38"/>
      <c r="U134" s="13"/>
      <c r="V134" s="38"/>
      <c r="W134" s="13"/>
      <c r="X134" s="38"/>
      <c r="Y134" s="13"/>
      <c r="Z134" s="38"/>
      <c r="AA134" s="13"/>
      <c r="AB134" s="38"/>
      <c r="AC134" s="13"/>
      <c r="AD134" s="38"/>
      <c r="AE134" s="13"/>
      <c r="AF134" s="38"/>
      <c r="AG134" s="13"/>
      <c r="AH134" s="38"/>
      <c r="AI134" s="13"/>
      <c r="AJ134" s="38"/>
      <c r="AK134" s="13"/>
      <c r="AL134" s="38"/>
      <c r="AM134" s="13"/>
      <c r="AN134" s="38"/>
      <c r="AO134" s="13"/>
    </row>
    <row r="135" spans="1:41">
      <c r="A135" s="102" t="s">
        <v>184</v>
      </c>
      <c r="B135" s="103" t="s">
        <v>209</v>
      </c>
      <c r="C135" s="104"/>
      <c r="D135" s="105" t="s">
        <v>210</v>
      </c>
      <c r="E135" s="106">
        <v>4</v>
      </c>
      <c r="F135" s="38">
        <v>9170</v>
      </c>
      <c r="G135" s="13">
        <v>9202</v>
      </c>
      <c r="H135" s="38">
        <v>27518</v>
      </c>
      <c r="I135" s="13">
        <v>27550</v>
      </c>
      <c r="J135" s="38">
        <v>8902</v>
      </c>
      <c r="K135" s="13">
        <v>8934</v>
      </c>
      <c r="L135" s="38">
        <v>26622</v>
      </c>
      <c r="M135" s="13">
        <v>26654</v>
      </c>
      <c r="N135" s="38"/>
      <c r="O135" s="13"/>
      <c r="P135" s="38"/>
      <c r="Q135" s="13"/>
      <c r="R135" s="38"/>
      <c r="S135" s="13"/>
      <c r="T135" s="38"/>
      <c r="U135" s="13"/>
      <c r="V135" s="38"/>
      <c r="W135" s="13"/>
      <c r="X135" s="38"/>
      <c r="Y135" s="13"/>
      <c r="Z135" s="38"/>
      <c r="AA135" s="13"/>
      <c r="AB135" s="38"/>
      <c r="AC135" s="13"/>
      <c r="AD135" s="38"/>
      <c r="AE135" s="13"/>
      <c r="AF135" s="38"/>
      <c r="AG135" s="13"/>
      <c r="AH135" s="38"/>
      <c r="AI135" s="13"/>
      <c r="AJ135" s="38"/>
      <c r="AK135" s="13"/>
      <c r="AL135" s="38"/>
      <c r="AM135" s="13"/>
      <c r="AN135" s="38"/>
      <c r="AO135" s="13"/>
    </row>
    <row r="136" spans="1:41">
      <c r="A136" s="102" t="s">
        <v>184</v>
      </c>
      <c r="B136" s="114" t="s">
        <v>211</v>
      </c>
      <c r="C136" s="104"/>
      <c r="D136" s="105" t="s">
        <v>212</v>
      </c>
      <c r="E136" s="106">
        <v>4</v>
      </c>
      <c r="F136" s="38">
        <v>8282</v>
      </c>
      <c r="G136" s="13">
        <v>8422</v>
      </c>
      <c r="H136" s="38">
        <v>22990</v>
      </c>
      <c r="I136" s="13">
        <v>23130</v>
      </c>
      <c r="J136" s="38">
        <v>11036</v>
      </c>
      <c r="K136" s="13">
        <v>11116</v>
      </c>
      <c r="L136" s="38">
        <v>27864</v>
      </c>
      <c r="M136" s="13">
        <v>27944</v>
      </c>
      <c r="N136" s="38"/>
      <c r="O136" s="13"/>
      <c r="P136" s="38"/>
      <c r="Q136" s="13"/>
      <c r="R136" s="38">
        <v>30298</v>
      </c>
      <c r="S136" s="13">
        <v>30378</v>
      </c>
      <c r="T136" s="38">
        <v>58656</v>
      </c>
      <c r="U136" s="13">
        <v>58736</v>
      </c>
      <c r="V136" s="38">
        <v>20540</v>
      </c>
      <c r="W136" s="13">
        <v>20620</v>
      </c>
      <c r="X136" s="38">
        <v>47680</v>
      </c>
      <c r="Y136" s="13">
        <v>47760</v>
      </c>
      <c r="Z136" s="38"/>
      <c r="AA136" s="13"/>
      <c r="AB136" s="38"/>
      <c r="AC136" s="13"/>
      <c r="AD136" s="38"/>
      <c r="AE136" s="13"/>
      <c r="AF136" s="38"/>
      <c r="AG136" s="13"/>
      <c r="AH136" s="38"/>
      <c r="AI136" s="13"/>
      <c r="AJ136" s="38"/>
      <c r="AK136" s="13"/>
      <c r="AL136" s="38"/>
      <c r="AM136" s="13"/>
      <c r="AN136" s="38"/>
      <c r="AO136" s="13"/>
    </row>
    <row r="137" spans="1:41">
      <c r="A137" s="102" t="s">
        <v>184</v>
      </c>
      <c r="B137" s="103" t="s">
        <v>213</v>
      </c>
      <c r="C137" s="104"/>
      <c r="D137" s="115">
        <v>482680</v>
      </c>
      <c r="E137" s="106">
        <v>4</v>
      </c>
      <c r="F137" s="38">
        <v>7178</v>
      </c>
      <c r="G137" s="13">
        <v>7228</v>
      </c>
      <c r="H137" s="38">
        <v>20720</v>
      </c>
      <c r="I137" s="13">
        <v>20770</v>
      </c>
      <c r="J137" s="38">
        <v>7226</v>
      </c>
      <c r="K137" s="13">
        <v>7276</v>
      </c>
      <c r="L137" s="38">
        <v>23364</v>
      </c>
      <c r="M137" s="13">
        <v>23414</v>
      </c>
      <c r="N137" s="38"/>
      <c r="O137" s="13"/>
      <c r="P137" s="38"/>
      <c r="Q137" s="13"/>
      <c r="R137" s="38"/>
      <c r="S137" s="13"/>
      <c r="T137" s="38"/>
      <c r="U137" s="13"/>
      <c r="V137" s="38"/>
      <c r="W137" s="13"/>
      <c r="X137" s="38"/>
      <c r="Y137" s="13"/>
      <c r="Z137" s="38"/>
      <c r="AA137" s="13"/>
      <c r="AB137" s="38"/>
      <c r="AC137" s="13"/>
      <c r="AD137" s="38"/>
      <c r="AE137" s="13"/>
      <c r="AF137" s="38"/>
      <c r="AG137" s="13"/>
      <c r="AH137" s="38"/>
      <c r="AI137" s="13"/>
      <c r="AJ137" s="38"/>
      <c r="AK137" s="13"/>
      <c r="AL137" s="38"/>
      <c r="AM137" s="13"/>
      <c r="AN137" s="38"/>
      <c r="AO137" s="13"/>
    </row>
    <row r="138" spans="1:41" ht="15">
      <c r="A138" s="102" t="s">
        <v>184</v>
      </c>
      <c r="B138" s="103" t="s">
        <v>214</v>
      </c>
      <c r="C138" s="209" t="s">
        <v>837</v>
      </c>
      <c r="D138" s="105" t="s">
        <v>215</v>
      </c>
      <c r="E138" s="106">
        <v>5</v>
      </c>
      <c r="F138" s="38">
        <v>6234</v>
      </c>
      <c r="G138" s="13">
        <v>6234</v>
      </c>
      <c r="H138" s="38">
        <v>19054</v>
      </c>
      <c r="I138" s="13">
        <v>19054</v>
      </c>
      <c r="J138" s="38">
        <v>5816</v>
      </c>
      <c r="K138" s="13">
        <v>5816</v>
      </c>
      <c r="L138" s="38">
        <v>19040</v>
      </c>
      <c r="M138" s="13">
        <v>19040</v>
      </c>
      <c r="N138" s="38"/>
      <c r="O138" s="13"/>
      <c r="P138" s="38"/>
      <c r="Q138" s="13"/>
      <c r="R138" s="38"/>
      <c r="S138" s="13"/>
      <c r="T138" s="38"/>
      <c r="U138" s="13"/>
      <c r="V138" s="38"/>
      <c r="W138" s="13"/>
      <c r="X138" s="38"/>
      <c r="Y138" s="13"/>
      <c r="Z138" s="38"/>
      <c r="AA138" s="13"/>
      <c r="AB138" s="38"/>
      <c r="AC138" s="13"/>
      <c r="AD138" s="38"/>
      <c r="AE138" s="13"/>
      <c r="AF138" s="38"/>
      <c r="AG138" s="13"/>
      <c r="AH138" s="38"/>
      <c r="AI138" s="13"/>
      <c r="AJ138" s="38"/>
      <c r="AK138" s="13"/>
      <c r="AL138" s="38"/>
      <c r="AM138" s="13"/>
      <c r="AN138" s="38"/>
      <c r="AO138" s="13"/>
    </row>
    <row r="139" spans="1:41" ht="15">
      <c r="A139" s="102" t="s">
        <v>184</v>
      </c>
      <c r="B139" s="103" t="s">
        <v>216</v>
      </c>
      <c r="C139" s="209"/>
      <c r="D139" s="105" t="s">
        <v>217</v>
      </c>
      <c r="E139" s="106">
        <v>5</v>
      </c>
      <c r="F139" s="38">
        <v>6616</v>
      </c>
      <c r="G139" s="13">
        <v>6616</v>
      </c>
      <c r="H139" s="38">
        <v>19436</v>
      </c>
      <c r="I139" s="13">
        <v>19436</v>
      </c>
      <c r="J139" s="38">
        <v>6444</v>
      </c>
      <c r="K139" s="13">
        <v>6444</v>
      </c>
      <c r="L139" s="38">
        <v>19176</v>
      </c>
      <c r="M139" s="13">
        <v>19176</v>
      </c>
      <c r="N139" s="38"/>
      <c r="O139" s="13"/>
      <c r="P139" s="38"/>
      <c r="Q139" s="13"/>
      <c r="R139" s="38"/>
      <c r="S139" s="13"/>
      <c r="T139" s="38"/>
      <c r="U139" s="13"/>
      <c r="V139" s="38"/>
      <c r="W139" s="13"/>
      <c r="X139" s="38"/>
      <c r="Y139" s="13"/>
      <c r="Z139" s="38"/>
      <c r="AA139" s="13"/>
      <c r="AB139" s="38"/>
      <c r="AC139" s="13"/>
      <c r="AD139" s="38"/>
      <c r="AE139" s="13"/>
      <c r="AF139" s="38"/>
      <c r="AG139" s="13"/>
      <c r="AH139" s="38"/>
      <c r="AI139" s="13"/>
      <c r="AJ139" s="38"/>
      <c r="AK139" s="13"/>
      <c r="AL139" s="38"/>
      <c r="AM139" s="13"/>
      <c r="AN139" s="38"/>
      <c r="AO139" s="13"/>
    </row>
    <row r="140" spans="1:41" ht="15">
      <c r="A140" s="102" t="s">
        <v>184</v>
      </c>
      <c r="B140" s="116" t="s">
        <v>225</v>
      </c>
      <c r="C140" s="210" t="s">
        <v>838</v>
      </c>
      <c r="D140" s="105" t="s">
        <v>226</v>
      </c>
      <c r="E140" s="113">
        <v>6</v>
      </c>
      <c r="F140" s="38">
        <v>4434</v>
      </c>
      <c r="G140" s="13">
        <v>4434</v>
      </c>
      <c r="H140" s="38">
        <v>12692</v>
      </c>
      <c r="I140" s="13">
        <v>12692</v>
      </c>
      <c r="J140" s="38"/>
      <c r="K140" s="13"/>
      <c r="L140" s="38"/>
      <c r="M140" s="13"/>
      <c r="N140" s="38"/>
      <c r="O140" s="13"/>
      <c r="P140" s="38"/>
      <c r="Q140" s="13"/>
      <c r="R140" s="38"/>
      <c r="S140" s="13"/>
      <c r="T140" s="38"/>
      <c r="U140" s="13"/>
      <c r="V140" s="38"/>
      <c r="W140" s="13"/>
      <c r="X140" s="38"/>
      <c r="Y140" s="13"/>
      <c r="Z140" s="38"/>
      <c r="AA140" s="13"/>
      <c r="AB140" s="38"/>
      <c r="AC140" s="13"/>
      <c r="AD140" s="38"/>
      <c r="AE140" s="13"/>
      <c r="AF140" s="38"/>
      <c r="AG140" s="13"/>
      <c r="AH140" s="38"/>
      <c r="AI140" s="13"/>
      <c r="AJ140" s="38"/>
      <c r="AK140" s="13"/>
      <c r="AL140" s="38"/>
      <c r="AM140" s="13"/>
      <c r="AN140" s="38"/>
      <c r="AO140" s="13"/>
    </row>
    <row r="141" spans="1:41" ht="15">
      <c r="A141" s="102" t="s">
        <v>184</v>
      </c>
      <c r="B141" s="103" t="s">
        <v>218</v>
      </c>
      <c r="C141" s="209"/>
      <c r="D141" s="105" t="s">
        <v>219</v>
      </c>
      <c r="E141" s="109">
        <v>6</v>
      </c>
      <c r="F141" s="38">
        <v>4056</v>
      </c>
      <c r="G141" s="13">
        <v>4116</v>
      </c>
      <c r="H141" s="38">
        <v>12314</v>
      </c>
      <c r="I141" s="13">
        <v>12374</v>
      </c>
      <c r="J141" s="38"/>
      <c r="K141" s="13"/>
      <c r="L141" s="38"/>
      <c r="M141" s="13"/>
      <c r="N141" s="38"/>
      <c r="O141" s="13"/>
      <c r="P141" s="38"/>
      <c r="Q141" s="13"/>
      <c r="R141" s="38"/>
      <c r="S141" s="13"/>
      <c r="T141" s="38"/>
      <c r="U141" s="13"/>
      <c r="V141" s="38"/>
      <c r="W141" s="13"/>
      <c r="X141" s="38"/>
      <c r="Y141" s="13"/>
      <c r="Z141" s="38"/>
      <c r="AA141" s="13"/>
      <c r="AB141" s="38"/>
      <c r="AC141" s="13"/>
      <c r="AD141" s="38"/>
      <c r="AE141" s="13"/>
      <c r="AF141" s="38"/>
      <c r="AG141" s="13"/>
      <c r="AH141" s="38"/>
      <c r="AI141" s="13"/>
      <c r="AJ141" s="38"/>
      <c r="AK141" s="13"/>
      <c r="AL141" s="38"/>
      <c r="AM141" s="13"/>
      <c r="AN141" s="38"/>
      <c r="AO141" s="13"/>
    </row>
    <row r="142" spans="1:41" ht="15">
      <c r="A142" s="102" t="s">
        <v>184</v>
      </c>
      <c r="B142" s="103" t="s">
        <v>220</v>
      </c>
      <c r="C142" s="209"/>
      <c r="D142" s="105" t="s">
        <v>221</v>
      </c>
      <c r="E142" s="106">
        <v>6</v>
      </c>
      <c r="F142" s="38">
        <v>5548</v>
      </c>
      <c r="G142" s="43">
        <v>5548</v>
      </c>
      <c r="H142" s="38">
        <v>16052</v>
      </c>
      <c r="I142" s="13">
        <v>16552</v>
      </c>
      <c r="J142" s="38"/>
      <c r="K142" s="13"/>
      <c r="L142" s="38"/>
      <c r="M142" s="13"/>
      <c r="N142" s="38"/>
      <c r="O142" s="13"/>
      <c r="P142" s="38"/>
      <c r="Q142" s="13"/>
      <c r="R142" s="38"/>
      <c r="S142" s="13"/>
      <c r="T142" s="38"/>
      <c r="U142" s="13"/>
      <c r="V142" s="38"/>
      <c r="W142" s="13"/>
      <c r="X142" s="38"/>
      <c r="Y142" s="13"/>
      <c r="Z142" s="38"/>
      <c r="AA142" s="13"/>
      <c r="AB142" s="38"/>
      <c r="AC142" s="13"/>
      <c r="AD142" s="38"/>
      <c r="AE142" s="13"/>
      <c r="AF142" s="38"/>
      <c r="AG142" s="13"/>
      <c r="AH142" s="38"/>
      <c r="AI142" s="13"/>
      <c r="AJ142" s="38"/>
      <c r="AK142" s="13"/>
      <c r="AL142" s="38"/>
      <c r="AM142" s="13"/>
      <c r="AN142" s="38"/>
      <c r="AO142" s="13"/>
    </row>
    <row r="143" spans="1:41" ht="15">
      <c r="A143" s="102" t="s">
        <v>184</v>
      </c>
      <c r="B143" s="103" t="s">
        <v>222</v>
      </c>
      <c r="C143" s="209"/>
      <c r="D143" s="115">
        <v>482158</v>
      </c>
      <c r="E143" s="106">
        <v>6</v>
      </c>
      <c r="F143" s="38">
        <v>4542</v>
      </c>
      <c r="G143" s="13">
        <v>4542</v>
      </c>
      <c r="H143" s="38">
        <v>13328</v>
      </c>
      <c r="I143" s="13">
        <v>13328</v>
      </c>
      <c r="J143" s="38">
        <v>5962</v>
      </c>
      <c r="K143" s="13">
        <v>5962</v>
      </c>
      <c r="L143" s="38">
        <v>17602</v>
      </c>
      <c r="M143" s="13">
        <v>17602</v>
      </c>
      <c r="N143" s="38"/>
      <c r="O143" s="13"/>
      <c r="P143" s="38"/>
      <c r="Q143" s="13"/>
      <c r="R143" s="38"/>
      <c r="S143" s="13"/>
      <c r="T143" s="38"/>
      <c r="U143" s="13"/>
      <c r="V143" s="38"/>
      <c r="W143" s="13"/>
      <c r="X143" s="38"/>
      <c r="Y143" s="13"/>
      <c r="Z143" s="38"/>
      <c r="AA143" s="13"/>
      <c r="AB143" s="38"/>
      <c r="AC143" s="13"/>
      <c r="AD143" s="38"/>
      <c r="AE143" s="13"/>
      <c r="AF143" s="38"/>
      <c r="AG143" s="13"/>
      <c r="AH143" s="38"/>
      <c r="AI143" s="13"/>
      <c r="AJ143" s="38"/>
      <c r="AK143" s="13"/>
      <c r="AL143" s="38"/>
      <c r="AM143" s="13"/>
      <c r="AN143" s="38"/>
      <c r="AO143" s="13"/>
    </row>
    <row r="144" spans="1:41" ht="15">
      <c r="A144" s="102" t="s">
        <v>184</v>
      </c>
      <c r="B144" s="103" t="s">
        <v>223</v>
      </c>
      <c r="C144" s="209"/>
      <c r="D144" s="105" t="s">
        <v>224</v>
      </c>
      <c r="E144" s="106">
        <v>7</v>
      </c>
      <c r="F144" s="38">
        <v>4066</v>
      </c>
      <c r="G144" s="13">
        <v>4066</v>
      </c>
      <c r="H144" s="38">
        <v>12324</v>
      </c>
      <c r="I144" s="13">
        <v>12324</v>
      </c>
      <c r="J144" s="38"/>
      <c r="K144" s="13"/>
      <c r="L144" s="38"/>
      <c r="M144" s="13"/>
      <c r="N144" s="38"/>
      <c r="O144" s="13"/>
      <c r="P144" s="38"/>
      <c r="Q144" s="13"/>
      <c r="R144" s="38"/>
      <c r="S144" s="13"/>
      <c r="T144" s="38"/>
      <c r="U144" s="13"/>
      <c r="V144" s="38"/>
      <c r="W144" s="13"/>
      <c r="X144" s="38"/>
      <c r="Y144" s="13"/>
      <c r="Z144" s="38"/>
      <c r="AA144" s="13"/>
      <c r="AB144" s="38"/>
      <c r="AC144" s="13"/>
      <c r="AD144" s="38"/>
      <c r="AE144" s="13"/>
      <c r="AF144" s="38"/>
      <c r="AG144" s="13"/>
      <c r="AH144" s="38"/>
      <c r="AI144" s="13"/>
      <c r="AJ144" s="38"/>
      <c r="AK144" s="13"/>
      <c r="AL144" s="38"/>
      <c r="AM144" s="13"/>
      <c r="AN144" s="38"/>
      <c r="AO144" s="13"/>
    </row>
    <row r="145" spans="1:41" ht="15">
      <c r="A145" s="102" t="s">
        <v>184</v>
      </c>
      <c r="B145" s="103" t="s">
        <v>231</v>
      </c>
      <c r="C145" s="210" t="s">
        <v>839</v>
      </c>
      <c r="D145" s="105" t="s">
        <v>232</v>
      </c>
      <c r="E145" s="113">
        <v>7</v>
      </c>
      <c r="F145" s="38">
        <v>3830</v>
      </c>
      <c r="G145" s="13">
        <v>3950</v>
      </c>
      <c r="H145" s="38">
        <v>11752</v>
      </c>
      <c r="I145" s="13">
        <v>11872</v>
      </c>
      <c r="J145" s="38"/>
      <c r="K145" s="13"/>
      <c r="L145" s="38"/>
      <c r="M145" s="13"/>
      <c r="N145" s="38"/>
      <c r="O145" s="13"/>
      <c r="P145" s="38"/>
      <c r="Q145" s="13"/>
      <c r="R145" s="38"/>
      <c r="S145" s="13"/>
      <c r="T145" s="38"/>
      <c r="U145" s="13"/>
      <c r="V145" s="38"/>
      <c r="W145" s="13"/>
      <c r="X145" s="38"/>
      <c r="Y145" s="13"/>
      <c r="Z145" s="38"/>
      <c r="AA145" s="13"/>
      <c r="AB145" s="38"/>
      <c r="AC145" s="13"/>
      <c r="AD145" s="38"/>
      <c r="AE145" s="13"/>
      <c r="AF145" s="38"/>
      <c r="AG145" s="13"/>
      <c r="AH145" s="38"/>
      <c r="AI145" s="13"/>
      <c r="AJ145" s="38"/>
      <c r="AK145" s="13"/>
      <c r="AL145" s="38"/>
      <c r="AM145" s="13"/>
      <c r="AN145" s="38"/>
      <c r="AO145" s="13"/>
    </row>
    <row r="146" spans="1:41" ht="15">
      <c r="A146" s="102" t="s">
        <v>184</v>
      </c>
      <c r="B146" s="116" t="s">
        <v>235</v>
      </c>
      <c r="C146" s="210" t="s">
        <v>839</v>
      </c>
      <c r="D146" s="105" t="s">
        <v>236</v>
      </c>
      <c r="E146" s="113">
        <v>7</v>
      </c>
      <c r="F146" s="38">
        <v>3940</v>
      </c>
      <c r="G146" s="13">
        <v>3940</v>
      </c>
      <c r="H146" s="38">
        <v>11534</v>
      </c>
      <c r="I146" s="13">
        <v>11534</v>
      </c>
      <c r="J146" s="38"/>
      <c r="K146" s="13"/>
      <c r="L146" s="38"/>
      <c r="M146" s="13"/>
      <c r="N146" s="38"/>
      <c r="O146" s="13"/>
      <c r="P146" s="38"/>
      <c r="Q146" s="13"/>
      <c r="R146" s="38"/>
      <c r="S146" s="13"/>
      <c r="T146" s="38"/>
      <c r="U146" s="13"/>
      <c r="V146" s="38"/>
      <c r="W146" s="13"/>
      <c r="X146" s="38"/>
      <c r="Y146" s="13"/>
      <c r="Z146" s="38"/>
      <c r="AA146" s="13"/>
      <c r="AB146" s="38"/>
      <c r="AC146" s="13"/>
      <c r="AD146" s="38"/>
      <c r="AE146" s="13"/>
      <c r="AF146" s="38"/>
      <c r="AG146" s="13"/>
      <c r="AH146" s="38"/>
      <c r="AI146" s="13"/>
      <c r="AJ146" s="38"/>
      <c r="AK146" s="13"/>
      <c r="AL146" s="38"/>
      <c r="AM146" s="13"/>
      <c r="AN146" s="38"/>
      <c r="AO146" s="13"/>
    </row>
    <row r="147" spans="1:41" ht="15">
      <c r="A147" s="102" t="s">
        <v>184</v>
      </c>
      <c r="B147" s="103" t="s">
        <v>237</v>
      </c>
      <c r="C147" s="210" t="s">
        <v>839</v>
      </c>
      <c r="D147" s="105" t="s">
        <v>238</v>
      </c>
      <c r="E147" s="113">
        <v>7</v>
      </c>
      <c r="F147" s="38">
        <v>3762</v>
      </c>
      <c r="G147" s="13">
        <v>3762</v>
      </c>
      <c r="H147" s="38">
        <v>11356</v>
      </c>
      <c r="I147" s="13">
        <v>11356</v>
      </c>
      <c r="J147" s="38"/>
      <c r="K147" s="13"/>
      <c r="L147" s="38"/>
      <c r="M147" s="13"/>
      <c r="N147" s="38"/>
      <c r="O147" s="13"/>
      <c r="P147" s="38"/>
      <c r="Q147" s="13"/>
      <c r="R147" s="38"/>
      <c r="S147" s="13"/>
      <c r="T147" s="38"/>
      <c r="U147" s="13"/>
      <c r="V147" s="38"/>
      <c r="W147" s="13"/>
      <c r="X147" s="38"/>
      <c r="Y147" s="13"/>
      <c r="Z147" s="38"/>
      <c r="AA147" s="13"/>
      <c r="AB147" s="38"/>
      <c r="AC147" s="13"/>
      <c r="AD147" s="38"/>
      <c r="AE147" s="13"/>
      <c r="AF147" s="38"/>
      <c r="AG147" s="13"/>
      <c r="AH147" s="38"/>
      <c r="AI147" s="13"/>
      <c r="AJ147" s="38"/>
      <c r="AK147" s="13"/>
      <c r="AL147" s="38"/>
      <c r="AM147" s="13"/>
      <c r="AN147" s="38"/>
      <c r="AO147" s="13"/>
    </row>
    <row r="148" spans="1:41" ht="15">
      <c r="A148" s="102" t="s">
        <v>184</v>
      </c>
      <c r="B148" s="103" t="s">
        <v>227</v>
      </c>
      <c r="C148" s="209"/>
      <c r="D148" s="105" t="s">
        <v>228</v>
      </c>
      <c r="E148" s="106">
        <v>7</v>
      </c>
      <c r="F148" s="38">
        <v>4164</v>
      </c>
      <c r="G148" s="13">
        <v>4164</v>
      </c>
      <c r="H148" s="38">
        <v>12422</v>
      </c>
      <c r="I148" s="13">
        <v>12422</v>
      </c>
      <c r="J148" s="38"/>
      <c r="K148" s="13"/>
      <c r="L148" s="38"/>
      <c r="M148" s="13"/>
      <c r="N148" s="38"/>
      <c r="O148" s="13"/>
      <c r="P148" s="38"/>
      <c r="Q148" s="13"/>
      <c r="R148" s="38"/>
      <c r="S148" s="13"/>
      <c r="T148" s="38"/>
      <c r="U148" s="13"/>
      <c r="V148" s="38"/>
      <c r="W148" s="13"/>
      <c r="X148" s="38"/>
      <c r="Y148" s="13"/>
      <c r="Z148" s="38"/>
      <c r="AA148" s="13"/>
      <c r="AB148" s="38"/>
      <c r="AC148" s="13"/>
      <c r="AD148" s="38"/>
      <c r="AE148" s="13"/>
      <c r="AF148" s="38"/>
      <c r="AG148" s="13"/>
      <c r="AH148" s="38"/>
      <c r="AI148" s="13"/>
      <c r="AJ148" s="38"/>
      <c r="AK148" s="13"/>
      <c r="AL148" s="38"/>
      <c r="AM148" s="13"/>
      <c r="AN148" s="38"/>
      <c r="AO148" s="13"/>
    </row>
    <row r="149" spans="1:41" ht="15">
      <c r="A149" s="102" t="s">
        <v>184</v>
      </c>
      <c r="B149" s="103" t="s">
        <v>241</v>
      </c>
      <c r="C149" s="210" t="s">
        <v>839</v>
      </c>
      <c r="D149" s="115">
        <v>482699</v>
      </c>
      <c r="E149" s="211">
        <v>7</v>
      </c>
      <c r="F149" s="38">
        <v>3756</v>
      </c>
      <c r="G149" s="13">
        <v>3756</v>
      </c>
      <c r="H149" s="38">
        <v>11350</v>
      </c>
      <c r="I149" s="13">
        <v>11350</v>
      </c>
      <c r="J149" s="38"/>
      <c r="K149" s="13"/>
      <c r="L149" s="38"/>
      <c r="M149" s="13"/>
      <c r="N149" s="38"/>
      <c r="O149" s="13"/>
      <c r="P149" s="38"/>
      <c r="Q149" s="13"/>
      <c r="R149" s="38"/>
      <c r="S149" s="13"/>
      <c r="T149" s="38"/>
      <c r="U149" s="13"/>
      <c r="V149" s="38"/>
      <c r="W149" s="13"/>
      <c r="X149" s="38"/>
      <c r="Y149" s="13"/>
      <c r="Z149" s="38"/>
      <c r="AA149" s="13"/>
      <c r="AB149" s="38"/>
      <c r="AC149" s="13"/>
      <c r="AD149" s="38"/>
      <c r="AE149" s="13"/>
      <c r="AF149" s="38"/>
      <c r="AG149" s="13"/>
      <c r="AH149" s="38"/>
      <c r="AI149" s="13"/>
      <c r="AJ149" s="38"/>
      <c r="AK149" s="13"/>
      <c r="AL149" s="38"/>
      <c r="AM149" s="13"/>
      <c r="AN149" s="38"/>
      <c r="AO149" s="13"/>
    </row>
    <row r="150" spans="1:41" ht="15">
      <c r="A150" s="102" t="s">
        <v>184</v>
      </c>
      <c r="B150" s="114" t="s">
        <v>229</v>
      </c>
      <c r="C150" s="209"/>
      <c r="D150" s="105" t="s">
        <v>230</v>
      </c>
      <c r="E150" s="106">
        <v>8</v>
      </c>
      <c r="F150" s="38">
        <v>3758</v>
      </c>
      <c r="G150" s="13">
        <v>3806</v>
      </c>
      <c r="H150" s="38">
        <v>11352</v>
      </c>
      <c r="I150" s="13">
        <v>11400</v>
      </c>
      <c r="J150" s="38"/>
      <c r="K150" s="13"/>
      <c r="L150" s="38"/>
      <c r="M150" s="13"/>
      <c r="N150" s="38"/>
      <c r="O150" s="13"/>
      <c r="P150" s="38"/>
      <c r="Q150" s="13"/>
      <c r="R150" s="38"/>
      <c r="S150" s="13"/>
      <c r="T150" s="38"/>
      <c r="U150" s="13"/>
      <c r="V150" s="38"/>
      <c r="W150" s="13"/>
      <c r="X150" s="38"/>
      <c r="Y150" s="13"/>
      <c r="Z150" s="38"/>
      <c r="AA150" s="13"/>
      <c r="AB150" s="38"/>
      <c r="AC150" s="13"/>
      <c r="AD150" s="38"/>
      <c r="AE150" s="13"/>
      <c r="AF150" s="38"/>
      <c r="AG150" s="13"/>
      <c r="AH150" s="38"/>
      <c r="AI150" s="13"/>
      <c r="AJ150" s="38"/>
      <c r="AK150" s="13"/>
      <c r="AL150" s="38"/>
      <c r="AM150" s="13"/>
      <c r="AN150" s="38"/>
      <c r="AO150" s="13"/>
    </row>
    <row r="151" spans="1:41" ht="15">
      <c r="A151" s="102" t="s">
        <v>184</v>
      </c>
      <c r="B151" s="103" t="s">
        <v>239</v>
      </c>
      <c r="C151" s="209" t="s">
        <v>833</v>
      </c>
      <c r="D151" s="105" t="s">
        <v>240</v>
      </c>
      <c r="E151" s="117">
        <v>9</v>
      </c>
      <c r="F151" s="38">
        <v>3660</v>
      </c>
      <c r="G151" s="13">
        <v>3790</v>
      </c>
      <c r="H151" s="38">
        <v>11254</v>
      </c>
      <c r="I151" s="13">
        <v>11384</v>
      </c>
      <c r="J151" s="38"/>
      <c r="K151" s="13"/>
      <c r="L151" s="38"/>
      <c r="M151" s="13"/>
      <c r="N151" s="38"/>
      <c r="O151" s="13"/>
      <c r="P151" s="38"/>
      <c r="Q151" s="13"/>
      <c r="R151" s="38"/>
      <c r="S151" s="13"/>
      <c r="T151" s="38"/>
      <c r="U151" s="13"/>
      <c r="V151" s="38"/>
      <c r="W151" s="13"/>
      <c r="X151" s="38"/>
      <c r="Y151" s="13"/>
      <c r="Z151" s="38"/>
      <c r="AA151" s="13"/>
      <c r="AB151" s="38"/>
      <c r="AC151" s="13"/>
      <c r="AD151" s="38"/>
      <c r="AE151" s="13"/>
      <c r="AF151" s="38"/>
      <c r="AG151" s="13"/>
      <c r="AH151" s="38"/>
      <c r="AI151" s="13"/>
      <c r="AJ151" s="38"/>
      <c r="AK151" s="13"/>
      <c r="AL151" s="38"/>
      <c r="AM151" s="13"/>
      <c r="AN151" s="38"/>
      <c r="AO151" s="13"/>
    </row>
    <row r="152" spans="1:41" ht="15">
      <c r="A152" s="102" t="s">
        <v>184</v>
      </c>
      <c r="B152" s="103" t="s">
        <v>233</v>
      </c>
      <c r="C152" s="210" t="s">
        <v>840</v>
      </c>
      <c r="D152" s="105" t="s">
        <v>234</v>
      </c>
      <c r="E152" s="113">
        <v>10</v>
      </c>
      <c r="F152" s="38">
        <v>3772</v>
      </c>
      <c r="G152" s="13">
        <v>3772</v>
      </c>
      <c r="H152" s="38">
        <v>11366</v>
      </c>
      <c r="I152" s="13">
        <v>11366</v>
      </c>
      <c r="J152" s="38"/>
      <c r="K152" s="13"/>
      <c r="L152" s="38"/>
      <c r="M152" s="13"/>
      <c r="N152" s="38"/>
      <c r="O152" s="13"/>
      <c r="P152" s="38"/>
      <c r="Q152" s="13"/>
      <c r="R152" s="38"/>
      <c r="S152" s="13"/>
      <c r="T152" s="38"/>
      <c r="U152" s="13"/>
      <c r="V152" s="38"/>
      <c r="W152" s="13"/>
      <c r="X152" s="38"/>
      <c r="Y152" s="13"/>
      <c r="Z152" s="38"/>
      <c r="AA152" s="13"/>
      <c r="AB152" s="38"/>
      <c r="AC152" s="13"/>
      <c r="AD152" s="38"/>
      <c r="AE152" s="13"/>
      <c r="AF152" s="38"/>
      <c r="AG152" s="13"/>
      <c r="AH152" s="38"/>
      <c r="AI152" s="13"/>
      <c r="AJ152" s="38"/>
      <c r="AK152" s="13"/>
      <c r="AL152" s="38"/>
      <c r="AM152" s="13"/>
      <c r="AN152" s="38"/>
      <c r="AO152" s="13"/>
    </row>
    <row r="153" spans="1:41">
      <c r="A153" s="118" t="s">
        <v>184</v>
      </c>
      <c r="B153" s="40" t="s">
        <v>242</v>
      </c>
      <c r="C153" s="42"/>
      <c r="D153" s="41">
        <v>138682</v>
      </c>
      <c r="E153" s="41">
        <v>12</v>
      </c>
      <c r="F153" s="38">
        <v>3182</v>
      </c>
      <c r="G153" s="13">
        <v>3192</v>
      </c>
      <c r="H153" s="38">
        <v>5852</v>
      </c>
      <c r="I153" s="13">
        <v>5862</v>
      </c>
      <c r="J153" s="38"/>
      <c r="K153" s="13"/>
      <c r="L153" s="38"/>
      <c r="M153" s="13"/>
      <c r="N153" s="38"/>
      <c r="O153" s="13"/>
      <c r="P153" s="38"/>
      <c r="Q153" s="13"/>
      <c r="R153" s="38"/>
      <c r="S153" s="13"/>
      <c r="T153" s="38"/>
      <c r="U153" s="13"/>
      <c r="V153" s="38"/>
      <c r="W153" s="13"/>
      <c r="X153" s="38"/>
      <c r="Y153" s="13"/>
      <c r="Z153" s="38"/>
      <c r="AA153" s="13"/>
      <c r="AB153" s="38"/>
      <c r="AC153" s="13"/>
      <c r="AD153" s="38"/>
      <c r="AE153" s="13"/>
      <c r="AF153" s="38"/>
      <c r="AG153" s="13"/>
      <c r="AH153" s="38"/>
      <c r="AI153" s="13"/>
      <c r="AJ153" s="38"/>
      <c r="AK153" s="13"/>
      <c r="AL153" s="38"/>
      <c r="AM153" s="13"/>
      <c r="AN153" s="38"/>
      <c r="AO153" s="13"/>
    </row>
    <row r="154" spans="1:41">
      <c r="A154" s="118" t="s">
        <v>184</v>
      </c>
      <c r="B154" s="40" t="s">
        <v>243</v>
      </c>
      <c r="C154" s="42"/>
      <c r="D154" s="41">
        <v>246813</v>
      </c>
      <c r="E154" s="41">
        <v>12</v>
      </c>
      <c r="F154" s="38">
        <v>3218</v>
      </c>
      <c r="G154" s="13">
        <v>3328</v>
      </c>
      <c r="H154" s="38">
        <v>5888</v>
      </c>
      <c r="I154" s="13">
        <v>5998</v>
      </c>
      <c r="J154" s="38"/>
      <c r="K154" s="13"/>
      <c r="L154" s="38"/>
      <c r="M154" s="13"/>
      <c r="N154" s="38"/>
      <c r="O154" s="13"/>
      <c r="P154" s="38"/>
      <c r="Q154" s="13"/>
      <c r="R154" s="38"/>
      <c r="S154" s="13"/>
      <c r="T154" s="38"/>
      <c r="U154" s="13"/>
      <c r="V154" s="38"/>
      <c r="W154" s="13"/>
      <c r="X154" s="38"/>
      <c r="Y154" s="13"/>
      <c r="Z154" s="38"/>
      <c r="AA154" s="13"/>
      <c r="AB154" s="38"/>
      <c r="AC154" s="13"/>
      <c r="AD154" s="38"/>
      <c r="AE154" s="13"/>
      <c r="AF154" s="38"/>
      <c r="AG154" s="13"/>
      <c r="AH154" s="38"/>
      <c r="AI154" s="13"/>
      <c r="AJ154" s="38"/>
      <c r="AK154" s="13"/>
      <c r="AL154" s="38"/>
      <c r="AM154" s="13"/>
      <c r="AN154" s="38"/>
      <c r="AO154" s="13"/>
    </row>
    <row r="155" spans="1:41">
      <c r="A155" s="118" t="s">
        <v>184</v>
      </c>
      <c r="B155" s="40" t="s">
        <v>244</v>
      </c>
      <c r="C155" s="42"/>
      <c r="D155" s="41">
        <v>138840</v>
      </c>
      <c r="E155" s="41">
        <v>12</v>
      </c>
      <c r="F155" s="38">
        <v>3280</v>
      </c>
      <c r="G155" s="13">
        <v>3290</v>
      </c>
      <c r="H155" s="38">
        <v>5950</v>
      </c>
      <c r="I155" s="13">
        <v>5960</v>
      </c>
      <c r="J155" s="38"/>
      <c r="K155" s="13"/>
      <c r="L155" s="38"/>
      <c r="M155" s="13"/>
      <c r="N155" s="38"/>
      <c r="O155" s="13"/>
      <c r="P155" s="38"/>
      <c r="Q155" s="13"/>
      <c r="R155" s="38"/>
      <c r="S155" s="13"/>
      <c r="T155" s="38"/>
      <c r="U155" s="13"/>
      <c r="V155" s="38"/>
      <c r="W155" s="13"/>
      <c r="X155" s="38"/>
      <c r="Y155" s="13"/>
      <c r="Z155" s="38"/>
      <c r="AA155" s="13"/>
      <c r="AB155" s="38"/>
      <c r="AC155" s="13"/>
      <c r="AD155" s="38"/>
      <c r="AE155" s="13"/>
      <c r="AF155" s="38"/>
      <c r="AG155" s="13"/>
      <c r="AH155" s="38"/>
      <c r="AI155" s="13"/>
      <c r="AJ155" s="38"/>
      <c r="AK155" s="13"/>
      <c r="AL155" s="38"/>
      <c r="AM155" s="13"/>
      <c r="AN155" s="38"/>
      <c r="AO155" s="13"/>
    </row>
    <row r="156" spans="1:41">
      <c r="A156" s="118" t="s">
        <v>184</v>
      </c>
      <c r="B156" s="40" t="s">
        <v>245</v>
      </c>
      <c r="C156" s="42"/>
      <c r="D156" s="41">
        <v>138956</v>
      </c>
      <c r="E156" s="41">
        <v>12</v>
      </c>
      <c r="F156" s="38">
        <v>3178</v>
      </c>
      <c r="G156" s="13">
        <v>3238</v>
      </c>
      <c r="H156" s="38">
        <v>5848</v>
      </c>
      <c r="I156" s="13">
        <v>5908</v>
      </c>
      <c r="J156" s="38"/>
      <c r="K156" s="13"/>
      <c r="L156" s="38"/>
      <c r="M156" s="13"/>
      <c r="N156" s="38"/>
      <c r="O156" s="13"/>
      <c r="P156" s="38"/>
      <c r="Q156" s="13"/>
      <c r="R156" s="38"/>
      <c r="S156" s="13"/>
      <c r="T156" s="38"/>
      <c r="U156" s="13"/>
      <c r="V156" s="38"/>
      <c r="W156" s="13"/>
      <c r="X156" s="38"/>
      <c r="Y156" s="13"/>
      <c r="Z156" s="38"/>
      <c r="AA156" s="13"/>
      <c r="AB156" s="38"/>
      <c r="AC156" s="13"/>
      <c r="AD156" s="38"/>
      <c r="AE156" s="13"/>
      <c r="AF156" s="38"/>
      <c r="AG156" s="13"/>
      <c r="AH156" s="38"/>
      <c r="AI156" s="13"/>
      <c r="AJ156" s="38"/>
      <c r="AK156" s="13"/>
      <c r="AL156" s="38"/>
      <c r="AM156" s="13"/>
      <c r="AN156" s="38"/>
      <c r="AO156" s="13"/>
    </row>
    <row r="157" spans="1:41">
      <c r="A157" s="118" t="s">
        <v>184</v>
      </c>
      <c r="B157" s="40" t="s">
        <v>246</v>
      </c>
      <c r="C157" s="42"/>
      <c r="D157" s="41">
        <v>483045</v>
      </c>
      <c r="E157" s="41">
        <v>12</v>
      </c>
      <c r="F157" s="38">
        <v>3208</v>
      </c>
      <c r="G157" s="13">
        <v>3248</v>
      </c>
      <c r="H157" s="38">
        <v>5878</v>
      </c>
      <c r="I157" s="13">
        <v>5918</v>
      </c>
      <c r="J157" s="38"/>
      <c r="K157" s="13"/>
      <c r="L157" s="38"/>
      <c r="M157" s="13"/>
      <c r="N157" s="38"/>
      <c r="O157" s="13"/>
      <c r="P157" s="38"/>
      <c r="Q157" s="13"/>
      <c r="R157" s="38"/>
      <c r="S157" s="13"/>
      <c r="T157" s="38"/>
      <c r="U157" s="13"/>
      <c r="V157" s="38"/>
      <c r="W157" s="13"/>
      <c r="X157" s="38"/>
      <c r="Y157" s="13"/>
      <c r="Z157" s="38"/>
      <c r="AA157" s="13"/>
      <c r="AB157" s="38"/>
      <c r="AC157" s="13"/>
      <c r="AD157" s="38"/>
      <c r="AE157" s="13"/>
      <c r="AF157" s="38"/>
      <c r="AG157" s="13"/>
      <c r="AH157" s="38"/>
      <c r="AI157" s="13"/>
      <c r="AJ157" s="38"/>
      <c r="AK157" s="13"/>
      <c r="AL157" s="38"/>
      <c r="AM157" s="13"/>
      <c r="AN157" s="38"/>
      <c r="AO157" s="13"/>
    </row>
    <row r="158" spans="1:41">
      <c r="A158" s="118" t="s">
        <v>184</v>
      </c>
      <c r="B158" s="40" t="s">
        <v>247</v>
      </c>
      <c r="C158" s="42"/>
      <c r="D158" s="41">
        <v>140331</v>
      </c>
      <c r="E158" s="41">
        <v>12</v>
      </c>
      <c r="F158" s="38">
        <v>3216</v>
      </c>
      <c r="G158" s="13">
        <v>3280</v>
      </c>
      <c r="H158" s="38">
        <v>5886</v>
      </c>
      <c r="I158" s="13">
        <v>5950</v>
      </c>
      <c r="J158" s="38"/>
      <c r="K158" s="13"/>
      <c r="L158" s="38"/>
      <c r="M158" s="13"/>
      <c r="N158" s="38"/>
      <c r="O158" s="13"/>
      <c r="P158" s="38"/>
      <c r="Q158" s="13"/>
      <c r="R158" s="38"/>
      <c r="S158" s="13"/>
      <c r="T158" s="38"/>
      <c r="U158" s="13"/>
      <c r="V158" s="38"/>
      <c r="W158" s="13"/>
      <c r="X158" s="38"/>
      <c r="Y158" s="13"/>
      <c r="Z158" s="38"/>
      <c r="AA158" s="13"/>
      <c r="AB158" s="38"/>
      <c r="AC158" s="13"/>
      <c r="AD158" s="38"/>
      <c r="AE158" s="13"/>
      <c r="AF158" s="38"/>
      <c r="AG158" s="13"/>
      <c r="AH158" s="38"/>
      <c r="AI158" s="13"/>
      <c r="AJ158" s="38"/>
      <c r="AK158" s="13"/>
      <c r="AL158" s="38"/>
      <c r="AM158" s="13"/>
      <c r="AN158" s="38"/>
      <c r="AO158" s="13"/>
    </row>
    <row r="159" spans="1:41">
      <c r="A159" s="118" t="s">
        <v>184</v>
      </c>
      <c r="B159" s="119" t="s">
        <v>248</v>
      </c>
      <c r="C159" s="42"/>
      <c r="D159" s="120">
        <v>485458</v>
      </c>
      <c r="E159" s="41">
        <v>12</v>
      </c>
      <c r="F159" s="38">
        <v>3435</v>
      </c>
      <c r="G159" s="13">
        <v>3450</v>
      </c>
      <c r="H159" s="38">
        <v>6105</v>
      </c>
      <c r="I159" s="13">
        <v>6120</v>
      </c>
      <c r="J159" s="38"/>
      <c r="K159" s="13"/>
      <c r="L159" s="38"/>
      <c r="M159" s="13"/>
      <c r="N159" s="38"/>
      <c r="O159" s="13"/>
      <c r="P159" s="38"/>
      <c r="Q159" s="13"/>
      <c r="R159" s="38"/>
      <c r="S159" s="13"/>
      <c r="T159" s="38"/>
      <c r="U159" s="13"/>
      <c r="V159" s="38"/>
      <c r="W159" s="13"/>
      <c r="X159" s="38"/>
      <c r="Y159" s="13"/>
      <c r="Z159" s="38"/>
      <c r="AA159" s="13"/>
      <c r="AB159" s="38"/>
      <c r="AC159" s="13"/>
      <c r="AD159" s="38"/>
      <c r="AE159" s="13"/>
      <c r="AF159" s="38"/>
      <c r="AG159" s="13"/>
      <c r="AH159" s="38"/>
      <c r="AI159" s="13"/>
      <c r="AJ159" s="38"/>
      <c r="AK159" s="13"/>
      <c r="AL159" s="38"/>
      <c r="AM159" s="13"/>
      <c r="AN159" s="38"/>
      <c r="AO159" s="13"/>
    </row>
    <row r="160" spans="1:41">
      <c r="A160" s="39" t="s">
        <v>184</v>
      </c>
      <c r="B160" s="40" t="s">
        <v>249</v>
      </c>
      <c r="C160" s="42"/>
      <c r="D160" s="41">
        <v>139357</v>
      </c>
      <c r="E160" s="41">
        <v>12</v>
      </c>
      <c r="F160" s="38">
        <v>3228</v>
      </c>
      <c r="G160" s="13">
        <v>3238</v>
      </c>
      <c r="H160" s="38">
        <v>5898</v>
      </c>
      <c r="I160" s="13">
        <v>5908</v>
      </c>
      <c r="J160" s="38"/>
      <c r="K160" s="13"/>
      <c r="L160" s="38"/>
      <c r="M160" s="13"/>
      <c r="N160" s="38"/>
      <c r="O160" s="13"/>
      <c r="P160" s="38"/>
      <c r="Q160" s="13"/>
      <c r="R160" s="38"/>
      <c r="S160" s="13"/>
      <c r="T160" s="38"/>
      <c r="U160" s="13"/>
      <c r="V160" s="38"/>
      <c r="W160" s="13"/>
      <c r="X160" s="38"/>
      <c r="Y160" s="13"/>
      <c r="Z160" s="38"/>
      <c r="AA160" s="13"/>
      <c r="AB160" s="38"/>
      <c r="AC160" s="13"/>
      <c r="AD160" s="38"/>
      <c r="AE160" s="13"/>
      <c r="AF160" s="38"/>
      <c r="AG160" s="13"/>
      <c r="AH160" s="38"/>
      <c r="AI160" s="13"/>
      <c r="AJ160" s="38"/>
      <c r="AK160" s="13"/>
      <c r="AL160" s="38"/>
      <c r="AM160" s="13"/>
      <c r="AN160" s="38"/>
      <c r="AO160" s="13"/>
    </row>
    <row r="161" spans="1:41">
      <c r="A161" s="118" t="s">
        <v>184</v>
      </c>
      <c r="B161" s="40" t="s">
        <v>250</v>
      </c>
      <c r="C161" s="42"/>
      <c r="D161" s="41">
        <v>139384</v>
      </c>
      <c r="E161" s="41">
        <v>12</v>
      </c>
      <c r="F161" s="38">
        <v>3218</v>
      </c>
      <c r="G161" s="13">
        <v>3298</v>
      </c>
      <c r="H161" s="38">
        <v>5888</v>
      </c>
      <c r="I161" s="13">
        <v>5968</v>
      </c>
      <c r="J161" s="38"/>
      <c r="K161" s="13"/>
      <c r="L161" s="38"/>
      <c r="M161" s="13"/>
      <c r="N161" s="38"/>
      <c r="O161" s="13"/>
      <c r="P161" s="38"/>
      <c r="Q161" s="13"/>
      <c r="R161" s="38"/>
      <c r="S161" s="13"/>
      <c r="T161" s="38"/>
      <c r="U161" s="13"/>
      <c r="V161" s="38"/>
      <c r="W161" s="13"/>
      <c r="X161" s="38"/>
      <c r="Y161" s="13"/>
      <c r="Z161" s="38"/>
      <c r="AA161" s="13"/>
      <c r="AB161" s="38"/>
      <c r="AC161" s="13"/>
      <c r="AD161" s="38"/>
      <c r="AE161" s="13"/>
      <c r="AF161" s="38"/>
      <c r="AG161" s="13"/>
      <c r="AH161" s="38"/>
      <c r="AI161" s="13"/>
      <c r="AJ161" s="38"/>
      <c r="AK161" s="13"/>
      <c r="AL161" s="38"/>
      <c r="AM161" s="13"/>
      <c r="AN161" s="38"/>
      <c r="AO161" s="13"/>
    </row>
    <row r="162" spans="1:41">
      <c r="A162" s="118" t="s">
        <v>184</v>
      </c>
      <c r="B162" s="40" t="s">
        <v>251</v>
      </c>
      <c r="C162" s="46"/>
      <c r="D162" s="41">
        <v>244446</v>
      </c>
      <c r="E162" s="41">
        <v>12</v>
      </c>
      <c r="F162" s="38">
        <v>3374</v>
      </c>
      <c r="G162" s="13">
        <v>3384</v>
      </c>
      <c r="H162" s="38">
        <v>6044</v>
      </c>
      <c r="I162" s="13">
        <v>6054</v>
      </c>
      <c r="J162" s="38"/>
      <c r="K162" s="13"/>
      <c r="L162" s="38"/>
      <c r="M162" s="13"/>
      <c r="N162" s="38"/>
      <c r="O162" s="13"/>
      <c r="P162" s="38"/>
      <c r="Q162" s="13"/>
      <c r="R162" s="38"/>
      <c r="S162" s="13"/>
      <c r="T162" s="38"/>
      <c r="U162" s="13"/>
      <c r="V162" s="38"/>
      <c r="W162" s="13"/>
      <c r="X162" s="38"/>
      <c r="Y162" s="13"/>
      <c r="Z162" s="38"/>
      <c r="AA162" s="13"/>
      <c r="AB162" s="38"/>
      <c r="AC162" s="13"/>
      <c r="AD162" s="38"/>
      <c r="AE162" s="13"/>
      <c r="AF162" s="38"/>
      <c r="AG162" s="13"/>
      <c r="AH162" s="38"/>
      <c r="AI162" s="13"/>
      <c r="AJ162" s="38"/>
      <c r="AK162" s="13"/>
      <c r="AL162" s="38"/>
      <c r="AM162" s="13"/>
      <c r="AN162" s="38"/>
      <c r="AO162" s="13"/>
    </row>
    <row r="163" spans="1:41">
      <c r="A163" s="118" t="s">
        <v>184</v>
      </c>
      <c r="B163" s="40" t="s">
        <v>252</v>
      </c>
      <c r="C163" s="42"/>
      <c r="D163" s="41">
        <v>140012</v>
      </c>
      <c r="E163" s="41">
        <v>12</v>
      </c>
      <c r="F163" s="38">
        <v>3330</v>
      </c>
      <c r="G163" s="13">
        <v>3330</v>
      </c>
      <c r="H163" s="38">
        <v>6000</v>
      </c>
      <c r="I163" s="13">
        <v>6000</v>
      </c>
      <c r="J163" s="38"/>
      <c r="K163" s="13"/>
      <c r="L163" s="38"/>
      <c r="M163" s="13"/>
      <c r="N163" s="38"/>
      <c r="O163" s="13"/>
      <c r="P163" s="38"/>
      <c r="Q163" s="13"/>
      <c r="R163" s="38"/>
      <c r="S163" s="13"/>
      <c r="T163" s="38"/>
      <c r="U163" s="13"/>
      <c r="V163" s="38"/>
      <c r="W163" s="13"/>
      <c r="X163" s="38"/>
      <c r="Y163" s="13"/>
      <c r="Z163" s="38"/>
      <c r="AA163" s="13"/>
      <c r="AB163" s="38"/>
      <c r="AC163" s="13"/>
      <c r="AD163" s="38"/>
      <c r="AE163" s="13"/>
      <c r="AF163" s="38"/>
      <c r="AG163" s="13"/>
      <c r="AH163" s="38"/>
      <c r="AI163" s="13"/>
      <c r="AJ163" s="38"/>
      <c r="AK163" s="13"/>
      <c r="AL163" s="38"/>
      <c r="AM163" s="13"/>
      <c r="AN163" s="38"/>
      <c r="AO163" s="13"/>
    </row>
    <row r="164" spans="1:41">
      <c r="A164" s="118" t="s">
        <v>184</v>
      </c>
      <c r="B164" s="40" t="s">
        <v>253</v>
      </c>
      <c r="C164" s="42"/>
      <c r="D164" s="41">
        <v>140243</v>
      </c>
      <c r="E164" s="41">
        <v>12</v>
      </c>
      <c r="F164" s="38">
        <v>3164</v>
      </c>
      <c r="G164" s="13">
        <v>3164</v>
      </c>
      <c r="H164" s="38">
        <v>5834</v>
      </c>
      <c r="I164" s="13">
        <v>5834</v>
      </c>
      <c r="J164" s="38"/>
      <c r="K164" s="13"/>
      <c r="L164" s="38"/>
      <c r="M164" s="13"/>
      <c r="N164" s="38"/>
      <c r="O164" s="13"/>
      <c r="P164" s="38"/>
      <c r="Q164" s="13"/>
      <c r="R164" s="38"/>
      <c r="S164" s="13"/>
      <c r="T164" s="38"/>
      <c r="U164" s="13"/>
      <c r="V164" s="38"/>
      <c r="W164" s="13"/>
      <c r="X164" s="38"/>
      <c r="Y164" s="13"/>
      <c r="Z164" s="38"/>
      <c r="AA164" s="13"/>
      <c r="AB164" s="38"/>
      <c r="AC164" s="13"/>
      <c r="AD164" s="38"/>
      <c r="AE164" s="13"/>
      <c r="AF164" s="38"/>
      <c r="AG164" s="13"/>
      <c r="AH164" s="38"/>
      <c r="AI164" s="13"/>
      <c r="AJ164" s="38"/>
      <c r="AK164" s="13"/>
      <c r="AL164" s="38"/>
      <c r="AM164" s="13"/>
      <c r="AN164" s="38"/>
      <c r="AO164" s="13"/>
    </row>
    <row r="165" spans="1:41">
      <c r="A165" s="118" t="s">
        <v>184</v>
      </c>
      <c r="B165" s="40" t="s">
        <v>254</v>
      </c>
      <c r="C165" s="42"/>
      <c r="D165" s="41">
        <v>140678</v>
      </c>
      <c r="E165" s="41">
        <v>12</v>
      </c>
      <c r="F165" s="38">
        <v>3258</v>
      </c>
      <c r="G165" s="13">
        <v>3268</v>
      </c>
      <c r="H165" s="38">
        <v>5928</v>
      </c>
      <c r="I165" s="13">
        <v>5938</v>
      </c>
      <c r="J165" s="38"/>
      <c r="K165" s="13"/>
      <c r="L165" s="38"/>
      <c r="M165" s="13"/>
      <c r="N165" s="38"/>
      <c r="O165" s="13"/>
      <c r="P165" s="38"/>
      <c r="Q165" s="13"/>
      <c r="R165" s="38"/>
      <c r="S165" s="13"/>
      <c r="T165" s="38"/>
      <c r="U165" s="13"/>
      <c r="V165" s="38"/>
      <c r="W165" s="13"/>
      <c r="X165" s="38"/>
      <c r="Y165" s="13"/>
      <c r="Z165" s="38"/>
      <c r="AA165" s="13"/>
      <c r="AB165" s="38"/>
      <c r="AC165" s="13"/>
      <c r="AD165" s="38"/>
      <c r="AE165" s="13"/>
      <c r="AF165" s="38"/>
      <c r="AG165" s="13"/>
      <c r="AH165" s="38"/>
      <c r="AI165" s="13"/>
      <c r="AJ165" s="38"/>
      <c r="AK165" s="13"/>
      <c r="AL165" s="38"/>
      <c r="AM165" s="13"/>
      <c r="AN165" s="38"/>
      <c r="AO165" s="13"/>
    </row>
    <row r="166" spans="1:41">
      <c r="A166" s="118" t="s">
        <v>184</v>
      </c>
      <c r="B166" s="40" t="s">
        <v>255</v>
      </c>
      <c r="C166" s="46"/>
      <c r="D166" s="41">
        <v>420431</v>
      </c>
      <c r="E166" s="41">
        <v>12</v>
      </c>
      <c r="F166" s="38">
        <v>3148</v>
      </c>
      <c r="G166" s="13">
        <v>3158</v>
      </c>
      <c r="H166" s="38">
        <v>5818</v>
      </c>
      <c r="I166" s="13">
        <v>5828</v>
      </c>
      <c r="J166" s="38"/>
      <c r="K166" s="13"/>
      <c r="L166" s="38"/>
      <c r="M166" s="13"/>
      <c r="N166" s="38"/>
      <c r="O166" s="13"/>
      <c r="P166" s="38"/>
      <c r="Q166" s="13"/>
      <c r="R166" s="38"/>
      <c r="S166" s="13"/>
      <c r="T166" s="38"/>
      <c r="U166" s="13"/>
      <c r="V166" s="38"/>
      <c r="W166" s="13"/>
      <c r="X166" s="38"/>
      <c r="Y166" s="13"/>
      <c r="Z166" s="38"/>
      <c r="AA166" s="13"/>
      <c r="AB166" s="38"/>
      <c r="AC166" s="13"/>
      <c r="AD166" s="38"/>
      <c r="AE166" s="13"/>
      <c r="AF166" s="38"/>
      <c r="AG166" s="13"/>
      <c r="AH166" s="38"/>
      <c r="AI166" s="13"/>
      <c r="AJ166" s="38"/>
      <c r="AK166" s="13"/>
      <c r="AL166" s="38"/>
      <c r="AM166" s="13"/>
      <c r="AN166" s="38"/>
      <c r="AO166" s="13"/>
    </row>
    <row r="167" spans="1:41">
      <c r="A167" s="39" t="s">
        <v>184</v>
      </c>
      <c r="B167" s="40" t="s">
        <v>256</v>
      </c>
      <c r="C167" s="42"/>
      <c r="D167" s="41">
        <v>366465</v>
      </c>
      <c r="E167" s="41">
        <v>12</v>
      </c>
      <c r="F167" s="38">
        <v>3396</v>
      </c>
      <c r="G167" s="13">
        <v>3406</v>
      </c>
      <c r="H167" s="38">
        <v>6066</v>
      </c>
      <c r="I167" s="13">
        <v>6076</v>
      </c>
      <c r="J167" s="38"/>
      <c r="K167" s="13"/>
      <c r="L167" s="38"/>
      <c r="M167" s="13"/>
      <c r="N167" s="38"/>
      <c r="O167" s="13"/>
      <c r="P167" s="38"/>
      <c r="Q167" s="13"/>
      <c r="R167" s="38"/>
      <c r="S167" s="13"/>
      <c r="T167" s="38"/>
      <c r="U167" s="13"/>
      <c r="V167" s="38"/>
      <c r="W167" s="13"/>
      <c r="X167" s="38"/>
      <c r="Y167" s="13"/>
      <c r="Z167" s="38"/>
      <c r="AA167" s="13"/>
      <c r="AB167" s="38"/>
      <c r="AC167" s="13"/>
      <c r="AD167" s="38"/>
      <c r="AE167" s="13"/>
      <c r="AF167" s="38"/>
      <c r="AG167" s="13"/>
      <c r="AH167" s="38"/>
      <c r="AI167" s="13"/>
      <c r="AJ167" s="38"/>
      <c r="AK167" s="13"/>
      <c r="AL167" s="38"/>
      <c r="AM167" s="13"/>
      <c r="AN167" s="38"/>
      <c r="AO167" s="13"/>
    </row>
    <row r="168" spans="1:41">
      <c r="A168" s="39" t="s">
        <v>184</v>
      </c>
      <c r="B168" s="40" t="s">
        <v>257</v>
      </c>
      <c r="C168" s="42"/>
      <c r="D168" s="41">
        <v>140942</v>
      </c>
      <c r="E168" s="41">
        <v>12</v>
      </c>
      <c r="F168" s="38">
        <v>3188</v>
      </c>
      <c r="G168" s="13">
        <v>3238</v>
      </c>
      <c r="H168" s="38">
        <v>5858</v>
      </c>
      <c r="I168" s="13">
        <v>5908</v>
      </c>
      <c r="J168" s="38"/>
      <c r="K168" s="13"/>
      <c r="L168" s="38"/>
      <c r="M168" s="13"/>
      <c r="N168" s="38"/>
      <c r="O168" s="13"/>
      <c r="P168" s="38"/>
      <c r="Q168" s="13"/>
      <c r="R168" s="38"/>
      <c r="S168" s="13"/>
      <c r="T168" s="38"/>
      <c r="U168" s="13"/>
      <c r="V168" s="38"/>
      <c r="W168" s="13"/>
      <c r="X168" s="38"/>
      <c r="Y168" s="13"/>
      <c r="Z168" s="38"/>
      <c r="AA168" s="13"/>
      <c r="AB168" s="38"/>
      <c r="AC168" s="13"/>
      <c r="AD168" s="38"/>
      <c r="AE168" s="13"/>
      <c r="AF168" s="38"/>
      <c r="AG168" s="13"/>
      <c r="AH168" s="38"/>
      <c r="AI168" s="13"/>
      <c r="AJ168" s="38"/>
      <c r="AK168" s="13"/>
      <c r="AL168" s="38"/>
      <c r="AM168" s="13"/>
      <c r="AN168" s="38"/>
      <c r="AO168" s="13"/>
    </row>
    <row r="169" spans="1:41">
      <c r="A169" s="39" t="s">
        <v>184</v>
      </c>
      <c r="B169" s="40" t="s">
        <v>258</v>
      </c>
      <c r="C169" s="42"/>
      <c r="D169" s="41">
        <v>141006</v>
      </c>
      <c r="E169" s="41">
        <v>12</v>
      </c>
      <c r="F169" s="38">
        <v>3258</v>
      </c>
      <c r="G169" s="13">
        <v>3278</v>
      </c>
      <c r="H169" s="38">
        <v>5928</v>
      </c>
      <c r="I169" s="13">
        <v>5948</v>
      </c>
      <c r="J169" s="38"/>
      <c r="K169" s="13"/>
      <c r="L169" s="38"/>
      <c r="M169" s="13"/>
      <c r="N169" s="38"/>
      <c r="O169" s="13"/>
      <c r="P169" s="38"/>
      <c r="Q169" s="13"/>
      <c r="R169" s="38"/>
      <c r="S169" s="13"/>
      <c r="T169" s="38"/>
      <c r="U169" s="13"/>
      <c r="V169" s="38"/>
      <c r="W169" s="13"/>
      <c r="X169" s="38"/>
      <c r="Y169" s="13"/>
      <c r="Z169" s="38"/>
      <c r="AA169" s="13"/>
      <c r="AB169" s="38"/>
      <c r="AC169" s="13"/>
      <c r="AD169" s="38"/>
      <c r="AE169" s="13"/>
      <c r="AF169" s="38"/>
      <c r="AG169" s="13"/>
      <c r="AH169" s="38"/>
      <c r="AI169" s="13"/>
      <c r="AJ169" s="38"/>
      <c r="AK169" s="13"/>
      <c r="AL169" s="38"/>
      <c r="AM169" s="13"/>
      <c r="AN169" s="38"/>
      <c r="AO169" s="13"/>
    </row>
    <row r="170" spans="1:41">
      <c r="A170" s="39" t="s">
        <v>184</v>
      </c>
      <c r="B170" s="40" t="s">
        <v>259</v>
      </c>
      <c r="C170" s="42"/>
      <c r="D170" s="41">
        <v>368911</v>
      </c>
      <c r="E170" s="41">
        <v>12</v>
      </c>
      <c r="F170" s="38">
        <v>3308</v>
      </c>
      <c r="G170" s="13">
        <v>3318</v>
      </c>
      <c r="H170" s="38">
        <v>5978</v>
      </c>
      <c r="I170" s="13">
        <v>5988</v>
      </c>
      <c r="J170" s="38"/>
      <c r="K170" s="13"/>
      <c r="L170" s="38"/>
      <c r="M170" s="13"/>
      <c r="N170" s="38"/>
      <c r="O170" s="13"/>
      <c r="P170" s="38"/>
      <c r="Q170" s="13"/>
      <c r="R170" s="38"/>
      <c r="S170" s="13"/>
      <c r="T170" s="38"/>
      <c r="U170" s="13"/>
      <c r="V170" s="38"/>
      <c r="W170" s="13"/>
      <c r="X170" s="38"/>
      <c r="Y170" s="13"/>
      <c r="Z170" s="38"/>
      <c r="AA170" s="13"/>
      <c r="AB170" s="38"/>
      <c r="AC170" s="13"/>
      <c r="AD170" s="38"/>
      <c r="AE170" s="13"/>
      <c r="AF170" s="38"/>
      <c r="AG170" s="13"/>
      <c r="AH170" s="38"/>
      <c r="AI170" s="13"/>
      <c r="AJ170" s="38"/>
      <c r="AK170" s="13"/>
      <c r="AL170" s="38"/>
      <c r="AM170" s="13"/>
      <c r="AN170" s="38"/>
      <c r="AO170" s="13"/>
    </row>
    <row r="171" spans="1:41">
      <c r="A171" s="39" t="s">
        <v>184</v>
      </c>
      <c r="B171" s="121" t="s">
        <v>260</v>
      </c>
      <c r="C171" s="42"/>
      <c r="D171" s="41">
        <v>139986</v>
      </c>
      <c r="E171" s="41">
        <v>12</v>
      </c>
      <c r="F171" s="38">
        <v>3588</v>
      </c>
      <c r="G171" s="43">
        <v>3292</v>
      </c>
      <c r="H171" s="38">
        <v>6258</v>
      </c>
      <c r="I171" s="13">
        <v>5962</v>
      </c>
      <c r="J171" s="38"/>
      <c r="K171" s="13"/>
      <c r="L171" s="38"/>
      <c r="M171" s="13"/>
      <c r="N171" s="38"/>
      <c r="O171" s="13"/>
      <c r="P171" s="38"/>
      <c r="Q171" s="13"/>
      <c r="R171" s="38"/>
      <c r="S171" s="13"/>
      <c r="T171" s="38"/>
      <c r="U171" s="13"/>
      <c r="V171" s="38"/>
      <c r="W171" s="13"/>
      <c r="X171" s="38"/>
      <c r="Y171" s="13"/>
      <c r="Z171" s="38"/>
      <c r="AA171" s="13"/>
      <c r="AB171" s="38"/>
      <c r="AC171" s="13"/>
      <c r="AD171" s="38"/>
      <c r="AE171" s="13"/>
      <c r="AF171" s="38"/>
      <c r="AG171" s="13"/>
      <c r="AH171" s="38"/>
      <c r="AI171" s="13"/>
      <c r="AJ171" s="38"/>
      <c r="AK171" s="13"/>
      <c r="AL171" s="38"/>
      <c r="AM171" s="13"/>
      <c r="AN171" s="38"/>
      <c r="AO171" s="13"/>
    </row>
    <row r="172" spans="1:41">
      <c r="A172" s="39" t="s">
        <v>184</v>
      </c>
      <c r="B172" s="119" t="s">
        <v>261</v>
      </c>
      <c r="C172" s="42"/>
      <c r="D172" s="120">
        <v>487162</v>
      </c>
      <c r="E172" s="41">
        <v>12</v>
      </c>
      <c r="F172" s="110">
        <v>3148</v>
      </c>
      <c r="G172" s="13">
        <v>3188</v>
      </c>
      <c r="H172" s="110">
        <v>5818</v>
      </c>
      <c r="I172" s="13">
        <v>5858</v>
      </c>
      <c r="J172" s="38"/>
      <c r="K172" s="13"/>
      <c r="L172" s="38"/>
      <c r="M172" s="13"/>
      <c r="N172" s="38"/>
      <c r="O172" s="13"/>
      <c r="P172" s="38"/>
      <c r="Q172" s="13"/>
      <c r="R172" s="38"/>
      <c r="S172" s="13"/>
      <c r="T172" s="38"/>
      <c r="U172" s="13"/>
      <c r="V172" s="38"/>
      <c r="W172" s="13"/>
      <c r="X172" s="38"/>
      <c r="Y172" s="13"/>
      <c r="Z172" s="38"/>
      <c r="AA172" s="13"/>
      <c r="AB172" s="38"/>
      <c r="AC172" s="13"/>
      <c r="AD172" s="38"/>
      <c r="AE172" s="13"/>
      <c r="AF172" s="38"/>
      <c r="AG172" s="13"/>
      <c r="AH172" s="38"/>
      <c r="AI172" s="13"/>
      <c r="AJ172" s="38"/>
      <c r="AK172" s="13"/>
      <c r="AL172" s="38"/>
      <c r="AM172" s="13"/>
      <c r="AN172" s="38"/>
      <c r="AO172" s="13"/>
    </row>
    <row r="173" spans="1:41">
      <c r="A173" s="39" t="s">
        <v>184</v>
      </c>
      <c r="B173" s="40" t="s">
        <v>262</v>
      </c>
      <c r="C173" s="42"/>
      <c r="D173" s="41">
        <v>139278</v>
      </c>
      <c r="E173" s="41">
        <v>12</v>
      </c>
      <c r="F173" s="38">
        <v>3258</v>
      </c>
      <c r="G173" s="13">
        <v>3298</v>
      </c>
      <c r="H173" s="38">
        <v>5928</v>
      </c>
      <c r="I173" s="13">
        <v>5968</v>
      </c>
      <c r="J173" s="38"/>
      <c r="K173" s="13"/>
      <c r="L173" s="38"/>
      <c r="M173" s="13"/>
      <c r="N173" s="38"/>
      <c r="O173" s="13"/>
      <c r="P173" s="38"/>
      <c r="Q173" s="13"/>
      <c r="R173" s="38"/>
      <c r="S173" s="13"/>
      <c r="T173" s="38"/>
      <c r="U173" s="13"/>
      <c r="V173" s="38"/>
      <c r="W173" s="13"/>
      <c r="X173" s="38"/>
      <c r="Y173" s="13"/>
      <c r="Z173" s="38"/>
      <c r="AA173" s="13"/>
      <c r="AB173" s="38"/>
      <c r="AC173" s="13"/>
      <c r="AD173" s="38"/>
      <c r="AE173" s="13"/>
      <c r="AF173" s="38"/>
      <c r="AG173" s="13"/>
      <c r="AH173" s="38"/>
      <c r="AI173" s="13"/>
      <c r="AJ173" s="38"/>
      <c r="AK173" s="13"/>
      <c r="AL173" s="38"/>
      <c r="AM173" s="13"/>
      <c r="AN173" s="38"/>
      <c r="AO173" s="13"/>
    </row>
    <row r="174" spans="1:41">
      <c r="A174" s="39" t="s">
        <v>184</v>
      </c>
      <c r="B174" s="121" t="s">
        <v>263</v>
      </c>
      <c r="C174" s="42"/>
      <c r="D174" s="41">
        <v>141255</v>
      </c>
      <c r="E174" s="41">
        <v>12</v>
      </c>
      <c r="F174" s="38">
        <v>3268</v>
      </c>
      <c r="G174" s="13">
        <v>3278</v>
      </c>
      <c r="H174" s="38">
        <v>5938</v>
      </c>
      <c r="I174" s="13">
        <v>5948</v>
      </c>
      <c r="J174" s="38"/>
      <c r="K174" s="13"/>
      <c r="L174" s="38"/>
      <c r="M174" s="13"/>
      <c r="N174" s="38"/>
      <c r="O174" s="13"/>
      <c r="P174" s="38"/>
      <c r="Q174" s="13"/>
      <c r="R174" s="38"/>
      <c r="S174" s="13"/>
      <c r="T174" s="38"/>
      <c r="U174" s="13"/>
      <c r="V174" s="38"/>
      <c r="W174" s="13"/>
      <c r="X174" s="38"/>
      <c r="Y174" s="13"/>
      <c r="Z174" s="38"/>
      <c r="AA174" s="13"/>
      <c r="AB174" s="38"/>
      <c r="AC174" s="13"/>
      <c r="AD174" s="38"/>
      <c r="AE174" s="13"/>
      <c r="AF174" s="38"/>
      <c r="AG174" s="13"/>
      <c r="AH174" s="38"/>
      <c r="AI174" s="13"/>
      <c r="AJ174" s="38"/>
      <c r="AK174" s="13"/>
      <c r="AL174" s="38"/>
      <c r="AM174" s="13"/>
      <c r="AN174" s="38"/>
      <c r="AO174" s="13"/>
    </row>
    <row r="175" spans="1:41">
      <c r="A175" s="2" t="s">
        <v>264</v>
      </c>
      <c r="B175" s="1" t="s">
        <v>265</v>
      </c>
      <c r="C175" s="56"/>
      <c r="D175" s="57">
        <v>157085</v>
      </c>
      <c r="E175" s="57">
        <v>1</v>
      </c>
      <c r="F175" s="38">
        <v>10780</v>
      </c>
      <c r="G175" s="43">
        <f>(11320+11646)/2</f>
        <v>11483</v>
      </c>
      <c r="H175" s="38">
        <v>24104</v>
      </c>
      <c r="I175" s="43">
        <f>(26156+26512)/2</f>
        <v>26334</v>
      </c>
      <c r="J175" s="38">
        <v>11652</v>
      </c>
      <c r="K175" s="43">
        <v>12236</v>
      </c>
      <c r="L175" s="38">
        <v>26154</v>
      </c>
      <c r="M175" s="43">
        <v>28380</v>
      </c>
      <c r="N175" s="38">
        <v>21618</v>
      </c>
      <c r="O175" s="43">
        <v>22700</v>
      </c>
      <c r="P175" s="38">
        <v>40836</v>
      </c>
      <c r="Q175" s="43">
        <v>44320</v>
      </c>
      <c r="R175" s="38">
        <v>35929</v>
      </c>
      <c r="S175" s="13">
        <v>37716</v>
      </c>
      <c r="T175" s="38">
        <v>65861</v>
      </c>
      <c r="U175" s="13">
        <v>65861</v>
      </c>
      <c r="V175" s="38">
        <v>31088</v>
      </c>
      <c r="W175" s="13">
        <v>32030</v>
      </c>
      <c r="X175" s="38">
        <v>63472</v>
      </c>
      <c r="Y175" s="13">
        <v>65386</v>
      </c>
      <c r="Z175" s="38">
        <v>26448</v>
      </c>
      <c r="AA175" s="13">
        <v>27250</v>
      </c>
      <c r="AB175" s="38">
        <v>48028</v>
      </c>
      <c r="AC175" s="13">
        <v>49480</v>
      </c>
      <c r="AD175" s="38"/>
      <c r="AE175" s="13"/>
      <c r="AF175" s="38"/>
      <c r="AG175" s="13"/>
      <c r="AH175" s="38"/>
      <c r="AI175" s="13"/>
      <c r="AJ175" s="38"/>
      <c r="AK175" s="13"/>
      <c r="AL175" s="38"/>
      <c r="AM175" s="13"/>
      <c r="AN175" s="38"/>
      <c r="AO175" s="13"/>
    </row>
    <row r="176" spans="1:41">
      <c r="A176" s="2" t="s">
        <v>264</v>
      </c>
      <c r="B176" s="1" t="s">
        <v>266</v>
      </c>
      <c r="C176" s="56"/>
      <c r="D176" s="57">
        <v>157289</v>
      </c>
      <c r="E176" s="57">
        <v>1</v>
      </c>
      <c r="F176" s="38">
        <v>10738</v>
      </c>
      <c r="G176" s="13">
        <v>11264</v>
      </c>
      <c r="H176" s="38">
        <v>25044</v>
      </c>
      <c r="I176" s="13">
        <f>26090+196</f>
        <v>26286</v>
      </c>
      <c r="J176" s="38">
        <v>11860</v>
      </c>
      <c r="K176" s="13">
        <f>12246+196</f>
        <v>12442</v>
      </c>
      <c r="L176" s="38">
        <v>24470</v>
      </c>
      <c r="M176" s="13">
        <f>25486+196</f>
        <v>25682</v>
      </c>
      <c r="N176" s="38">
        <v>20288</v>
      </c>
      <c r="O176" s="13">
        <f>21096+196</f>
        <v>21292</v>
      </c>
      <c r="P176" s="38">
        <v>37628</v>
      </c>
      <c r="Q176" s="13">
        <f>39302+196</f>
        <v>39498</v>
      </c>
      <c r="R176" s="38">
        <v>36660</v>
      </c>
      <c r="S176" s="13">
        <f>196+38286</f>
        <v>38482</v>
      </c>
      <c r="T176" s="38">
        <v>55622</v>
      </c>
      <c r="U176" s="13">
        <f>196+58196</f>
        <v>58392</v>
      </c>
      <c r="V176" s="38">
        <v>31066</v>
      </c>
      <c r="W176" s="13">
        <f>196+32412</f>
        <v>32608</v>
      </c>
      <c r="X176" s="38">
        <v>64544</v>
      </c>
      <c r="Y176" s="13">
        <f>196+67564</f>
        <v>67760</v>
      </c>
      <c r="Z176" s="38"/>
      <c r="AA176" s="13"/>
      <c r="AB176" s="38"/>
      <c r="AC176" s="13"/>
      <c r="AD176" s="38"/>
      <c r="AE176" s="13"/>
      <c r="AF176" s="38"/>
      <c r="AG176" s="13"/>
      <c r="AH176" s="38"/>
      <c r="AI176" s="13"/>
      <c r="AJ176" s="38"/>
      <c r="AK176" s="13"/>
      <c r="AL176" s="38"/>
      <c r="AM176" s="13"/>
      <c r="AN176" s="38"/>
      <c r="AO176" s="13"/>
    </row>
    <row r="177" spans="1:41">
      <c r="A177" s="2" t="s">
        <v>264</v>
      </c>
      <c r="B177" s="1" t="s">
        <v>267</v>
      </c>
      <c r="C177" s="56"/>
      <c r="D177" s="57">
        <v>156620</v>
      </c>
      <c r="E177" s="57">
        <v>3</v>
      </c>
      <c r="F177" s="38">
        <v>8450</v>
      </c>
      <c r="G177" s="13">
        <v>8868</v>
      </c>
      <c r="H177" s="38">
        <v>17940</v>
      </c>
      <c r="I177" s="13">
        <f>17880+196</f>
        <v>18076</v>
      </c>
      <c r="J177" s="38">
        <v>12300</v>
      </c>
      <c r="K177" s="13">
        <f>300+(525*24)</f>
        <v>12900</v>
      </c>
      <c r="L177" s="38">
        <v>20220</v>
      </c>
      <c r="M177" s="13">
        <f>300+(855*24)</f>
        <v>20820</v>
      </c>
      <c r="N177" s="38"/>
      <c r="O177" s="13"/>
      <c r="P177" s="38"/>
      <c r="Q177" s="13"/>
      <c r="R177" s="38"/>
      <c r="S177" s="13"/>
      <c r="T177" s="38"/>
      <c r="U177" s="13"/>
      <c r="V177" s="38"/>
      <c r="W177" s="13"/>
      <c r="X177" s="38"/>
      <c r="Y177" s="13"/>
      <c r="Z177" s="38"/>
      <c r="AA177" s="13"/>
      <c r="AB177" s="38"/>
      <c r="AC177" s="13"/>
      <c r="AD177" s="38"/>
      <c r="AE177" s="13"/>
      <c r="AF177" s="38"/>
      <c r="AG177" s="13"/>
      <c r="AH177" s="38"/>
      <c r="AI177" s="13"/>
      <c r="AJ177" s="38"/>
      <c r="AK177" s="13"/>
      <c r="AL177" s="38"/>
      <c r="AM177" s="13"/>
      <c r="AN177" s="38"/>
      <c r="AO177" s="13"/>
    </row>
    <row r="178" spans="1:41">
      <c r="A178" s="2" t="s">
        <v>264</v>
      </c>
      <c r="B178" s="1" t="s">
        <v>268</v>
      </c>
      <c r="C178" s="56"/>
      <c r="D178" s="57">
        <v>157386</v>
      </c>
      <c r="E178" s="57">
        <v>3</v>
      </c>
      <c r="F178" s="38">
        <v>8098</v>
      </c>
      <c r="G178" s="43">
        <v>8530</v>
      </c>
      <c r="H178" s="38">
        <v>20246</v>
      </c>
      <c r="I178" s="43">
        <f>12664+132</f>
        <v>12796</v>
      </c>
      <c r="J178" s="38">
        <v>13896</v>
      </c>
      <c r="K178" s="13">
        <f>120+(574*24)</f>
        <v>13896</v>
      </c>
      <c r="L178" s="38">
        <v>13896</v>
      </c>
      <c r="M178" s="13">
        <f>120+(574*24)</f>
        <v>13896</v>
      </c>
      <c r="N178" s="38"/>
      <c r="O178" s="13"/>
      <c r="P178" s="38"/>
      <c r="Q178" s="13"/>
      <c r="R178" s="38"/>
      <c r="S178" s="13"/>
      <c r="T178" s="38"/>
      <c r="U178" s="13"/>
      <c r="V178" s="38"/>
      <c r="W178" s="13"/>
      <c r="X178" s="38"/>
      <c r="Y178" s="13"/>
      <c r="Z178" s="38"/>
      <c r="AA178" s="13"/>
      <c r="AB178" s="38"/>
      <c r="AC178" s="13"/>
      <c r="AD178" s="38"/>
      <c r="AE178" s="13"/>
      <c r="AF178" s="38"/>
      <c r="AG178" s="13"/>
      <c r="AH178" s="38"/>
      <c r="AI178" s="13"/>
      <c r="AJ178" s="38"/>
      <c r="AK178" s="13"/>
      <c r="AL178" s="38"/>
      <c r="AM178" s="13"/>
      <c r="AN178" s="38"/>
      <c r="AO178" s="13"/>
    </row>
    <row r="179" spans="1:41">
      <c r="A179" s="2" t="s">
        <v>264</v>
      </c>
      <c r="B179" s="1" t="s">
        <v>269</v>
      </c>
      <c r="C179" s="56"/>
      <c r="D179" s="57">
        <v>157401</v>
      </c>
      <c r="E179" s="57">
        <v>3</v>
      </c>
      <c r="F179" s="38">
        <v>7608</v>
      </c>
      <c r="G179" s="43">
        <v>8400</v>
      </c>
      <c r="H179" s="38">
        <v>20712</v>
      </c>
      <c r="I179" s="43">
        <f>22680</f>
        <v>22680</v>
      </c>
      <c r="J179" s="38">
        <v>11568</v>
      </c>
      <c r="K179" s="13">
        <f>503*24</f>
        <v>12072</v>
      </c>
      <c r="L179" s="38">
        <v>32592</v>
      </c>
      <c r="M179" s="13">
        <f>1419*24</f>
        <v>34056</v>
      </c>
      <c r="N179" s="38"/>
      <c r="O179" s="13"/>
      <c r="P179" s="38"/>
      <c r="Q179" s="13"/>
      <c r="R179" s="38"/>
      <c r="S179" s="13"/>
      <c r="T179" s="38"/>
      <c r="U179" s="13"/>
      <c r="V179" s="38"/>
      <c r="W179" s="13"/>
      <c r="X179" s="38"/>
      <c r="Y179" s="13"/>
      <c r="Z179" s="38"/>
      <c r="AA179" s="13"/>
      <c r="AB179" s="38"/>
      <c r="AC179" s="13"/>
      <c r="AD179" s="38"/>
      <c r="AE179" s="13"/>
      <c r="AF179" s="38"/>
      <c r="AG179" s="13"/>
      <c r="AH179" s="38"/>
      <c r="AI179" s="13"/>
      <c r="AJ179" s="38"/>
      <c r="AK179" s="13"/>
      <c r="AL179" s="38"/>
      <c r="AM179" s="13"/>
      <c r="AN179" s="38"/>
      <c r="AO179" s="13"/>
    </row>
    <row r="180" spans="1:41">
      <c r="A180" s="2" t="s">
        <v>264</v>
      </c>
      <c r="B180" s="1" t="s">
        <v>270</v>
      </c>
      <c r="C180" s="58"/>
      <c r="D180" s="57">
        <v>157447</v>
      </c>
      <c r="E180" s="59">
        <v>3</v>
      </c>
      <c r="F180" s="38">
        <v>9120</v>
      </c>
      <c r="G180" s="13">
        <v>9384</v>
      </c>
      <c r="H180" s="38">
        <v>17856</v>
      </c>
      <c r="I180" s="13">
        <f>18000+384</f>
        <v>18384</v>
      </c>
      <c r="J180" s="38">
        <v>13200</v>
      </c>
      <c r="K180" s="13">
        <f>384+(556*24)</f>
        <v>13728</v>
      </c>
      <c r="L180" s="38">
        <v>20112</v>
      </c>
      <c r="M180" s="13">
        <f>384+(855*24)</f>
        <v>20904</v>
      </c>
      <c r="N180" s="38">
        <v>17960</v>
      </c>
      <c r="O180" s="43">
        <f>384+18486</f>
        <v>18870</v>
      </c>
      <c r="P180" s="38">
        <v>28802</v>
      </c>
      <c r="Q180" s="43">
        <f>384+29900</f>
        <v>30284</v>
      </c>
      <c r="R180" s="38"/>
      <c r="S180" s="13"/>
      <c r="T180" s="38"/>
      <c r="U180" s="13"/>
      <c r="V180" s="38"/>
      <c r="W180" s="13"/>
      <c r="X180" s="38"/>
      <c r="Y180" s="13"/>
      <c r="Z180" s="38"/>
      <c r="AA180" s="13"/>
      <c r="AB180" s="38"/>
      <c r="AC180" s="13"/>
      <c r="AD180" s="38"/>
      <c r="AE180" s="13"/>
      <c r="AF180" s="38"/>
      <c r="AG180" s="13"/>
      <c r="AH180" s="38"/>
      <c r="AI180" s="13"/>
      <c r="AJ180" s="38"/>
      <c r="AK180" s="13"/>
      <c r="AL180" s="38"/>
      <c r="AM180" s="13"/>
      <c r="AN180" s="38"/>
      <c r="AO180" s="13"/>
    </row>
    <row r="181" spans="1:41">
      <c r="A181" s="2" t="s">
        <v>264</v>
      </c>
      <c r="B181" s="1" t="s">
        <v>271</v>
      </c>
      <c r="C181" s="56"/>
      <c r="D181" s="57">
        <v>157951</v>
      </c>
      <c r="E181" s="57">
        <v>3</v>
      </c>
      <c r="F181" s="38">
        <v>9482</v>
      </c>
      <c r="G181" s="13">
        <v>9912</v>
      </c>
      <c r="H181" s="38">
        <v>24132</v>
      </c>
      <c r="I181" s="13">
        <f>24592+200</f>
        <v>24792</v>
      </c>
      <c r="J181" s="38">
        <v>12968</v>
      </c>
      <c r="K181" s="13">
        <f>559*24+200</f>
        <v>13616</v>
      </c>
      <c r="L181" s="38">
        <v>18248</v>
      </c>
      <c r="M181" s="43">
        <f>805*24+200</f>
        <v>19520</v>
      </c>
      <c r="N181" s="38"/>
      <c r="O181" s="13"/>
      <c r="P181" s="38"/>
      <c r="Q181" s="13"/>
      <c r="R181" s="38"/>
      <c r="S181" s="13"/>
      <c r="T181" s="38"/>
      <c r="U181" s="13"/>
      <c r="V181" s="38"/>
      <c r="W181" s="13"/>
      <c r="X181" s="38"/>
      <c r="Y181" s="13"/>
      <c r="Z181" s="38"/>
      <c r="AA181" s="13"/>
      <c r="AB181" s="38"/>
      <c r="AC181" s="13"/>
      <c r="AD181" s="38"/>
      <c r="AE181" s="13"/>
      <c r="AF181" s="38"/>
      <c r="AG181" s="13"/>
      <c r="AH181" s="38"/>
      <c r="AI181" s="13"/>
      <c r="AJ181" s="38"/>
      <c r="AK181" s="13"/>
      <c r="AL181" s="38"/>
      <c r="AM181" s="13"/>
      <c r="AN181" s="38"/>
      <c r="AO181" s="13"/>
    </row>
    <row r="182" spans="1:41">
      <c r="A182" s="2" t="s">
        <v>264</v>
      </c>
      <c r="B182" s="1" t="s">
        <v>272</v>
      </c>
      <c r="C182" s="56"/>
      <c r="D182" s="57">
        <v>157058</v>
      </c>
      <c r="E182" s="57">
        <v>4</v>
      </c>
      <c r="F182" s="38">
        <v>7364</v>
      </c>
      <c r="G182" s="43">
        <v>7796</v>
      </c>
      <c r="H182" s="38">
        <v>17666</v>
      </c>
      <c r="I182" s="43">
        <f>18704</f>
        <v>18704</v>
      </c>
      <c r="J182" s="38">
        <v>10032</v>
      </c>
      <c r="K182" s="13">
        <v>10032</v>
      </c>
      <c r="L182" s="38">
        <v>15096</v>
      </c>
      <c r="M182" s="13">
        <v>15486</v>
      </c>
      <c r="N182" s="38"/>
      <c r="O182" s="13"/>
      <c r="P182" s="38"/>
      <c r="Q182" s="13"/>
      <c r="R182" s="38"/>
      <c r="S182" s="13"/>
      <c r="T182" s="38"/>
      <c r="U182" s="13"/>
      <c r="V182" s="38"/>
      <c r="W182" s="13"/>
      <c r="X182" s="38"/>
      <c r="Y182" s="13"/>
      <c r="Z182" s="38"/>
      <c r="AA182" s="13"/>
      <c r="AB182" s="38"/>
      <c r="AC182" s="13"/>
      <c r="AD182" s="38"/>
      <c r="AE182" s="13"/>
      <c r="AF182" s="38"/>
      <c r="AG182" s="13"/>
      <c r="AH182" s="38"/>
      <c r="AI182" s="13"/>
      <c r="AJ182" s="38"/>
      <c r="AK182" s="13"/>
      <c r="AL182" s="38"/>
      <c r="AM182" s="13"/>
      <c r="AN182" s="38"/>
      <c r="AO182" s="13"/>
    </row>
    <row r="183" spans="1:41">
      <c r="A183" s="2" t="s">
        <v>264</v>
      </c>
      <c r="B183" s="1" t="s">
        <v>273</v>
      </c>
      <c r="C183" s="56"/>
      <c r="D183" s="57">
        <v>157173</v>
      </c>
      <c r="E183" s="57">
        <v>8</v>
      </c>
      <c r="F183" s="38">
        <v>4650</v>
      </c>
      <c r="G183" s="43">
        <f t="shared" ref="G183:G198" si="0">164*30</f>
        <v>4920</v>
      </c>
      <c r="H183" s="38">
        <v>15690</v>
      </c>
      <c r="I183" s="43">
        <f t="shared" ref="I183:I198" si="1">(546+8)*30</f>
        <v>16620</v>
      </c>
      <c r="J183" s="38"/>
      <c r="K183" s="13"/>
      <c r="L183" s="38"/>
      <c r="M183" s="13"/>
      <c r="N183" s="38"/>
      <c r="O183" s="13"/>
      <c r="P183" s="38"/>
      <c r="Q183" s="13"/>
      <c r="R183" s="38"/>
      <c r="S183" s="13"/>
      <c r="T183" s="38"/>
      <c r="U183" s="13"/>
      <c r="V183" s="38"/>
      <c r="W183" s="13"/>
      <c r="X183" s="38"/>
      <c r="Y183" s="13"/>
      <c r="Z183" s="38"/>
      <c r="AA183" s="13"/>
      <c r="AB183" s="38"/>
      <c r="AC183" s="13"/>
      <c r="AD183" s="38"/>
      <c r="AE183" s="13"/>
      <c r="AF183" s="38"/>
      <c r="AG183" s="13"/>
      <c r="AH183" s="38"/>
      <c r="AI183" s="13"/>
      <c r="AJ183" s="38"/>
      <c r="AK183" s="13"/>
      <c r="AL183" s="38"/>
      <c r="AM183" s="13"/>
      <c r="AN183" s="38"/>
      <c r="AO183" s="13"/>
    </row>
    <row r="184" spans="1:41">
      <c r="A184" s="2" t="s">
        <v>264</v>
      </c>
      <c r="B184" s="1" t="s">
        <v>274</v>
      </c>
      <c r="C184" s="56"/>
      <c r="D184" s="57">
        <v>156921</v>
      </c>
      <c r="E184" s="57">
        <v>8</v>
      </c>
      <c r="F184" s="38">
        <v>4650</v>
      </c>
      <c r="G184" s="43">
        <f t="shared" si="0"/>
        <v>4920</v>
      </c>
      <c r="H184" s="38">
        <v>15690</v>
      </c>
      <c r="I184" s="43">
        <f t="shared" si="1"/>
        <v>16620</v>
      </c>
      <c r="J184" s="38"/>
      <c r="K184" s="13"/>
      <c r="L184" s="38"/>
      <c r="M184" s="13"/>
      <c r="N184" s="38"/>
      <c r="O184" s="13"/>
      <c r="P184" s="38"/>
      <c r="Q184" s="13"/>
      <c r="R184" s="38"/>
      <c r="S184" s="13"/>
      <c r="T184" s="38"/>
      <c r="U184" s="13"/>
      <c r="V184" s="38"/>
      <c r="W184" s="13"/>
      <c r="X184" s="38"/>
      <c r="Y184" s="13"/>
      <c r="Z184" s="38"/>
      <c r="AA184" s="13"/>
      <c r="AB184" s="38"/>
      <c r="AC184" s="13"/>
      <c r="AD184" s="38"/>
      <c r="AE184" s="13"/>
      <c r="AF184" s="38"/>
      <c r="AG184" s="13"/>
      <c r="AH184" s="38"/>
      <c r="AI184" s="13"/>
      <c r="AJ184" s="38"/>
      <c r="AK184" s="13"/>
      <c r="AL184" s="38"/>
      <c r="AM184" s="13"/>
      <c r="AN184" s="38"/>
      <c r="AO184" s="13"/>
    </row>
    <row r="185" spans="1:41">
      <c r="A185" s="2" t="s">
        <v>264</v>
      </c>
      <c r="B185" s="1" t="s">
        <v>275</v>
      </c>
      <c r="C185" s="56"/>
      <c r="D185" s="57">
        <v>156231</v>
      </c>
      <c r="E185" s="57">
        <v>9</v>
      </c>
      <c r="F185" s="38">
        <v>4650</v>
      </c>
      <c r="G185" s="43">
        <f t="shared" si="0"/>
        <v>4920</v>
      </c>
      <c r="H185" s="38">
        <v>15690</v>
      </c>
      <c r="I185" s="43">
        <f t="shared" si="1"/>
        <v>16620</v>
      </c>
      <c r="J185" s="38"/>
      <c r="K185" s="13"/>
      <c r="L185" s="38"/>
      <c r="M185" s="13"/>
      <c r="N185" s="38"/>
      <c r="O185" s="13"/>
      <c r="P185" s="38"/>
      <c r="Q185" s="13"/>
      <c r="R185" s="38"/>
      <c r="S185" s="13"/>
      <c r="T185" s="38"/>
      <c r="U185" s="13"/>
      <c r="V185" s="38"/>
      <c r="W185" s="13"/>
      <c r="X185" s="38"/>
      <c r="Y185" s="13"/>
      <c r="Z185" s="38"/>
      <c r="AA185" s="13"/>
      <c r="AB185" s="38"/>
      <c r="AC185" s="13"/>
      <c r="AD185" s="38"/>
      <c r="AE185" s="13"/>
      <c r="AF185" s="38"/>
      <c r="AG185" s="13"/>
      <c r="AH185" s="38"/>
      <c r="AI185" s="13"/>
      <c r="AJ185" s="38"/>
      <c r="AK185" s="13"/>
      <c r="AL185" s="38"/>
      <c r="AM185" s="13"/>
      <c r="AN185" s="38"/>
      <c r="AO185" s="13"/>
    </row>
    <row r="186" spans="1:41">
      <c r="A186" s="2" t="s">
        <v>264</v>
      </c>
      <c r="B186" s="1" t="s">
        <v>276</v>
      </c>
      <c r="C186" s="56"/>
      <c r="D186" s="57">
        <v>157553</v>
      </c>
      <c r="E186" s="57">
        <v>9</v>
      </c>
      <c r="F186" s="38">
        <v>4650</v>
      </c>
      <c r="G186" s="43">
        <f t="shared" si="0"/>
        <v>4920</v>
      </c>
      <c r="H186" s="38">
        <v>15690</v>
      </c>
      <c r="I186" s="43">
        <f t="shared" si="1"/>
        <v>16620</v>
      </c>
      <c r="J186" s="38"/>
      <c r="K186" s="13"/>
      <c r="L186" s="38"/>
      <c r="M186" s="13"/>
      <c r="N186" s="38"/>
      <c r="O186" s="13"/>
      <c r="P186" s="38"/>
      <c r="Q186" s="13"/>
      <c r="R186" s="38"/>
      <c r="S186" s="13"/>
      <c r="T186" s="38"/>
      <c r="U186" s="13"/>
      <c r="V186" s="38"/>
      <c r="W186" s="13"/>
      <c r="X186" s="38"/>
      <c r="Y186" s="13"/>
      <c r="Z186" s="38"/>
      <c r="AA186" s="13"/>
      <c r="AB186" s="38"/>
      <c r="AC186" s="13"/>
      <c r="AD186" s="38"/>
      <c r="AE186" s="13"/>
      <c r="AF186" s="38"/>
      <c r="AG186" s="13"/>
      <c r="AH186" s="38"/>
      <c r="AI186" s="13"/>
      <c r="AJ186" s="38"/>
      <c r="AK186" s="13"/>
      <c r="AL186" s="38"/>
      <c r="AM186" s="13"/>
      <c r="AN186" s="38"/>
      <c r="AO186" s="13"/>
    </row>
    <row r="187" spans="1:41">
      <c r="A187" s="2" t="s">
        <v>264</v>
      </c>
      <c r="B187" s="1" t="s">
        <v>277</v>
      </c>
      <c r="C187" s="56"/>
      <c r="D187" s="57">
        <v>156648</v>
      </c>
      <c r="E187" s="57">
        <v>9</v>
      </c>
      <c r="F187" s="38">
        <v>4650</v>
      </c>
      <c r="G187" s="43">
        <f t="shared" si="0"/>
        <v>4920</v>
      </c>
      <c r="H187" s="38">
        <v>15690</v>
      </c>
      <c r="I187" s="43">
        <f t="shared" si="1"/>
        <v>16620</v>
      </c>
      <c r="J187" s="38"/>
      <c r="K187" s="13"/>
      <c r="L187" s="38"/>
      <c r="M187" s="13"/>
      <c r="N187" s="38"/>
      <c r="O187" s="13"/>
      <c r="P187" s="38"/>
      <c r="Q187" s="13"/>
      <c r="R187" s="38"/>
      <c r="S187" s="13"/>
      <c r="T187" s="38"/>
      <c r="U187" s="13"/>
      <c r="V187" s="38"/>
      <c r="W187" s="13"/>
      <c r="X187" s="38"/>
      <c r="Y187" s="13"/>
      <c r="Z187" s="38"/>
      <c r="AA187" s="13"/>
      <c r="AB187" s="38"/>
      <c r="AC187" s="13"/>
      <c r="AD187" s="38"/>
      <c r="AE187" s="13"/>
      <c r="AF187" s="38"/>
      <c r="AG187" s="13"/>
      <c r="AH187" s="38"/>
      <c r="AI187" s="13"/>
      <c r="AJ187" s="38"/>
      <c r="AK187" s="13"/>
      <c r="AL187" s="38"/>
      <c r="AM187" s="13"/>
      <c r="AN187" s="38"/>
      <c r="AO187" s="13"/>
    </row>
    <row r="188" spans="1:41" ht="15">
      <c r="A188" s="2" t="s">
        <v>264</v>
      </c>
      <c r="B188" s="1" t="s">
        <v>279</v>
      </c>
      <c r="C188" s="213" t="s">
        <v>825</v>
      </c>
      <c r="D188" s="57">
        <v>156860</v>
      </c>
      <c r="E188" s="57">
        <v>9</v>
      </c>
      <c r="F188" s="38">
        <v>4650</v>
      </c>
      <c r="G188" s="43">
        <f t="shared" si="0"/>
        <v>4920</v>
      </c>
      <c r="H188" s="38">
        <v>15690</v>
      </c>
      <c r="I188" s="43">
        <f t="shared" si="1"/>
        <v>16620</v>
      </c>
      <c r="J188" s="38"/>
      <c r="K188" s="13"/>
      <c r="L188" s="38"/>
      <c r="M188" s="13"/>
      <c r="N188" s="38"/>
      <c r="O188" s="13"/>
      <c r="P188" s="38"/>
      <c r="Q188" s="13"/>
      <c r="R188" s="38"/>
      <c r="S188" s="13"/>
      <c r="T188" s="38"/>
      <c r="U188" s="13"/>
      <c r="V188" s="38"/>
      <c r="W188" s="13"/>
      <c r="X188" s="38"/>
      <c r="Y188" s="13"/>
      <c r="Z188" s="38"/>
      <c r="AA188" s="13"/>
      <c r="AB188" s="38"/>
      <c r="AC188" s="13"/>
      <c r="AD188" s="38"/>
      <c r="AE188" s="13"/>
      <c r="AF188" s="38"/>
      <c r="AG188" s="13"/>
      <c r="AH188" s="38"/>
      <c r="AI188" s="13"/>
      <c r="AJ188" s="38"/>
      <c r="AK188" s="13"/>
      <c r="AL188" s="38"/>
      <c r="AM188" s="13"/>
      <c r="AN188" s="38"/>
      <c r="AO188" s="13"/>
    </row>
    <row r="189" spans="1:41" ht="15">
      <c r="A189" s="2" t="s">
        <v>264</v>
      </c>
      <c r="B189" s="1" t="s">
        <v>280</v>
      </c>
      <c r="C189" s="213" t="s">
        <v>825</v>
      </c>
      <c r="D189" s="57">
        <v>157304</v>
      </c>
      <c r="E189" s="61">
        <v>9</v>
      </c>
      <c r="F189" s="38">
        <v>4650</v>
      </c>
      <c r="G189" s="43">
        <f t="shared" si="0"/>
        <v>4920</v>
      </c>
      <c r="H189" s="38">
        <v>15690</v>
      </c>
      <c r="I189" s="43">
        <f t="shared" si="1"/>
        <v>16620</v>
      </c>
      <c r="J189" s="38"/>
      <c r="K189" s="13"/>
      <c r="L189" s="38"/>
      <c r="M189" s="13"/>
      <c r="N189" s="38"/>
      <c r="O189" s="13"/>
      <c r="P189" s="38"/>
      <c r="Q189" s="13"/>
      <c r="R189" s="38"/>
      <c r="S189" s="13"/>
      <c r="T189" s="38"/>
      <c r="U189" s="13"/>
      <c r="V189" s="38"/>
      <c r="W189" s="13"/>
      <c r="X189" s="38"/>
      <c r="Y189" s="13"/>
      <c r="Z189" s="38"/>
      <c r="AA189" s="13"/>
      <c r="AB189" s="38"/>
      <c r="AC189" s="13"/>
      <c r="AD189" s="38"/>
      <c r="AE189" s="13"/>
      <c r="AF189" s="38"/>
      <c r="AG189" s="13"/>
      <c r="AH189" s="38"/>
      <c r="AI189" s="13"/>
      <c r="AJ189" s="38"/>
      <c r="AK189" s="13"/>
      <c r="AL189" s="38"/>
      <c r="AM189" s="13"/>
      <c r="AN189" s="38"/>
      <c r="AO189" s="13"/>
    </row>
    <row r="190" spans="1:41" ht="15">
      <c r="A190" s="2" t="s">
        <v>264</v>
      </c>
      <c r="B190" s="1" t="s">
        <v>281</v>
      </c>
      <c r="C190" s="213"/>
      <c r="D190" s="57">
        <v>157331</v>
      </c>
      <c r="E190" s="61">
        <v>9</v>
      </c>
      <c r="F190" s="38">
        <v>4650</v>
      </c>
      <c r="G190" s="43">
        <f t="shared" si="0"/>
        <v>4920</v>
      </c>
      <c r="H190" s="38">
        <v>15690</v>
      </c>
      <c r="I190" s="43">
        <f t="shared" si="1"/>
        <v>16620</v>
      </c>
      <c r="J190" s="38"/>
      <c r="K190" s="13"/>
      <c r="L190" s="38"/>
      <c r="M190" s="13"/>
      <c r="N190" s="38"/>
      <c r="O190" s="13"/>
      <c r="P190" s="38"/>
      <c r="Q190" s="13"/>
      <c r="R190" s="38"/>
      <c r="S190" s="13"/>
      <c r="T190" s="38"/>
      <c r="U190" s="13"/>
      <c r="V190" s="38"/>
      <c r="W190" s="13"/>
      <c r="X190" s="38"/>
      <c r="Y190" s="13"/>
      <c r="Z190" s="38"/>
      <c r="AA190" s="13"/>
      <c r="AB190" s="38"/>
      <c r="AC190" s="13"/>
      <c r="AD190" s="38"/>
      <c r="AE190" s="13"/>
      <c r="AF190" s="38"/>
      <c r="AG190" s="13"/>
      <c r="AH190" s="38"/>
      <c r="AI190" s="13"/>
      <c r="AJ190" s="38"/>
      <c r="AK190" s="13"/>
      <c r="AL190" s="38"/>
      <c r="AM190" s="13"/>
      <c r="AN190" s="38"/>
      <c r="AO190" s="13"/>
    </row>
    <row r="191" spans="1:41" ht="15">
      <c r="A191" s="2" t="s">
        <v>264</v>
      </c>
      <c r="B191" s="1" t="s">
        <v>282</v>
      </c>
      <c r="C191" s="213"/>
      <c r="D191" s="57">
        <v>247940</v>
      </c>
      <c r="E191" s="57">
        <v>9</v>
      </c>
      <c r="F191" s="38">
        <v>4650</v>
      </c>
      <c r="G191" s="43">
        <f t="shared" si="0"/>
        <v>4920</v>
      </c>
      <c r="H191" s="38">
        <v>15690</v>
      </c>
      <c r="I191" s="43">
        <f t="shared" si="1"/>
        <v>16620</v>
      </c>
      <c r="J191" s="38"/>
      <c r="K191" s="13"/>
      <c r="L191" s="38"/>
      <c r="M191" s="13"/>
      <c r="N191" s="38"/>
      <c r="O191" s="13"/>
      <c r="P191" s="38"/>
      <c r="Q191" s="13"/>
      <c r="R191" s="38"/>
      <c r="S191" s="13"/>
      <c r="T191" s="38"/>
      <c r="U191" s="13"/>
      <c r="V191" s="38"/>
      <c r="W191" s="13"/>
      <c r="X191" s="38"/>
      <c r="Y191" s="13"/>
      <c r="Z191" s="38"/>
      <c r="AA191" s="13"/>
      <c r="AB191" s="38"/>
      <c r="AC191" s="13"/>
      <c r="AD191" s="38"/>
      <c r="AE191" s="13"/>
      <c r="AF191" s="38"/>
      <c r="AG191" s="13"/>
      <c r="AH191" s="38"/>
      <c r="AI191" s="13"/>
      <c r="AJ191" s="38"/>
      <c r="AK191" s="13"/>
      <c r="AL191" s="38"/>
      <c r="AM191" s="13"/>
      <c r="AN191" s="38"/>
      <c r="AO191" s="13"/>
    </row>
    <row r="192" spans="1:41" ht="15">
      <c r="A192" s="2" t="s">
        <v>264</v>
      </c>
      <c r="B192" s="1" t="s">
        <v>283</v>
      </c>
      <c r="C192" s="213"/>
      <c r="D192" s="57">
        <v>157711</v>
      </c>
      <c r="E192" s="57">
        <v>9</v>
      </c>
      <c r="F192" s="38">
        <v>4650</v>
      </c>
      <c r="G192" s="43">
        <f t="shared" si="0"/>
        <v>4920</v>
      </c>
      <c r="H192" s="38">
        <v>15690</v>
      </c>
      <c r="I192" s="43">
        <f t="shared" si="1"/>
        <v>16620</v>
      </c>
      <c r="J192" s="38"/>
      <c r="K192" s="13"/>
      <c r="L192" s="38"/>
      <c r="M192" s="13"/>
      <c r="N192" s="38"/>
      <c r="O192" s="13"/>
      <c r="P192" s="38"/>
      <c r="Q192" s="13"/>
      <c r="R192" s="38"/>
      <c r="S192" s="13"/>
      <c r="T192" s="38"/>
      <c r="U192" s="13"/>
      <c r="V192" s="38"/>
      <c r="W192" s="13"/>
      <c r="X192" s="38"/>
      <c r="Y192" s="13"/>
      <c r="Z192" s="38"/>
      <c r="AA192" s="13"/>
      <c r="AB192" s="38"/>
      <c r="AC192" s="13"/>
      <c r="AD192" s="38"/>
      <c r="AE192" s="13"/>
      <c r="AF192" s="38"/>
      <c r="AG192" s="13"/>
      <c r="AH192" s="38"/>
      <c r="AI192" s="13"/>
      <c r="AJ192" s="38"/>
      <c r="AK192" s="13"/>
      <c r="AL192" s="38"/>
      <c r="AM192" s="13"/>
      <c r="AN192" s="38"/>
      <c r="AO192" s="13"/>
    </row>
    <row r="193" spans="1:43" ht="15">
      <c r="A193" s="2" t="s">
        <v>264</v>
      </c>
      <c r="B193" s="1" t="s">
        <v>284</v>
      </c>
      <c r="C193" s="213" t="s">
        <v>825</v>
      </c>
      <c r="D193" s="57">
        <v>157739</v>
      </c>
      <c r="E193" s="57">
        <v>9</v>
      </c>
      <c r="F193" s="38">
        <v>4650</v>
      </c>
      <c r="G193" s="43">
        <f t="shared" si="0"/>
        <v>4920</v>
      </c>
      <c r="H193" s="38">
        <v>15690</v>
      </c>
      <c r="I193" s="43">
        <f t="shared" si="1"/>
        <v>16620</v>
      </c>
      <c r="J193" s="38"/>
      <c r="K193" s="13"/>
      <c r="L193" s="38"/>
      <c r="M193" s="13"/>
      <c r="N193" s="38"/>
      <c r="O193" s="13"/>
      <c r="P193" s="38"/>
      <c r="Q193" s="13"/>
      <c r="R193" s="38"/>
      <c r="S193" s="13"/>
      <c r="T193" s="38"/>
      <c r="U193" s="13"/>
      <c r="V193" s="38"/>
      <c r="W193" s="13"/>
      <c r="X193" s="38"/>
      <c r="Y193" s="13"/>
      <c r="Z193" s="38"/>
      <c r="AA193" s="13"/>
      <c r="AB193" s="38"/>
      <c r="AC193" s="13"/>
      <c r="AD193" s="38"/>
      <c r="AE193" s="13"/>
      <c r="AF193" s="38"/>
      <c r="AG193" s="13"/>
      <c r="AH193" s="38"/>
      <c r="AI193" s="13"/>
      <c r="AJ193" s="38"/>
      <c r="AK193" s="13"/>
      <c r="AL193" s="38"/>
      <c r="AM193" s="13"/>
      <c r="AN193" s="38"/>
      <c r="AO193" s="13"/>
    </row>
    <row r="194" spans="1:43" ht="15" customHeight="1">
      <c r="A194" s="2" t="s">
        <v>264</v>
      </c>
      <c r="B194" s="1" t="s">
        <v>285</v>
      </c>
      <c r="C194" s="56"/>
      <c r="D194" s="57">
        <v>157483</v>
      </c>
      <c r="E194" s="57">
        <v>9</v>
      </c>
      <c r="F194" s="38">
        <v>4650</v>
      </c>
      <c r="G194" s="43">
        <f t="shared" si="0"/>
        <v>4920</v>
      </c>
      <c r="H194" s="38">
        <v>15690</v>
      </c>
      <c r="I194" s="43">
        <f t="shared" si="1"/>
        <v>16620</v>
      </c>
      <c r="J194" s="38"/>
      <c r="K194" s="13"/>
      <c r="L194" s="38"/>
      <c r="M194" s="13"/>
      <c r="N194" s="38"/>
      <c r="O194" s="13"/>
      <c r="P194" s="38"/>
      <c r="Q194" s="13"/>
      <c r="R194" s="38"/>
      <c r="S194" s="13"/>
      <c r="T194" s="38"/>
      <c r="U194" s="13"/>
      <c r="V194" s="38"/>
      <c r="W194" s="13"/>
      <c r="X194" s="38"/>
      <c r="Y194" s="13"/>
      <c r="Z194" s="38"/>
      <c r="AA194" s="13"/>
      <c r="AB194" s="38"/>
      <c r="AC194" s="13"/>
      <c r="AD194" s="38"/>
      <c r="AE194" s="13"/>
      <c r="AF194" s="38"/>
      <c r="AG194" s="13"/>
      <c r="AH194" s="38"/>
      <c r="AI194" s="13"/>
      <c r="AJ194" s="38"/>
      <c r="AK194" s="13"/>
      <c r="AL194" s="38"/>
      <c r="AM194" s="13"/>
      <c r="AN194" s="38"/>
      <c r="AO194" s="13"/>
    </row>
    <row r="195" spans="1:43" ht="12.75" customHeight="1">
      <c r="A195" s="2" t="s">
        <v>264</v>
      </c>
      <c r="B195" s="1" t="s">
        <v>278</v>
      </c>
      <c r="C195" s="212" t="s">
        <v>824</v>
      </c>
      <c r="D195" s="57">
        <v>156790</v>
      </c>
      <c r="E195" s="161">
        <v>10</v>
      </c>
      <c r="F195" s="38">
        <v>4650</v>
      </c>
      <c r="G195" s="43">
        <f t="shared" si="0"/>
        <v>4920</v>
      </c>
      <c r="H195" s="38">
        <v>15690</v>
      </c>
      <c r="I195" s="43">
        <f t="shared" si="1"/>
        <v>16620</v>
      </c>
      <c r="J195" s="38"/>
      <c r="K195" s="13"/>
      <c r="L195" s="38"/>
      <c r="M195" s="13"/>
      <c r="N195" s="38"/>
      <c r="O195" s="13"/>
      <c r="P195" s="38"/>
      <c r="Q195" s="13"/>
      <c r="R195" s="38"/>
      <c r="S195" s="13"/>
      <c r="T195" s="38"/>
      <c r="U195" s="13"/>
      <c r="V195" s="38"/>
      <c r="W195" s="13"/>
      <c r="X195" s="38"/>
      <c r="Y195" s="13"/>
      <c r="Z195" s="38"/>
      <c r="AA195" s="13"/>
      <c r="AB195" s="38"/>
      <c r="AC195" s="13"/>
      <c r="AD195" s="38"/>
      <c r="AE195" s="13"/>
      <c r="AF195" s="38"/>
      <c r="AG195" s="13"/>
      <c r="AH195" s="38"/>
      <c r="AI195" s="13"/>
      <c r="AJ195" s="38"/>
      <c r="AK195" s="13"/>
      <c r="AL195" s="38"/>
      <c r="AM195" s="13"/>
      <c r="AN195" s="38"/>
      <c r="AO195" s="13"/>
    </row>
    <row r="196" spans="1:43">
      <c r="A196" s="2" t="s">
        <v>264</v>
      </c>
      <c r="B196" s="1" t="s">
        <v>286</v>
      </c>
      <c r="C196" s="56"/>
      <c r="D196" s="57">
        <v>156851</v>
      </c>
      <c r="E196" s="57">
        <v>10</v>
      </c>
      <c r="F196" s="38">
        <v>4650</v>
      </c>
      <c r="G196" s="43">
        <f t="shared" si="0"/>
        <v>4920</v>
      </c>
      <c r="H196" s="38">
        <v>15690</v>
      </c>
      <c r="I196" s="43">
        <f t="shared" si="1"/>
        <v>16620</v>
      </c>
      <c r="J196" s="38"/>
      <c r="K196" s="13"/>
      <c r="L196" s="38"/>
      <c r="M196" s="13"/>
      <c r="N196" s="38"/>
      <c r="O196" s="13"/>
      <c r="P196" s="38"/>
      <c r="Q196" s="13"/>
      <c r="R196" s="38"/>
      <c r="S196" s="13"/>
      <c r="T196" s="38"/>
      <c r="U196" s="13"/>
      <c r="V196" s="38"/>
      <c r="W196" s="13"/>
      <c r="X196" s="38"/>
      <c r="Y196" s="13"/>
      <c r="Z196" s="38"/>
      <c r="AA196" s="13"/>
      <c r="AB196" s="38"/>
      <c r="AC196" s="13"/>
      <c r="AD196" s="38"/>
      <c r="AE196" s="13"/>
      <c r="AF196" s="38"/>
      <c r="AG196" s="13"/>
      <c r="AH196" s="38"/>
      <c r="AI196" s="13"/>
      <c r="AJ196" s="38"/>
      <c r="AK196" s="13"/>
      <c r="AL196" s="38"/>
      <c r="AM196" s="13"/>
      <c r="AN196" s="38"/>
      <c r="AO196" s="13"/>
    </row>
    <row r="197" spans="1:43">
      <c r="A197" s="2" t="s">
        <v>264</v>
      </c>
      <c r="B197" s="1" t="s">
        <v>287</v>
      </c>
      <c r="C197" s="56"/>
      <c r="D197" s="57">
        <v>157438</v>
      </c>
      <c r="E197" s="61">
        <v>12</v>
      </c>
      <c r="F197" s="38">
        <v>4650</v>
      </c>
      <c r="G197" s="43">
        <f t="shared" si="0"/>
        <v>4920</v>
      </c>
      <c r="H197" s="38">
        <v>15690</v>
      </c>
      <c r="I197" s="43">
        <f t="shared" si="1"/>
        <v>16620</v>
      </c>
      <c r="J197" s="38"/>
      <c r="K197" s="13"/>
      <c r="L197" s="38"/>
      <c r="M197" s="13"/>
      <c r="N197" s="38"/>
      <c r="O197" s="13"/>
      <c r="P197" s="38"/>
      <c r="Q197" s="13"/>
      <c r="R197" s="38"/>
      <c r="S197" s="13"/>
      <c r="T197" s="38"/>
      <c r="U197" s="13"/>
      <c r="V197" s="38"/>
      <c r="W197" s="13"/>
      <c r="X197" s="38"/>
      <c r="Y197" s="13"/>
      <c r="Z197" s="38"/>
      <c r="AA197" s="13"/>
      <c r="AB197" s="38"/>
      <c r="AC197" s="13"/>
      <c r="AD197" s="38"/>
      <c r="AE197" s="13"/>
      <c r="AF197" s="38"/>
      <c r="AG197" s="13"/>
      <c r="AH197" s="38"/>
      <c r="AI197" s="13"/>
      <c r="AJ197" s="38"/>
      <c r="AK197" s="13"/>
      <c r="AL197" s="38"/>
      <c r="AM197" s="13"/>
      <c r="AN197" s="38"/>
      <c r="AO197" s="13"/>
    </row>
    <row r="198" spans="1:43">
      <c r="A198" s="2" t="s">
        <v>264</v>
      </c>
      <c r="B198" s="1" t="s">
        <v>288</v>
      </c>
      <c r="C198" s="56"/>
      <c r="D198" s="57">
        <v>156338</v>
      </c>
      <c r="E198" s="57">
        <v>12</v>
      </c>
      <c r="F198" s="38">
        <v>4650</v>
      </c>
      <c r="G198" s="43">
        <f t="shared" si="0"/>
        <v>4920</v>
      </c>
      <c r="H198" s="38">
        <v>15690</v>
      </c>
      <c r="I198" s="43">
        <f t="shared" si="1"/>
        <v>16620</v>
      </c>
      <c r="J198" s="38"/>
      <c r="K198" s="13"/>
      <c r="L198" s="38"/>
      <c r="M198" s="13"/>
      <c r="N198" s="38"/>
      <c r="O198" s="13"/>
      <c r="P198" s="38"/>
      <c r="Q198" s="13"/>
      <c r="R198" s="38"/>
      <c r="S198" s="13"/>
      <c r="T198" s="38"/>
      <c r="U198" s="13"/>
      <c r="V198" s="38"/>
      <c r="W198" s="13"/>
      <c r="X198" s="38"/>
      <c r="Y198" s="13"/>
      <c r="Z198" s="38"/>
      <c r="AA198" s="13"/>
      <c r="AB198" s="38"/>
      <c r="AC198" s="13"/>
      <c r="AD198" s="38"/>
      <c r="AE198" s="13"/>
      <c r="AF198" s="38"/>
      <c r="AG198" s="13"/>
      <c r="AH198" s="38"/>
      <c r="AI198" s="13"/>
      <c r="AJ198" s="38"/>
      <c r="AK198" s="13"/>
      <c r="AL198" s="38"/>
      <c r="AM198" s="13"/>
      <c r="AN198" s="38"/>
      <c r="AO198" s="13"/>
    </row>
    <row r="199" spans="1:43">
      <c r="A199" s="122" t="s">
        <v>289</v>
      </c>
      <c r="B199" s="123" t="s">
        <v>290</v>
      </c>
      <c r="C199" s="124"/>
      <c r="D199" s="125">
        <v>159391</v>
      </c>
      <c r="E199" s="125">
        <v>1</v>
      </c>
      <c r="F199" s="38">
        <v>9714</v>
      </c>
      <c r="G199" s="43">
        <v>10814</v>
      </c>
      <c r="H199" s="38">
        <v>26877</v>
      </c>
      <c r="I199" s="13">
        <v>27491</v>
      </c>
      <c r="J199" s="38">
        <v>10954</v>
      </c>
      <c r="K199" s="43">
        <v>11887</v>
      </c>
      <c r="L199" s="38">
        <v>28208</v>
      </c>
      <c r="M199" s="13">
        <v>28822</v>
      </c>
      <c r="N199" s="38">
        <v>21947</v>
      </c>
      <c r="O199" s="126">
        <v>22521</v>
      </c>
      <c r="P199" s="38">
        <v>41297</v>
      </c>
      <c r="Q199" s="126">
        <v>41871</v>
      </c>
      <c r="R199" s="38"/>
      <c r="S199" s="13"/>
      <c r="T199" s="38"/>
      <c r="U199" s="13"/>
      <c r="V199" s="38"/>
      <c r="W199" s="13"/>
      <c r="X199" s="38"/>
      <c r="Y199" s="13"/>
      <c r="Z199" s="38"/>
      <c r="AA199" s="13"/>
      <c r="AB199" s="38"/>
      <c r="AC199" s="13"/>
      <c r="AD199" s="38"/>
      <c r="AE199" s="13"/>
      <c r="AF199" s="38"/>
      <c r="AG199" s="13"/>
      <c r="AH199" s="38"/>
      <c r="AI199" s="13"/>
      <c r="AJ199" s="38"/>
      <c r="AK199" s="13"/>
      <c r="AL199" s="38">
        <v>25277</v>
      </c>
      <c r="AM199" s="13">
        <v>26797</v>
      </c>
      <c r="AN199" s="38">
        <v>54377</v>
      </c>
      <c r="AO199" s="13">
        <v>55897</v>
      </c>
      <c r="AQ199" s="127"/>
    </row>
    <row r="200" spans="1:43">
      <c r="A200" s="122" t="s">
        <v>289</v>
      </c>
      <c r="B200" s="128" t="s">
        <v>291</v>
      </c>
      <c r="C200" s="124"/>
      <c r="D200" s="125">
        <v>159647</v>
      </c>
      <c r="E200" s="125">
        <v>2</v>
      </c>
      <c r="F200" s="38">
        <v>8854</v>
      </c>
      <c r="G200" s="13">
        <v>9117</v>
      </c>
      <c r="H200" s="38">
        <v>25852</v>
      </c>
      <c r="I200" s="13">
        <v>25851</v>
      </c>
      <c r="J200" s="38">
        <v>8893</v>
      </c>
      <c r="K200" s="13">
        <v>9076</v>
      </c>
      <c r="L200" s="38">
        <v>22042</v>
      </c>
      <c r="M200" s="13">
        <v>21961</v>
      </c>
      <c r="N200" s="38"/>
      <c r="O200" s="13"/>
      <c r="P200" s="38"/>
      <c r="Q200" s="13"/>
      <c r="R200" s="38"/>
      <c r="S200" s="13"/>
      <c r="T200" s="38"/>
      <c r="U200" s="13"/>
      <c r="V200" s="38"/>
      <c r="W200" s="13"/>
      <c r="X200" s="38"/>
      <c r="Y200" s="13"/>
      <c r="Z200" s="38"/>
      <c r="AA200" s="13"/>
      <c r="AB200" s="38"/>
      <c r="AC200" s="13"/>
      <c r="AD200" s="38"/>
      <c r="AE200" s="13"/>
      <c r="AF200" s="38"/>
      <c r="AG200" s="13"/>
      <c r="AH200" s="38"/>
      <c r="AI200" s="13"/>
      <c r="AJ200" s="38"/>
      <c r="AK200" s="13"/>
      <c r="AL200" s="38"/>
      <c r="AM200" s="13"/>
      <c r="AN200" s="38"/>
      <c r="AO200" s="13"/>
    </row>
    <row r="201" spans="1:43">
      <c r="A201" s="122" t="s">
        <v>289</v>
      </c>
      <c r="B201" s="128" t="s">
        <v>292</v>
      </c>
      <c r="C201" s="124"/>
      <c r="D201" s="125">
        <v>160658</v>
      </c>
      <c r="E201" s="125">
        <v>2</v>
      </c>
      <c r="F201" s="38">
        <v>8540</v>
      </c>
      <c r="G201" s="43">
        <v>10050</v>
      </c>
      <c r="H201" s="38">
        <v>22268</v>
      </c>
      <c r="I201" s="43">
        <v>23778</v>
      </c>
      <c r="J201" s="38">
        <v>9000</v>
      </c>
      <c r="K201" s="43">
        <v>10196</v>
      </c>
      <c r="L201" s="38">
        <v>22728</v>
      </c>
      <c r="M201" s="43">
        <v>23924</v>
      </c>
      <c r="N201" s="38"/>
      <c r="O201" s="13"/>
      <c r="P201" s="38"/>
      <c r="Q201" s="13"/>
      <c r="R201" s="38"/>
      <c r="S201" s="13"/>
      <c r="T201" s="38"/>
      <c r="U201" s="13"/>
      <c r="V201" s="38"/>
      <c r="W201" s="13"/>
      <c r="X201" s="38"/>
      <c r="Y201" s="13"/>
      <c r="Z201" s="38"/>
      <c r="AA201" s="13"/>
      <c r="AB201" s="38"/>
      <c r="AC201" s="13"/>
      <c r="AD201" s="38"/>
      <c r="AE201" s="13"/>
      <c r="AF201" s="38"/>
      <c r="AG201" s="13"/>
      <c r="AH201" s="38"/>
      <c r="AI201" s="13"/>
      <c r="AJ201" s="38"/>
      <c r="AK201" s="13"/>
      <c r="AL201" s="38"/>
      <c r="AM201" s="13"/>
      <c r="AN201" s="38"/>
      <c r="AO201" s="13"/>
    </row>
    <row r="202" spans="1:43">
      <c r="A202" s="122" t="s">
        <v>289</v>
      </c>
      <c r="B202" s="128" t="s">
        <v>293</v>
      </c>
      <c r="C202" s="124"/>
      <c r="D202" s="125">
        <v>159939</v>
      </c>
      <c r="E202" s="125">
        <v>2</v>
      </c>
      <c r="F202" s="38">
        <v>8244.3700000000008</v>
      </c>
      <c r="G202" s="43">
        <v>8854.3700000000008</v>
      </c>
      <c r="H202" s="38">
        <v>22061.37</v>
      </c>
      <c r="I202" s="13">
        <v>22671.37</v>
      </c>
      <c r="J202" s="38">
        <v>8880.3700000000008</v>
      </c>
      <c r="K202" s="43">
        <v>9360.3700000000008</v>
      </c>
      <c r="L202" s="38">
        <v>22319.37</v>
      </c>
      <c r="M202" s="13">
        <v>22799.37</v>
      </c>
      <c r="N202" s="38"/>
      <c r="O202" s="13"/>
      <c r="P202" s="38"/>
      <c r="Q202" s="13"/>
      <c r="R202" s="38"/>
      <c r="S202" s="13"/>
      <c r="T202" s="38"/>
      <c r="U202" s="13"/>
      <c r="V202" s="38"/>
      <c r="W202" s="13"/>
      <c r="X202" s="38"/>
      <c r="Y202" s="13"/>
      <c r="Z202" s="38"/>
      <c r="AA202" s="13"/>
      <c r="AB202" s="38"/>
      <c r="AC202" s="13"/>
      <c r="AD202" s="38"/>
      <c r="AE202" s="13"/>
      <c r="AF202" s="38"/>
      <c r="AG202" s="13"/>
      <c r="AH202" s="38"/>
      <c r="AI202" s="13"/>
      <c r="AJ202" s="38"/>
      <c r="AK202" s="13"/>
      <c r="AL202" s="38"/>
      <c r="AM202" s="13"/>
      <c r="AN202" s="38"/>
      <c r="AO202" s="13"/>
    </row>
    <row r="203" spans="1:43">
      <c r="A203" s="122" t="s">
        <v>289</v>
      </c>
      <c r="B203" s="128" t="s">
        <v>294</v>
      </c>
      <c r="C203" s="124"/>
      <c r="D203" s="125">
        <v>160612</v>
      </c>
      <c r="E203" s="125">
        <v>3</v>
      </c>
      <c r="F203" s="38">
        <v>7340</v>
      </c>
      <c r="G203" s="43">
        <v>7859</v>
      </c>
      <c r="H203" s="38">
        <v>19818</v>
      </c>
      <c r="I203" s="13">
        <v>20337</v>
      </c>
      <c r="J203" s="38">
        <v>7988</v>
      </c>
      <c r="K203" s="43">
        <v>8539</v>
      </c>
      <c r="L203" s="38">
        <v>20466</v>
      </c>
      <c r="M203" s="13">
        <v>21017</v>
      </c>
      <c r="N203" s="38"/>
      <c r="O203" s="13"/>
      <c r="P203" s="38"/>
      <c r="Q203" s="13"/>
      <c r="R203" s="38"/>
      <c r="S203" s="13"/>
      <c r="T203" s="38"/>
      <c r="U203" s="13"/>
      <c r="V203" s="38"/>
      <c r="W203" s="13"/>
      <c r="X203" s="38"/>
      <c r="Y203" s="13"/>
      <c r="Z203" s="38"/>
      <c r="AA203" s="13"/>
      <c r="AB203" s="38"/>
      <c r="AC203" s="13"/>
      <c r="AD203" s="38"/>
      <c r="AE203" s="13"/>
      <c r="AF203" s="38"/>
      <c r="AG203" s="13"/>
      <c r="AH203" s="38"/>
      <c r="AI203" s="13"/>
      <c r="AJ203" s="38"/>
      <c r="AK203" s="13"/>
      <c r="AL203" s="38"/>
      <c r="AM203" s="13"/>
      <c r="AN203" s="38"/>
      <c r="AO203" s="13"/>
    </row>
    <row r="204" spans="1:43">
      <c r="A204" s="122" t="s">
        <v>289</v>
      </c>
      <c r="B204" s="128" t="s">
        <v>295</v>
      </c>
      <c r="C204" s="124"/>
      <c r="D204" s="125">
        <v>160621</v>
      </c>
      <c r="E204" s="125">
        <v>3</v>
      </c>
      <c r="F204" s="38">
        <v>7346</v>
      </c>
      <c r="G204" s="43">
        <v>8080</v>
      </c>
      <c r="H204" s="38">
        <v>16696</v>
      </c>
      <c r="I204" s="43">
        <v>15430</v>
      </c>
      <c r="J204" s="38">
        <v>8484</v>
      </c>
      <c r="K204" s="43">
        <v>9332</v>
      </c>
      <c r="L204" s="38">
        <v>16930</v>
      </c>
      <c r="M204" s="43">
        <v>15778</v>
      </c>
      <c r="N204" s="38">
        <v>13560</v>
      </c>
      <c r="O204" s="43">
        <v>14956</v>
      </c>
      <c r="P204" s="38">
        <v>24160</v>
      </c>
      <c r="Q204" s="43">
        <v>26556</v>
      </c>
      <c r="R204" s="38"/>
      <c r="S204" s="13"/>
      <c r="T204" s="38"/>
      <c r="U204" s="13"/>
      <c r="V204" s="38"/>
      <c r="W204" s="13"/>
      <c r="X204" s="38"/>
      <c r="Y204" s="13"/>
      <c r="Z204" s="38"/>
      <c r="AA204" s="13"/>
      <c r="AB204" s="38"/>
      <c r="AC204" s="13"/>
      <c r="AD204" s="38"/>
      <c r="AE204" s="13"/>
      <c r="AF204" s="38"/>
      <c r="AG204" s="13"/>
      <c r="AH204" s="38"/>
      <c r="AI204" s="13"/>
      <c r="AJ204" s="38"/>
      <c r="AK204" s="13"/>
      <c r="AL204" s="38"/>
      <c r="AM204" s="13"/>
      <c r="AN204" s="38"/>
      <c r="AO204" s="13"/>
    </row>
    <row r="205" spans="1:43">
      <c r="A205" s="122" t="s">
        <v>289</v>
      </c>
      <c r="B205" s="128" t="s">
        <v>296</v>
      </c>
      <c r="C205" s="124"/>
      <c r="D205" s="125">
        <v>159993</v>
      </c>
      <c r="E205" s="125">
        <v>3</v>
      </c>
      <c r="F205" s="38">
        <v>7658</v>
      </c>
      <c r="G205" s="43">
        <v>8282</v>
      </c>
      <c r="H205" s="38">
        <v>19758</v>
      </c>
      <c r="I205" s="13">
        <v>20382</v>
      </c>
      <c r="J205" s="38">
        <v>8280</v>
      </c>
      <c r="K205" s="43">
        <v>8983</v>
      </c>
      <c r="L205" s="38">
        <v>20380</v>
      </c>
      <c r="M205" s="13">
        <v>21083</v>
      </c>
      <c r="N205" s="38"/>
      <c r="O205" s="13"/>
      <c r="P205" s="38"/>
      <c r="Q205" s="13"/>
      <c r="R205" s="38"/>
      <c r="S205" s="13"/>
      <c r="T205" s="38"/>
      <c r="U205" s="13"/>
      <c r="V205" s="38"/>
      <c r="W205" s="13"/>
      <c r="X205" s="38"/>
      <c r="Y205" s="13"/>
      <c r="Z205" s="38">
        <v>22268</v>
      </c>
      <c r="AA205" s="13">
        <v>23257</v>
      </c>
      <c r="AB205" s="38">
        <v>42524</v>
      </c>
      <c r="AC205" s="13">
        <v>43513</v>
      </c>
      <c r="AD205" s="38"/>
      <c r="AE205" s="13"/>
      <c r="AF205" s="38"/>
      <c r="AG205" s="13"/>
      <c r="AH205" s="38"/>
      <c r="AI205" s="13"/>
      <c r="AJ205" s="38"/>
      <c r="AK205" s="13"/>
      <c r="AL205" s="38"/>
      <c r="AM205" s="13"/>
      <c r="AN205" s="38"/>
      <c r="AO205" s="13"/>
    </row>
    <row r="206" spans="1:43">
      <c r="A206" s="122" t="s">
        <v>289</v>
      </c>
      <c r="B206" s="128" t="s">
        <v>297</v>
      </c>
      <c r="C206" s="124"/>
      <c r="D206" s="125">
        <v>159009</v>
      </c>
      <c r="E206" s="125">
        <v>4</v>
      </c>
      <c r="F206" s="38">
        <v>7063</v>
      </c>
      <c r="G206" s="13">
        <v>7371</v>
      </c>
      <c r="H206" s="38">
        <v>16086</v>
      </c>
      <c r="I206" s="13">
        <v>16394</v>
      </c>
      <c r="J206" s="38">
        <v>6821</v>
      </c>
      <c r="K206" s="43">
        <v>7311</v>
      </c>
      <c r="L206" s="38">
        <v>15844</v>
      </c>
      <c r="M206" s="13">
        <v>16334</v>
      </c>
      <c r="N206" s="38"/>
      <c r="O206" s="13"/>
      <c r="P206" s="38"/>
      <c r="Q206" s="13"/>
      <c r="R206" s="38"/>
      <c r="S206" s="13"/>
      <c r="T206" s="38"/>
      <c r="U206" s="13"/>
      <c r="V206" s="38"/>
      <c r="W206" s="13"/>
      <c r="X206" s="38"/>
      <c r="Y206" s="13"/>
      <c r="Z206" s="38"/>
      <c r="AA206" s="13"/>
      <c r="AB206" s="38"/>
      <c r="AC206" s="13"/>
      <c r="AD206" s="38"/>
      <c r="AE206" s="13"/>
      <c r="AF206" s="38"/>
      <c r="AG206" s="13"/>
      <c r="AH206" s="38"/>
      <c r="AI206" s="13"/>
      <c r="AJ206" s="38"/>
      <c r="AK206" s="13"/>
      <c r="AL206" s="38"/>
      <c r="AM206" s="13"/>
      <c r="AN206" s="38"/>
      <c r="AO206" s="13"/>
    </row>
    <row r="207" spans="1:43">
      <c r="A207" s="122" t="s">
        <v>289</v>
      </c>
      <c r="B207" s="128" t="s">
        <v>298</v>
      </c>
      <c r="C207" s="124"/>
      <c r="D207" s="125">
        <v>159416</v>
      </c>
      <c r="E207" s="125">
        <v>4</v>
      </c>
      <c r="F207" s="38">
        <v>6903</v>
      </c>
      <c r="G207" s="43">
        <v>7264</v>
      </c>
      <c r="H207" s="38">
        <v>20057</v>
      </c>
      <c r="I207" s="13">
        <v>20418</v>
      </c>
      <c r="J207" s="38">
        <v>6859</v>
      </c>
      <c r="K207" s="43">
        <v>7400</v>
      </c>
      <c r="L207" s="38">
        <v>19356</v>
      </c>
      <c r="M207" s="13">
        <v>19897</v>
      </c>
      <c r="N207" s="38"/>
      <c r="O207" s="13"/>
      <c r="P207" s="38"/>
      <c r="Q207" s="13"/>
      <c r="R207" s="38"/>
      <c r="S207" s="13"/>
      <c r="T207" s="38"/>
      <c r="U207" s="13"/>
      <c r="V207" s="38"/>
      <c r="W207" s="13"/>
      <c r="X207" s="38"/>
      <c r="Y207" s="13"/>
      <c r="Z207" s="38"/>
      <c r="AA207" s="13"/>
      <c r="AB207" s="38"/>
      <c r="AC207" s="13"/>
      <c r="AD207" s="38"/>
      <c r="AE207" s="13"/>
      <c r="AF207" s="38"/>
      <c r="AG207" s="13"/>
      <c r="AH207" s="38"/>
      <c r="AI207" s="13"/>
      <c r="AJ207" s="38"/>
      <c r="AK207" s="13"/>
      <c r="AL207" s="38"/>
      <c r="AM207" s="13"/>
      <c r="AN207" s="38"/>
      <c r="AO207" s="13"/>
    </row>
    <row r="208" spans="1:43">
      <c r="A208" s="122" t="s">
        <v>289</v>
      </c>
      <c r="B208" s="128" t="s">
        <v>299</v>
      </c>
      <c r="C208" s="124" t="s">
        <v>841</v>
      </c>
      <c r="D208" s="125">
        <v>159717</v>
      </c>
      <c r="E208" s="125">
        <v>4</v>
      </c>
      <c r="F208" s="38">
        <v>7289</v>
      </c>
      <c r="G208" s="13">
        <v>7309</v>
      </c>
      <c r="H208" s="38">
        <v>18364</v>
      </c>
      <c r="I208" s="13">
        <v>18384</v>
      </c>
      <c r="J208" s="38">
        <v>7644</v>
      </c>
      <c r="K208" s="13">
        <v>7664</v>
      </c>
      <c r="L208" s="38">
        <v>18719</v>
      </c>
      <c r="M208" s="13">
        <v>18739</v>
      </c>
      <c r="N208" s="38"/>
      <c r="O208" s="13"/>
      <c r="P208" s="38"/>
      <c r="Q208" s="13"/>
      <c r="R208" s="38"/>
      <c r="S208" s="13"/>
      <c r="T208" s="38"/>
      <c r="U208" s="13"/>
      <c r="V208" s="38"/>
      <c r="W208" s="13"/>
      <c r="X208" s="38"/>
      <c r="Y208" s="13"/>
      <c r="Z208" s="38"/>
      <c r="AA208" s="13"/>
      <c r="AB208" s="38"/>
      <c r="AC208" s="13"/>
      <c r="AD208" s="38"/>
      <c r="AE208" s="13"/>
      <c r="AF208" s="38"/>
      <c r="AG208" s="13"/>
      <c r="AH208" s="38"/>
      <c r="AI208" s="13"/>
      <c r="AJ208" s="38"/>
      <c r="AK208" s="13"/>
      <c r="AL208" s="38"/>
      <c r="AM208" s="13"/>
      <c r="AN208" s="38"/>
      <c r="AO208" s="13"/>
    </row>
    <row r="209" spans="1:41">
      <c r="A209" s="122" t="s">
        <v>289</v>
      </c>
      <c r="B209" s="128" t="s">
        <v>300</v>
      </c>
      <c r="C209" s="124"/>
      <c r="D209" s="125">
        <v>159966</v>
      </c>
      <c r="E209" s="125">
        <v>4</v>
      </c>
      <c r="F209" s="38">
        <v>7378</v>
      </c>
      <c r="G209" s="13">
        <v>7671</v>
      </c>
      <c r="H209" s="38">
        <v>18309</v>
      </c>
      <c r="I209" s="13">
        <v>18602</v>
      </c>
      <c r="J209" s="38">
        <v>7984</v>
      </c>
      <c r="K209" s="13">
        <v>8276</v>
      </c>
      <c r="L209" s="38">
        <v>18915</v>
      </c>
      <c r="M209" s="13">
        <v>19207</v>
      </c>
      <c r="N209" s="38"/>
      <c r="O209" s="13"/>
      <c r="P209" s="38"/>
      <c r="Q209" s="13"/>
      <c r="R209" s="38"/>
      <c r="S209" s="13"/>
      <c r="T209" s="38"/>
      <c r="U209" s="13"/>
      <c r="V209" s="38"/>
      <c r="W209" s="13"/>
      <c r="X209" s="38"/>
      <c r="Y209" s="13"/>
      <c r="Z209" s="38"/>
      <c r="AA209" s="13"/>
      <c r="AB209" s="38"/>
      <c r="AC209" s="13"/>
      <c r="AD209" s="38"/>
      <c r="AE209" s="13"/>
      <c r="AF209" s="38"/>
      <c r="AG209" s="13"/>
      <c r="AH209" s="38"/>
      <c r="AI209" s="13"/>
      <c r="AJ209" s="38"/>
      <c r="AK209" s="13"/>
      <c r="AL209" s="38"/>
      <c r="AM209" s="13"/>
      <c r="AN209" s="38"/>
      <c r="AO209" s="13"/>
    </row>
    <row r="210" spans="1:41">
      <c r="A210" s="122" t="s">
        <v>289</v>
      </c>
      <c r="B210" s="128" t="s">
        <v>301</v>
      </c>
      <c r="C210" s="124"/>
      <c r="D210" s="125">
        <v>160038</v>
      </c>
      <c r="E210" s="125">
        <v>4</v>
      </c>
      <c r="F210" s="38">
        <v>7507</v>
      </c>
      <c r="G210" s="43">
        <v>8466</v>
      </c>
      <c r="H210" s="38">
        <v>18295</v>
      </c>
      <c r="I210" s="43">
        <v>19254</v>
      </c>
      <c r="J210" s="38">
        <v>8461</v>
      </c>
      <c r="K210" s="43">
        <v>9324</v>
      </c>
      <c r="L210" s="38">
        <v>19249</v>
      </c>
      <c r="M210" s="13">
        <v>20112</v>
      </c>
      <c r="N210" s="38"/>
      <c r="O210" s="13"/>
      <c r="P210" s="38"/>
      <c r="Q210" s="13"/>
      <c r="R210" s="38"/>
      <c r="S210" s="13"/>
      <c r="T210" s="38"/>
      <c r="U210" s="13"/>
      <c r="V210" s="38"/>
      <c r="W210" s="13"/>
      <c r="X210" s="38"/>
      <c r="Y210" s="13"/>
      <c r="Z210" s="38"/>
      <c r="AA210" s="13"/>
      <c r="AB210" s="38"/>
      <c r="AC210" s="13"/>
      <c r="AD210" s="38"/>
      <c r="AE210" s="13"/>
      <c r="AF210" s="38"/>
      <c r="AG210" s="13"/>
      <c r="AH210" s="38"/>
      <c r="AI210" s="13"/>
      <c r="AJ210" s="38"/>
      <c r="AK210" s="13"/>
      <c r="AL210" s="38"/>
      <c r="AM210" s="13"/>
      <c r="AN210" s="38"/>
      <c r="AO210" s="13"/>
    </row>
    <row r="211" spans="1:41">
      <c r="A211" s="122" t="s">
        <v>289</v>
      </c>
      <c r="B211" s="128" t="s">
        <v>302</v>
      </c>
      <c r="C211" s="129"/>
      <c r="D211" s="125">
        <v>160630</v>
      </c>
      <c r="E211" s="130">
        <v>5</v>
      </c>
      <c r="F211" s="38">
        <v>5931</v>
      </c>
      <c r="G211" s="43">
        <v>6603</v>
      </c>
      <c r="H211" s="38">
        <v>14832</v>
      </c>
      <c r="I211" s="13">
        <v>15504</v>
      </c>
      <c r="J211" s="38">
        <v>7468</v>
      </c>
      <c r="K211" s="43">
        <v>8282</v>
      </c>
      <c r="L211" s="38">
        <v>14409</v>
      </c>
      <c r="M211" s="43">
        <v>15223</v>
      </c>
      <c r="N211" s="38"/>
      <c r="O211" s="13"/>
      <c r="P211" s="38"/>
      <c r="Q211" s="13"/>
      <c r="R211" s="38"/>
      <c r="S211" s="13"/>
      <c r="T211" s="38"/>
      <c r="U211" s="13"/>
      <c r="V211" s="38"/>
      <c r="W211" s="13"/>
      <c r="X211" s="38"/>
      <c r="Y211" s="13"/>
      <c r="Z211" s="38"/>
      <c r="AA211" s="13"/>
      <c r="AB211" s="38"/>
      <c r="AC211" s="13"/>
      <c r="AD211" s="38"/>
      <c r="AE211" s="13"/>
      <c r="AF211" s="38"/>
      <c r="AG211" s="13"/>
      <c r="AH211" s="38"/>
      <c r="AI211" s="13"/>
      <c r="AJ211" s="38"/>
      <c r="AK211" s="13"/>
      <c r="AL211" s="38"/>
      <c r="AM211" s="13"/>
      <c r="AN211" s="38"/>
      <c r="AO211" s="13"/>
    </row>
    <row r="212" spans="1:41">
      <c r="A212" s="122" t="s">
        <v>289</v>
      </c>
      <c r="B212" s="128" t="s">
        <v>303</v>
      </c>
      <c r="C212" s="129"/>
      <c r="D212" s="125">
        <v>159382</v>
      </c>
      <c r="E212" s="125">
        <v>6</v>
      </c>
      <c r="F212" s="38">
        <v>6158</v>
      </c>
      <c r="G212" s="43">
        <v>6708</v>
      </c>
      <c r="H212" s="38">
        <v>13150</v>
      </c>
      <c r="I212" s="43">
        <v>13974</v>
      </c>
      <c r="J212" s="38"/>
      <c r="K212" s="13"/>
      <c r="L212" s="38"/>
      <c r="M212" s="13"/>
      <c r="N212" s="38"/>
      <c r="O212" s="13"/>
      <c r="P212" s="38"/>
      <c r="Q212" s="13"/>
      <c r="R212" s="38"/>
      <c r="S212" s="13"/>
      <c r="T212" s="38"/>
      <c r="U212" s="13"/>
      <c r="V212" s="38"/>
      <c r="W212" s="13"/>
      <c r="X212" s="38"/>
      <c r="Y212" s="13"/>
      <c r="Z212" s="38"/>
      <c r="AA212" s="13"/>
      <c r="AB212" s="38"/>
      <c r="AC212" s="13"/>
      <c r="AD212" s="38"/>
      <c r="AE212" s="13"/>
      <c r="AF212" s="38"/>
      <c r="AG212" s="13"/>
      <c r="AH212" s="38"/>
      <c r="AI212" s="13"/>
      <c r="AJ212" s="38"/>
      <c r="AK212" s="13"/>
      <c r="AL212" s="38"/>
      <c r="AM212" s="13"/>
      <c r="AN212" s="38"/>
      <c r="AO212" s="13"/>
    </row>
    <row r="213" spans="1:41">
      <c r="A213" s="122" t="s">
        <v>289</v>
      </c>
      <c r="B213" s="131" t="s">
        <v>304</v>
      </c>
      <c r="C213" s="132"/>
      <c r="D213" s="125">
        <v>437103</v>
      </c>
      <c r="E213" s="133">
        <v>8</v>
      </c>
      <c r="F213" s="38">
        <v>4178.3599999999997</v>
      </c>
      <c r="G213" s="13">
        <v>4346.3599999999997</v>
      </c>
      <c r="H213" s="38">
        <v>8256.2000000000007</v>
      </c>
      <c r="I213" s="13">
        <v>8424.36</v>
      </c>
      <c r="J213" s="38"/>
      <c r="K213" s="13"/>
      <c r="L213" s="38"/>
      <c r="M213" s="13"/>
      <c r="N213" s="38"/>
      <c r="O213" s="13"/>
      <c r="P213" s="38"/>
      <c r="Q213" s="13"/>
      <c r="R213" s="38"/>
      <c r="S213" s="13"/>
      <c r="T213" s="38"/>
      <c r="U213" s="13"/>
      <c r="V213" s="38"/>
      <c r="W213" s="13"/>
      <c r="X213" s="38"/>
      <c r="Y213" s="13"/>
      <c r="Z213" s="38"/>
      <c r="AA213" s="13"/>
      <c r="AB213" s="38"/>
      <c r="AC213" s="13"/>
      <c r="AD213" s="38"/>
      <c r="AE213" s="13"/>
      <c r="AF213" s="38"/>
      <c r="AG213" s="13"/>
      <c r="AH213" s="38"/>
      <c r="AI213" s="13"/>
      <c r="AJ213" s="38"/>
      <c r="AK213" s="13"/>
      <c r="AL213" s="38"/>
      <c r="AM213" s="13"/>
      <c r="AN213" s="38"/>
      <c r="AO213" s="13"/>
    </row>
    <row r="214" spans="1:41">
      <c r="A214" s="122" t="s">
        <v>289</v>
      </c>
      <c r="B214" s="128" t="s">
        <v>305</v>
      </c>
      <c r="C214" s="129"/>
      <c r="D214" s="125">
        <v>158431</v>
      </c>
      <c r="E214" s="125">
        <v>8</v>
      </c>
      <c r="F214" s="38">
        <v>3971</v>
      </c>
      <c r="G214" s="13">
        <v>4139</v>
      </c>
      <c r="H214" s="38">
        <v>8648</v>
      </c>
      <c r="I214" s="13">
        <v>8816</v>
      </c>
      <c r="J214" s="38"/>
      <c r="K214" s="13"/>
      <c r="L214" s="38"/>
      <c r="M214" s="13"/>
      <c r="N214" s="38"/>
      <c r="O214" s="13"/>
      <c r="P214" s="38"/>
      <c r="Q214" s="13"/>
      <c r="R214" s="38"/>
      <c r="S214" s="13"/>
      <c r="T214" s="38"/>
      <c r="U214" s="13"/>
      <c r="V214" s="38"/>
      <c r="W214" s="13"/>
      <c r="X214" s="38"/>
      <c r="Y214" s="13"/>
      <c r="Z214" s="38"/>
      <c r="AA214" s="13"/>
      <c r="AB214" s="38"/>
      <c r="AC214" s="13"/>
      <c r="AD214" s="38"/>
      <c r="AE214" s="13"/>
      <c r="AF214" s="38"/>
      <c r="AG214" s="13"/>
      <c r="AH214" s="38"/>
      <c r="AI214" s="13"/>
      <c r="AJ214" s="38"/>
      <c r="AK214" s="13"/>
      <c r="AL214" s="38"/>
      <c r="AM214" s="13"/>
      <c r="AN214" s="38"/>
      <c r="AO214" s="13"/>
    </row>
    <row r="215" spans="1:41">
      <c r="A215" s="134" t="s">
        <v>289</v>
      </c>
      <c r="B215" s="131" t="s">
        <v>306</v>
      </c>
      <c r="C215" s="132"/>
      <c r="D215" s="125">
        <v>158662</v>
      </c>
      <c r="E215" s="135">
        <v>8</v>
      </c>
      <c r="F215" s="38">
        <v>3980.96</v>
      </c>
      <c r="G215" s="13">
        <v>4149</v>
      </c>
      <c r="H215" s="38">
        <v>8269.76</v>
      </c>
      <c r="I215" s="13">
        <v>8438</v>
      </c>
      <c r="J215" s="38"/>
      <c r="K215" s="13"/>
      <c r="L215" s="38"/>
      <c r="M215" s="13"/>
      <c r="N215" s="38"/>
      <c r="O215" s="13"/>
      <c r="P215" s="38"/>
      <c r="Q215" s="13"/>
      <c r="R215" s="38"/>
      <c r="S215" s="13"/>
      <c r="T215" s="38"/>
      <c r="U215" s="13"/>
      <c r="V215" s="38"/>
      <c r="W215" s="13"/>
      <c r="X215" s="38"/>
      <c r="Y215" s="13"/>
      <c r="Z215" s="38"/>
      <c r="AA215" s="13"/>
      <c r="AB215" s="38"/>
      <c r="AC215" s="13"/>
      <c r="AD215" s="38"/>
      <c r="AE215" s="13"/>
      <c r="AF215" s="38"/>
      <c r="AG215" s="13"/>
      <c r="AH215" s="38"/>
      <c r="AI215" s="13"/>
      <c r="AJ215" s="38"/>
      <c r="AK215" s="13"/>
      <c r="AL215" s="38"/>
      <c r="AM215" s="13"/>
      <c r="AN215" s="38"/>
      <c r="AO215" s="13"/>
    </row>
    <row r="216" spans="1:41">
      <c r="A216" s="122" t="s">
        <v>289</v>
      </c>
      <c r="B216" s="128" t="s">
        <v>307</v>
      </c>
      <c r="C216" s="129"/>
      <c r="D216" s="125">
        <v>440624</v>
      </c>
      <c r="E216" s="125">
        <v>9</v>
      </c>
      <c r="F216" s="38">
        <v>3991</v>
      </c>
      <c r="G216" s="13">
        <v>4159</v>
      </c>
      <c r="H216" s="38">
        <v>7444</v>
      </c>
      <c r="I216" s="13">
        <v>7612</v>
      </c>
      <c r="J216" s="38"/>
      <c r="K216" s="13"/>
      <c r="L216" s="38"/>
      <c r="M216" s="13"/>
      <c r="N216" s="38"/>
      <c r="O216" s="13"/>
      <c r="P216" s="38"/>
      <c r="Q216" s="13"/>
      <c r="R216" s="38"/>
      <c r="S216" s="13"/>
      <c r="T216" s="38"/>
      <c r="U216" s="13"/>
      <c r="V216" s="38"/>
      <c r="W216" s="13"/>
      <c r="X216" s="38"/>
      <c r="Y216" s="13"/>
      <c r="Z216" s="38"/>
      <c r="AA216" s="13"/>
      <c r="AB216" s="38"/>
      <c r="AC216" s="13"/>
      <c r="AD216" s="38"/>
      <c r="AE216" s="13"/>
      <c r="AF216" s="38"/>
      <c r="AG216" s="13"/>
      <c r="AH216" s="38"/>
      <c r="AI216" s="13"/>
      <c r="AJ216" s="38"/>
      <c r="AK216" s="13"/>
      <c r="AL216" s="38"/>
      <c r="AM216" s="13"/>
      <c r="AN216" s="38"/>
      <c r="AO216" s="13"/>
    </row>
    <row r="217" spans="1:41">
      <c r="A217" s="122" t="s">
        <v>289</v>
      </c>
      <c r="B217" s="128" t="s">
        <v>308</v>
      </c>
      <c r="C217" s="132"/>
      <c r="D217" s="125">
        <v>434061</v>
      </c>
      <c r="E217" s="133">
        <v>9</v>
      </c>
      <c r="F217" s="38">
        <v>4040.96</v>
      </c>
      <c r="G217" s="13">
        <v>4185</v>
      </c>
      <c r="H217" s="38">
        <v>7645.74</v>
      </c>
      <c r="I217" s="13">
        <v>7790</v>
      </c>
      <c r="J217" s="38"/>
      <c r="K217" s="13"/>
      <c r="L217" s="38"/>
      <c r="M217" s="13"/>
      <c r="N217" s="38"/>
      <c r="O217" s="13"/>
      <c r="P217" s="38"/>
      <c r="Q217" s="13"/>
      <c r="R217" s="38"/>
      <c r="S217" s="13"/>
      <c r="T217" s="38"/>
      <c r="U217" s="13"/>
      <c r="V217" s="38"/>
      <c r="W217" s="13"/>
      <c r="X217" s="38"/>
      <c r="Y217" s="13"/>
      <c r="Z217" s="38"/>
      <c r="AA217" s="13"/>
      <c r="AB217" s="38"/>
      <c r="AC217" s="13"/>
      <c r="AD217" s="38"/>
      <c r="AE217" s="13"/>
      <c r="AF217" s="38"/>
      <c r="AG217" s="13"/>
      <c r="AH217" s="38"/>
      <c r="AI217" s="13"/>
      <c r="AJ217" s="38"/>
      <c r="AK217" s="13"/>
      <c r="AL217" s="38"/>
      <c r="AM217" s="13"/>
      <c r="AN217" s="38"/>
      <c r="AO217" s="13"/>
    </row>
    <row r="218" spans="1:41">
      <c r="A218" s="122" t="s">
        <v>289</v>
      </c>
      <c r="B218" s="128" t="s">
        <v>309</v>
      </c>
      <c r="C218" s="129"/>
      <c r="D218" s="125">
        <v>160649</v>
      </c>
      <c r="E218" s="125">
        <v>9</v>
      </c>
      <c r="F218" s="38">
        <v>3996</v>
      </c>
      <c r="G218" s="13">
        <v>3996</v>
      </c>
      <c r="H218" s="38">
        <v>7296</v>
      </c>
      <c r="I218" s="13">
        <v>7296</v>
      </c>
      <c r="J218" s="38"/>
      <c r="K218" s="13"/>
      <c r="L218" s="38"/>
      <c r="M218" s="13"/>
      <c r="N218" s="38"/>
      <c r="O218" s="13"/>
      <c r="P218" s="38"/>
      <c r="Q218" s="13"/>
      <c r="R218" s="38"/>
      <c r="S218" s="13"/>
      <c r="T218" s="38"/>
      <c r="U218" s="13"/>
      <c r="V218" s="38"/>
      <c r="W218" s="13"/>
      <c r="X218" s="38"/>
      <c r="Y218" s="13"/>
      <c r="Z218" s="38"/>
      <c r="AA218" s="13"/>
      <c r="AB218" s="38"/>
      <c r="AC218" s="13"/>
      <c r="AD218" s="38"/>
      <c r="AE218" s="13"/>
      <c r="AF218" s="38"/>
      <c r="AG218" s="13"/>
      <c r="AH218" s="38"/>
      <c r="AI218" s="13"/>
      <c r="AJ218" s="38"/>
      <c r="AK218" s="13"/>
      <c r="AL218" s="38"/>
      <c r="AM218" s="13"/>
      <c r="AN218" s="38"/>
      <c r="AO218" s="13"/>
    </row>
    <row r="219" spans="1:41">
      <c r="A219" s="122" t="s">
        <v>289</v>
      </c>
      <c r="B219" s="128" t="s">
        <v>310</v>
      </c>
      <c r="C219" s="129"/>
      <c r="D219" s="125">
        <v>159407</v>
      </c>
      <c r="E219" s="136">
        <v>10</v>
      </c>
      <c r="F219" s="38">
        <v>3828</v>
      </c>
      <c r="G219" s="43">
        <v>4306</v>
      </c>
      <c r="H219" s="38">
        <v>9192</v>
      </c>
      <c r="I219" s="43">
        <v>9670</v>
      </c>
      <c r="J219" s="38"/>
      <c r="K219" s="13"/>
      <c r="L219" s="38"/>
      <c r="M219" s="13"/>
      <c r="N219" s="38"/>
      <c r="O219" s="13"/>
      <c r="P219" s="38"/>
      <c r="Q219" s="13"/>
      <c r="R219" s="38"/>
      <c r="S219" s="13"/>
      <c r="T219" s="38"/>
      <c r="U219" s="13"/>
      <c r="V219" s="38"/>
      <c r="W219" s="13"/>
      <c r="X219" s="38"/>
      <c r="Y219" s="13"/>
      <c r="Z219" s="38"/>
      <c r="AA219" s="13"/>
      <c r="AB219" s="38"/>
      <c r="AC219" s="13"/>
      <c r="AD219" s="38"/>
      <c r="AE219" s="13"/>
      <c r="AF219" s="38"/>
      <c r="AG219" s="13"/>
      <c r="AH219" s="38"/>
      <c r="AI219" s="13"/>
      <c r="AJ219" s="38"/>
      <c r="AK219" s="13"/>
      <c r="AL219" s="38"/>
      <c r="AM219" s="13"/>
      <c r="AN219" s="38"/>
      <c r="AO219" s="13"/>
    </row>
    <row r="220" spans="1:41">
      <c r="A220" s="122" t="s">
        <v>289</v>
      </c>
      <c r="B220" s="128" t="s">
        <v>311</v>
      </c>
      <c r="C220" s="124"/>
      <c r="D220" s="125">
        <v>158884</v>
      </c>
      <c r="E220" s="125">
        <v>10</v>
      </c>
      <c r="F220" s="38">
        <v>3944</v>
      </c>
      <c r="G220" s="13">
        <v>4103</v>
      </c>
      <c r="H220" s="38">
        <v>7443</v>
      </c>
      <c r="I220" s="13">
        <v>7602</v>
      </c>
      <c r="J220" s="38"/>
      <c r="K220" s="13"/>
      <c r="L220" s="38"/>
      <c r="M220" s="13"/>
      <c r="N220" s="38"/>
      <c r="O220" s="13"/>
      <c r="P220" s="38"/>
      <c r="Q220" s="13"/>
      <c r="R220" s="38"/>
      <c r="S220" s="13"/>
      <c r="T220" s="38"/>
      <c r="U220" s="13"/>
      <c r="V220" s="38"/>
      <c r="W220" s="13"/>
      <c r="X220" s="38"/>
      <c r="Y220" s="13"/>
      <c r="Z220" s="38"/>
      <c r="AA220" s="13"/>
      <c r="AB220" s="38"/>
      <c r="AC220" s="13"/>
      <c r="AD220" s="38"/>
      <c r="AE220" s="13"/>
      <c r="AF220" s="38"/>
      <c r="AG220" s="13"/>
      <c r="AH220" s="38"/>
      <c r="AI220" s="13"/>
      <c r="AJ220" s="38"/>
      <c r="AK220" s="13"/>
      <c r="AL220" s="38"/>
      <c r="AM220" s="13"/>
      <c r="AN220" s="38"/>
      <c r="AO220" s="13"/>
    </row>
    <row r="221" spans="1:41">
      <c r="A221" s="122" t="s">
        <v>289</v>
      </c>
      <c r="B221" s="131" t="s">
        <v>312</v>
      </c>
      <c r="C221" s="132"/>
      <c r="D221" s="125">
        <v>436304</v>
      </c>
      <c r="E221" s="125">
        <v>10</v>
      </c>
      <c r="F221" s="38">
        <v>3911.08</v>
      </c>
      <c r="G221" s="13">
        <v>4079</v>
      </c>
      <c r="H221" s="38">
        <v>8425</v>
      </c>
      <c r="I221" s="43">
        <v>7612</v>
      </c>
      <c r="J221" s="38"/>
      <c r="K221" s="13"/>
      <c r="L221" s="38"/>
      <c r="M221" s="13"/>
      <c r="N221" s="38"/>
      <c r="O221" s="13"/>
      <c r="P221" s="38"/>
      <c r="Q221" s="13"/>
      <c r="R221" s="38"/>
      <c r="S221" s="13"/>
      <c r="T221" s="38"/>
      <c r="U221" s="13"/>
      <c r="V221" s="38"/>
      <c r="W221" s="13"/>
      <c r="X221" s="38"/>
      <c r="Y221" s="13"/>
      <c r="Z221" s="38"/>
      <c r="AA221" s="13"/>
      <c r="AB221" s="38"/>
      <c r="AC221" s="13"/>
      <c r="AD221" s="38"/>
      <c r="AE221" s="13"/>
      <c r="AF221" s="38"/>
      <c r="AG221" s="13"/>
      <c r="AH221" s="38"/>
      <c r="AI221" s="13"/>
      <c r="AJ221" s="38"/>
      <c r="AK221" s="13"/>
      <c r="AL221" s="38"/>
      <c r="AM221" s="13"/>
      <c r="AN221" s="38"/>
      <c r="AO221" s="13"/>
    </row>
    <row r="222" spans="1:41">
      <c r="A222" s="134" t="s">
        <v>289</v>
      </c>
      <c r="B222" s="137" t="s">
        <v>313</v>
      </c>
      <c r="C222" s="138"/>
      <c r="D222" s="125">
        <v>158088</v>
      </c>
      <c r="E222" s="125">
        <v>12</v>
      </c>
      <c r="F222" s="38">
        <v>3940.96</v>
      </c>
      <c r="G222" s="13">
        <v>4099</v>
      </c>
      <c r="H222" s="38">
        <v>8049.92</v>
      </c>
      <c r="I222" s="13">
        <v>8208</v>
      </c>
      <c r="J222" s="38"/>
      <c r="K222" s="13"/>
      <c r="L222" s="38"/>
      <c r="M222" s="13"/>
      <c r="N222" s="38"/>
      <c r="O222" s="13"/>
      <c r="P222" s="38"/>
      <c r="Q222" s="13"/>
      <c r="R222" s="38"/>
      <c r="S222" s="13"/>
      <c r="T222" s="38"/>
      <c r="U222" s="13"/>
      <c r="V222" s="38"/>
      <c r="W222" s="13"/>
      <c r="X222" s="38"/>
      <c r="Y222" s="13"/>
      <c r="Z222" s="38"/>
      <c r="AA222" s="13"/>
      <c r="AB222" s="38"/>
      <c r="AC222" s="13"/>
      <c r="AD222" s="38"/>
      <c r="AE222" s="13"/>
      <c r="AF222" s="38"/>
      <c r="AG222" s="13"/>
      <c r="AH222" s="38"/>
      <c r="AI222" s="13"/>
      <c r="AJ222" s="38"/>
      <c r="AK222" s="13"/>
      <c r="AL222" s="38"/>
      <c r="AM222" s="13"/>
      <c r="AN222" s="38"/>
      <c r="AO222" s="13"/>
    </row>
    <row r="223" spans="1:41">
      <c r="A223" s="122" t="s">
        <v>289</v>
      </c>
      <c r="B223" s="128" t="s">
        <v>314</v>
      </c>
      <c r="C223" s="129"/>
      <c r="D223" s="125">
        <v>160481</v>
      </c>
      <c r="E223" s="125">
        <v>12</v>
      </c>
      <c r="F223" s="38">
        <v>3920.96</v>
      </c>
      <c r="G223" s="13">
        <v>4089</v>
      </c>
      <c r="H223" s="38">
        <v>7443.92</v>
      </c>
      <c r="I223" s="13">
        <v>7811</v>
      </c>
      <c r="J223" s="38"/>
      <c r="K223" s="13"/>
      <c r="L223" s="38"/>
      <c r="M223" s="13"/>
      <c r="N223" s="38"/>
      <c r="O223" s="13"/>
      <c r="P223" s="38"/>
      <c r="Q223" s="13"/>
      <c r="R223" s="38"/>
      <c r="S223" s="13"/>
      <c r="T223" s="38"/>
      <c r="U223" s="13"/>
      <c r="V223" s="38"/>
      <c r="W223" s="13"/>
      <c r="X223" s="38"/>
      <c r="Y223" s="13"/>
      <c r="Z223" s="38"/>
      <c r="AA223" s="13"/>
      <c r="AB223" s="38"/>
      <c r="AC223" s="13"/>
      <c r="AD223" s="38"/>
      <c r="AE223" s="13"/>
      <c r="AF223" s="38"/>
      <c r="AG223" s="13"/>
      <c r="AH223" s="38"/>
      <c r="AI223" s="13"/>
      <c r="AJ223" s="38"/>
      <c r="AK223" s="13"/>
      <c r="AL223" s="38"/>
      <c r="AM223" s="13"/>
      <c r="AN223" s="38"/>
      <c r="AO223" s="13"/>
    </row>
    <row r="224" spans="1:41">
      <c r="A224" s="134" t="s">
        <v>289</v>
      </c>
      <c r="B224" s="137" t="s">
        <v>315</v>
      </c>
      <c r="C224" s="138"/>
      <c r="D224" s="125">
        <v>160667</v>
      </c>
      <c r="E224" s="125">
        <v>12</v>
      </c>
      <c r="F224" s="38">
        <v>3945.08</v>
      </c>
      <c r="G224" s="13">
        <v>4103</v>
      </c>
      <c r="H224" s="38">
        <v>7453.88</v>
      </c>
      <c r="I224" s="13">
        <v>7612</v>
      </c>
      <c r="J224" s="38"/>
      <c r="K224" s="13"/>
      <c r="L224" s="38"/>
      <c r="M224" s="13"/>
      <c r="N224" s="38"/>
      <c r="O224" s="13"/>
      <c r="P224" s="38"/>
      <c r="Q224" s="13"/>
      <c r="R224" s="38"/>
      <c r="S224" s="13"/>
      <c r="T224" s="38"/>
      <c r="U224" s="13"/>
      <c r="V224" s="38"/>
      <c r="W224" s="13"/>
      <c r="X224" s="38"/>
      <c r="Y224" s="13"/>
      <c r="Z224" s="38"/>
      <c r="AA224" s="13"/>
      <c r="AB224" s="38"/>
      <c r="AC224" s="13"/>
      <c r="AD224" s="38"/>
      <c r="AE224" s="13"/>
      <c r="AF224" s="38"/>
      <c r="AG224" s="13"/>
      <c r="AH224" s="38"/>
      <c r="AI224" s="13"/>
      <c r="AJ224" s="38"/>
      <c r="AK224" s="13"/>
      <c r="AL224" s="38"/>
      <c r="AM224" s="13"/>
      <c r="AN224" s="38"/>
      <c r="AO224" s="13"/>
    </row>
    <row r="225" spans="1:41">
      <c r="A225" s="134" t="s">
        <v>289</v>
      </c>
      <c r="B225" s="137" t="s">
        <v>316</v>
      </c>
      <c r="C225" s="138"/>
      <c r="D225" s="125">
        <v>160010</v>
      </c>
      <c r="E225" s="125">
        <v>12</v>
      </c>
      <c r="F225" s="38">
        <v>2817.96</v>
      </c>
      <c r="G225" s="43">
        <v>2986</v>
      </c>
      <c r="H225" s="38">
        <v>7443.96</v>
      </c>
      <c r="I225" s="13">
        <v>7612</v>
      </c>
      <c r="J225" s="38"/>
      <c r="K225" s="13"/>
      <c r="L225" s="38"/>
      <c r="M225" s="13"/>
      <c r="N225" s="38"/>
      <c r="O225" s="13"/>
      <c r="P225" s="38"/>
      <c r="Q225" s="13"/>
      <c r="R225" s="38"/>
      <c r="S225" s="13"/>
      <c r="T225" s="38"/>
      <c r="U225" s="13"/>
      <c r="V225" s="38"/>
      <c r="W225" s="13"/>
      <c r="X225" s="38"/>
      <c r="Y225" s="13"/>
      <c r="Z225" s="38"/>
      <c r="AA225" s="13"/>
      <c r="AB225" s="38"/>
      <c r="AC225" s="13"/>
      <c r="AD225" s="38"/>
      <c r="AE225" s="13"/>
      <c r="AF225" s="38"/>
      <c r="AG225" s="13"/>
      <c r="AH225" s="38"/>
      <c r="AI225" s="13"/>
      <c r="AJ225" s="38"/>
      <c r="AK225" s="13"/>
      <c r="AL225" s="38"/>
      <c r="AM225" s="13"/>
      <c r="AN225" s="38"/>
      <c r="AO225" s="13"/>
    </row>
    <row r="226" spans="1:41">
      <c r="A226" s="134" t="s">
        <v>289</v>
      </c>
      <c r="B226" s="137" t="s">
        <v>317</v>
      </c>
      <c r="C226" s="138"/>
      <c r="D226" s="125">
        <v>160913</v>
      </c>
      <c r="E226" s="125">
        <v>12</v>
      </c>
      <c r="F226" s="38">
        <v>2827.8</v>
      </c>
      <c r="G226" s="43">
        <v>2996</v>
      </c>
      <c r="H226" s="38">
        <v>7614.8</v>
      </c>
      <c r="I226" s="13">
        <v>7783</v>
      </c>
      <c r="J226" s="38"/>
      <c r="K226" s="13"/>
      <c r="L226" s="38"/>
      <c r="M226" s="13"/>
      <c r="N226" s="38"/>
      <c r="O226" s="13"/>
      <c r="P226" s="38"/>
      <c r="Q226" s="13"/>
      <c r="R226" s="38"/>
      <c r="S226" s="13"/>
      <c r="T226" s="38"/>
      <c r="U226" s="13"/>
      <c r="V226" s="38"/>
      <c r="W226" s="13"/>
      <c r="X226" s="38"/>
      <c r="Y226" s="13"/>
      <c r="Z226" s="38"/>
      <c r="AA226" s="13"/>
      <c r="AB226" s="38"/>
      <c r="AC226" s="13"/>
      <c r="AD226" s="38"/>
      <c r="AE226" s="13"/>
      <c r="AF226" s="38"/>
      <c r="AG226" s="13"/>
      <c r="AH226" s="38"/>
      <c r="AI226" s="13"/>
      <c r="AJ226" s="38"/>
      <c r="AK226" s="13"/>
      <c r="AL226" s="38"/>
      <c r="AM226" s="13"/>
      <c r="AN226" s="38"/>
      <c r="AO226" s="13"/>
    </row>
    <row r="227" spans="1:41">
      <c r="A227" s="122" t="s">
        <v>289</v>
      </c>
      <c r="B227" s="128" t="s">
        <v>318</v>
      </c>
      <c r="C227" s="124"/>
      <c r="D227" s="125">
        <v>160579</v>
      </c>
      <c r="E227" s="125">
        <v>12</v>
      </c>
      <c r="F227" s="38">
        <v>4016.72</v>
      </c>
      <c r="G227" s="13">
        <v>4185</v>
      </c>
      <c r="H227" s="38">
        <v>7443.72</v>
      </c>
      <c r="I227" s="13">
        <v>7612</v>
      </c>
      <c r="J227" s="38"/>
      <c r="K227" s="13"/>
      <c r="L227" s="38"/>
      <c r="M227" s="13"/>
      <c r="N227" s="38"/>
      <c r="O227" s="13"/>
      <c r="P227" s="38"/>
      <c r="Q227" s="13"/>
      <c r="R227" s="38"/>
      <c r="S227" s="13"/>
      <c r="T227" s="38"/>
      <c r="U227" s="13"/>
      <c r="V227" s="38"/>
      <c r="W227" s="13"/>
      <c r="X227" s="38"/>
      <c r="Y227" s="13"/>
      <c r="Z227" s="38"/>
      <c r="AA227" s="13"/>
      <c r="AB227" s="38"/>
      <c r="AC227" s="13"/>
      <c r="AD227" s="38"/>
      <c r="AE227" s="13"/>
      <c r="AF227" s="38"/>
      <c r="AG227" s="13"/>
      <c r="AH227" s="38"/>
      <c r="AI227" s="13"/>
      <c r="AJ227" s="38"/>
      <c r="AK227" s="13"/>
      <c r="AL227" s="38"/>
      <c r="AM227" s="13"/>
      <c r="AN227" s="38"/>
      <c r="AO227" s="13"/>
    </row>
    <row r="228" spans="1:41">
      <c r="A228" s="122" t="s">
        <v>289</v>
      </c>
      <c r="B228" s="139" t="s">
        <v>319</v>
      </c>
      <c r="C228" s="124"/>
      <c r="D228" s="125">
        <v>159373</v>
      </c>
      <c r="E228" s="125">
        <v>15</v>
      </c>
      <c r="F228" s="38"/>
      <c r="G228" s="13"/>
      <c r="H228" s="38"/>
      <c r="I228" s="13"/>
      <c r="J228" s="38"/>
      <c r="K228" s="13"/>
      <c r="L228" s="38"/>
      <c r="M228" s="13"/>
      <c r="N228" s="38"/>
      <c r="O228" s="13"/>
      <c r="P228" s="38"/>
      <c r="Q228" s="13"/>
      <c r="R228" s="38">
        <v>31473</v>
      </c>
      <c r="S228" s="13">
        <v>32937</v>
      </c>
      <c r="T228" s="38">
        <v>60240</v>
      </c>
      <c r="U228" s="13">
        <v>61114</v>
      </c>
      <c r="V228" s="38">
        <v>26946</v>
      </c>
      <c r="W228" s="43">
        <v>29916</v>
      </c>
      <c r="X228" s="38">
        <v>62713</v>
      </c>
      <c r="Y228" s="13">
        <v>63869</v>
      </c>
      <c r="Z228" s="38"/>
      <c r="AA228" s="13"/>
      <c r="AB228" s="38"/>
      <c r="AC228" s="13"/>
      <c r="AD228" s="38"/>
      <c r="AE228" s="13"/>
      <c r="AF228" s="38"/>
      <c r="AG228" s="13"/>
      <c r="AH228" s="38"/>
      <c r="AI228" s="13"/>
      <c r="AJ228" s="38"/>
      <c r="AK228" s="13"/>
      <c r="AL228" s="38"/>
      <c r="AM228" s="13"/>
      <c r="AN228" s="38"/>
      <c r="AO228" s="13"/>
    </row>
    <row r="229" spans="1:41">
      <c r="A229" s="122" t="s">
        <v>289</v>
      </c>
      <c r="B229" s="107" t="s">
        <v>320</v>
      </c>
      <c r="C229" s="124"/>
      <c r="D229" s="125">
        <v>435000</v>
      </c>
      <c r="E229" s="125">
        <v>15</v>
      </c>
      <c r="F229" s="38"/>
      <c r="G229" s="13"/>
      <c r="H229" s="38"/>
      <c r="I229" s="13"/>
      <c r="J229" s="38"/>
      <c r="K229" s="13"/>
      <c r="L229" s="38"/>
      <c r="M229" s="13"/>
      <c r="N229" s="38"/>
      <c r="O229" s="13"/>
      <c r="P229" s="38"/>
      <c r="Q229" s="13"/>
      <c r="R229" s="38">
        <v>26642</v>
      </c>
      <c r="S229" s="43">
        <v>29343</v>
      </c>
      <c r="T229" s="38">
        <v>62000</v>
      </c>
      <c r="U229" s="13">
        <v>61165</v>
      </c>
      <c r="V229" s="38"/>
      <c r="W229" s="13"/>
      <c r="X229" s="38"/>
      <c r="Y229" s="13"/>
      <c r="Z229" s="38"/>
      <c r="AA229" s="13"/>
      <c r="AB229" s="38"/>
      <c r="AC229" s="13"/>
      <c r="AD229" s="38"/>
      <c r="AE229" s="13"/>
      <c r="AF229" s="38"/>
      <c r="AG229" s="13"/>
      <c r="AH229" s="38"/>
      <c r="AI229" s="13"/>
      <c r="AJ229" s="38"/>
      <c r="AK229" s="13"/>
      <c r="AL229" s="38"/>
      <c r="AM229" s="13"/>
      <c r="AN229" s="38"/>
      <c r="AO229" s="13"/>
    </row>
    <row r="230" spans="1:41">
      <c r="A230" s="71" t="s">
        <v>321</v>
      </c>
      <c r="B230" s="72" t="s">
        <v>322</v>
      </c>
      <c r="C230" s="73"/>
      <c r="D230" s="74">
        <v>163286</v>
      </c>
      <c r="E230" s="74">
        <v>1</v>
      </c>
      <c r="F230" s="38">
        <v>9966</v>
      </c>
      <c r="G230" s="13">
        <v>10181</v>
      </c>
      <c r="H230" s="38">
        <v>31144</v>
      </c>
      <c r="I230" s="13">
        <v>32045</v>
      </c>
      <c r="J230" s="38">
        <v>16953</v>
      </c>
      <c r="K230" s="13">
        <v>17426</v>
      </c>
      <c r="L230" s="38">
        <v>34497</v>
      </c>
      <c r="M230" s="13">
        <v>35498</v>
      </c>
      <c r="N230" s="38"/>
      <c r="O230" s="13"/>
      <c r="P230" s="38"/>
      <c r="Q230" s="13"/>
      <c r="R230" s="38"/>
      <c r="S230" s="13"/>
      <c r="T230" s="38"/>
      <c r="U230" s="13"/>
      <c r="V230" s="38"/>
      <c r="W230" s="13"/>
      <c r="X230" s="38"/>
      <c r="Y230" s="13"/>
      <c r="Z230" s="38"/>
      <c r="AA230" s="13"/>
      <c r="AB230" s="38"/>
      <c r="AC230" s="13"/>
      <c r="AD230" s="38"/>
      <c r="AE230" s="13"/>
      <c r="AF230" s="38"/>
      <c r="AG230" s="13"/>
      <c r="AH230" s="38"/>
      <c r="AI230" s="13"/>
      <c r="AJ230" s="38"/>
      <c r="AK230" s="13"/>
      <c r="AL230" s="38"/>
      <c r="AM230" s="13"/>
      <c r="AN230" s="38"/>
      <c r="AO230" s="13"/>
    </row>
    <row r="231" spans="1:41">
      <c r="A231" s="71" t="s">
        <v>321</v>
      </c>
      <c r="B231" s="72" t="s">
        <v>323</v>
      </c>
      <c r="C231" s="140"/>
      <c r="D231" s="74">
        <v>163453</v>
      </c>
      <c r="E231" s="74">
        <v>2</v>
      </c>
      <c r="F231" s="38">
        <v>7508</v>
      </c>
      <c r="G231" s="13">
        <v>7636</v>
      </c>
      <c r="H231" s="38">
        <v>17182</v>
      </c>
      <c r="I231" s="13">
        <v>17504</v>
      </c>
      <c r="J231" s="38">
        <v>11016</v>
      </c>
      <c r="K231" s="13">
        <v>11304</v>
      </c>
      <c r="L231" s="38">
        <v>19800</v>
      </c>
      <c r="M231" s="13">
        <v>20352</v>
      </c>
      <c r="N231" s="38"/>
      <c r="O231" s="13"/>
      <c r="P231" s="38"/>
      <c r="Q231" s="13"/>
      <c r="R231" s="38"/>
      <c r="S231" s="13"/>
      <c r="T231" s="38"/>
      <c r="U231" s="13"/>
      <c r="V231" s="38"/>
      <c r="W231" s="13"/>
      <c r="X231" s="38"/>
      <c r="Y231" s="13"/>
      <c r="Z231" s="38"/>
      <c r="AA231" s="13"/>
      <c r="AB231" s="38"/>
      <c r="AC231" s="13"/>
      <c r="AD231" s="38"/>
      <c r="AE231" s="13"/>
      <c r="AF231" s="38"/>
      <c r="AG231" s="13"/>
      <c r="AH231" s="38"/>
      <c r="AI231" s="13"/>
      <c r="AJ231" s="38"/>
      <c r="AK231" s="13"/>
      <c r="AL231" s="38"/>
      <c r="AM231" s="13"/>
      <c r="AN231" s="38"/>
      <c r="AO231" s="13"/>
    </row>
    <row r="232" spans="1:41">
      <c r="A232" s="71" t="s">
        <v>321</v>
      </c>
      <c r="B232" s="72" t="s">
        <v>324</v>
      </c>
      <c r="C232" s="73"/>
      <c r="D232" s="74">
        <v>163268</v>
      </c>
      <c r="E232" s="74">
        <v>2</v>
      </c>
      <c r="F232" s="38">
        <v>11006</v>
      </c>
      <c r="G232" s="13">
        <v>11264</v>
      </c>
      <c r="H232" s="38">
        <v>23770</v>
      </c>
      <c r="I232" s="13">
        <v>24492</v>
      </c>
      <c r="J232" s="38">
        <v>17400</v>
      </c>
      <c r="K232" s="13">
        <v>17928</v>
      </c>
      <c r="L232" s="38">
        <v>26592</v>
      </c>
      <c r="M232" s="13">
        <v>27384</v>
      </c>
      <c r="N232" s="38"/>
      <c r="O232" s="13"/>
      <c r="P232" s="38"/>
      <c r="Q232" s="13"/>
      <c r="R232" s="38"/>
      <c r="S232" s="13"/>
      <c r="T232" s="38"/>
      <c r="U232" s="13"/>
      <c r="V232" s="38"/>
      <c r="W232" s="13"/>
      <c r="X232" s="38"/>
      <c r="Y232" s="13"/>
      <c r="Z232" s="38"/>
      <c r="AA232" s="13"/>
      <c r="AB232" s="38"/>
      <c r="AC232" s="13"/>
      <c r="AD232" s="38"/>
      <c r="AE232" s="13"/>
      <c r="AF232" s="38"/>
      <c r="AG232" s="13"/>
      <c r="AH232" s="38"/>
      <c r="AI232" s="13"/>
      <c r="AJ232" s="38"/>
      <c r="AK232" s="13"/>
      <c r="AL232" s="38"/>
      <c r="AM232" s="13"/>
      <c r="AN232" s="38"/>
      <c r="AO232" s="13"/>
    </row>
    <row r="233" spans="1:41">
      <c r="A233" s="71" t="s">
        <v>321</v>
      </c>
      <c r="B233" s="72" t="s">
        <v>325</v>
      </c>
      <c r="C233" s="73"/>
      <c r="D233" s="74">
        <v>164076</v>
      </c>
      <c r="E233" s="74">
        <v>3</v>
      </c>
      <c r="F233" s="38">
        <v>9182</v>
      </c>
      <c r="G233" s="13">
        <v>9408</v>
      </c>
      <c r="H233" s="38">
        <v>20788</v>
      </c>
      <c r="I233" s="13">
        <v>21076</v>
      </c>
      <c r="J233" s="38">
        <v>11952</v>
      </c>
      <c r="K233" s="13">
        <v>12264</v>
      </c>
      <c r="L233" s="38">
        <v>21504</v>
      </c>
      <c r="M233" s="13">
        <v>22008</v>
      </c>
      <c r="N233" s="38"/>
      <c r="O233" s="13"/>
      <c r="P233" s="38"/>
      <c r="Q233" s="13"/>
      <c r="R233" s="38"/>
      <c r="S233" s="13"/>
      <c r="T233" s="38"/>
      <c r="U233" s="13"/>
      <c r="V233" s="38"/>
      <c r="W233" s="13"/>
      <c r="X233" s="38"/>
      <c r="Y233" s="13"/>
      <c r="Z233" s="38"/>
      <c r="AA233" s="13"/>
      <c r="AB233" s="38"/>
      <c r="AC233" s="13"/>
      <c r="AD233" s="38"/>
      <c r="AE233" s="13"/>
      <c r="AF233" s="38"/>
      <c r="AG233" s="13"/>
      <c r="AH233" s="38"/>
      <c r="AI233" s="13"/>
      <c r="AJ233" s="38"/>
      <c r="AK233" s="13"/>
      <c r="AL233" s="38"/>
      <c r="AM233" s="13"/>
      <c r="AN233" s="38"/>
      <c r="AO233" s="13"/>
    </row>
    <row r="234" spans="1:41" ht="12.75" customHeight="1">
      <c r="A234" s="71" t="s">
        <v>321</v>
      </c>
      <c r="B234" s="72" t="s">
        <v>329</v>
      </c>
      <c r="C234" s="214" t="s">
        <v>823</v>
      </c>
      <c r="D234" s="74">
        <v>161873</v>
      </c>
      <c r="E234" s="168">
        <v>3</v>
      </c>
      <c r="F234" s="38">
        <v>8326</v>
      </c>
      <c r="G234" s="13">
        <v>8596</v>
      </c>
      <c r="H234" s="38">
        <v>19744</v>
      </c>
      <c r="I234" s="13">
        <v>20242</v>
      </c>
      <c r="J234" s="38">
        <v>18866</v>
      </c>
      <c r="K234" s="13">
        <v>19010</v>
      </c>
      <c r="L234" s="38">
        <v>26522</v>
      </c>
      <c r="M234" s="13">
        <v>27410</v>
      </c>
      <c r="N234" s="38">
        <v>29184</v>
      </c>
      <c r="O234" s="13">
        <v>30144</v>
      </c>
      <c r="P234" s="38">
        <v>42610</v>
      </c>
      <c r="Q234" s="13">
        <v>43972</v>
      </c>
      <c r="R234" s="38"/>
      <c r="S234" s="13"/>
      <c r="T234" s="38"/>
      <c r="U234" s="13"/>
      <c r="V234" s="38"/>
      <c r="W234" s="13"/>
      <c r="X234" s="38"/>
      <c r="Y234" s="13"/>
      <c r="Z234" s="38"/>
      <c r="AA234" s="13"/>
      <c r="AB234" s="38"/>
      <c r="AC234" s="13"/>
      <c r="AD234" s="38"/>
      <c r="AE234" s="13"/>
      <c r="AF234" s="38"/>
      <c r="AG234" s="13"/>
      <c r="AH234" s="38"/>
      <c r="AI234" s="13"/>
      <c r="AJ234" s="38"/>
      <c r="AK234" s="13"/>
      <c r="AL234" s="38"/>
      <c r="AM234" s="13"/>
      <c r="AN234" s="38"/>
      <c r="AO234" s="13"/>
    </row>
    <row r="235" spans="1:41">
      <c r="A235" s="71" t="s">
        <v>321</v>
      </c>
      <c r="B235" s="72" t="s">
        <v>326</v>
      </c>
      <c r="C235" s="73"/>
      <c r="D235" s="74">
        <v>162007</v>
      </c>
      <c r="E235" s="74">
        <v>4</v>
      </c>
      <c r="F235" s="38">
        <v>7658</v>
      </c>
      <c r="G235" s="13">
        <v>7880</v>
      </c>
      <c r="H235" s="38">
        <v>18141</v>
      </c>
      <c r="I235" s="13">
        <v>18416</v>
      </c>
      <c r="J235" s="38">
        <v>11935</v>
      </c>
      <c r="K235" s="13">
        <v>12249</v>
      </c>
      <c r="L235" s="38">
        <v>18895</v>
      </c>
      <c r="M235" s="13">
        <v>19185</v>
      </c>
      <c r="N235" s="38"/>
      <c r="O235" s="13"/>
      <c r="P235" s="38"/>
      <c r="Q235" s="13"/>
      <c r="R235" s="38"/>
      <c r="S235" s="13"/>
      <c r="T235" s="38"/>
      <c r="U235" s="13"/>
      <c r="V235" s="38"/>
      <c r="W235" s="13"/>
      <c r="X235" s="38"/>
      <c r="Y235" s="13"/>
      <c r="Z235" s="38"/>
      <c r="AA235" s="13"/>
      <c r="AB235" s="38"/>
      <c r="AC235" s="13"/>
      <c r="AD235" s="38"/>
      <c r="AE235" s="13"/>
      <c r="AF235" s="38"/>
      <c r="AG235" s="13"/>
      <c r="AH235" s="38"/>
      <c r="AI235" s="13"/>
      <c r="AJ235" s="38"/>
      <c r="AK235" s="13"/>
      <c r="AL235" s="38"/>
      <c r="AM235" s="13"/>
      <c r="AN235" s="38"/>
      <c r="AO235" s="13"/>
    </row>
    <row r="236" spans="1:41">
      <c r="A236" s="71" t="s">
        <v>321</v>
      </c>
      <c r="B236" s="72" t="s">
        <v>327</v>
      </c>
      <c r="C236" s="73"/>
      <c r="D236" s="74">
        <v>162584</v>
      </c>
      <c r="E236" s="74">
        <v>4</v>
      </c>
      <c r="F236" s="38">
        <v>8488</v>
      </c>
      <c r="G236" s="13">
        <v>8702</v>
      </c>
      <c r="H236" s="38">
        <v>20588</v>
      </c>
      <c r="I236" s="13">
        <v>21226</v>
      </c>
      <c r="J236" s="38">
        <v>11737</v>
      </c>
      <c r="K236" s="13">
        <v>12145</v>
      </c>
      <c r="L236" s="38">
        <v>14353</v>
      </c>
      <c r="M236" s="13">
        <v>14833</v>
      </c>
      <c r="N236" s="38"/>
      <c r="O236" s="13"/>
      <c r="P236" s="38"/>
      <c r="Q236" s="13"/>
      <c r="R236" s="38"/>
      <c r="S236" s="13"/>
      <c r="T236" s="38"/>
      <c r="U236" s="13"/>
      <c r="V236" s="38"/>
      <c r="W236" s="13"/>
      <c r="X236" s="38"/>
      <c r="Y236" s="13"/>
      <c r="Z236" s="38"/>
      <c r="AA236" s="13"/>
      <c r="AB236" s="38"/>
      <c r="AC236" s="13"/>
      <c r="AD236" s="38"/>
      <c r="AE236" s="13"/>
      <c r="AF236" s="38"/>
      <c r="AG236" s="13"/>
      <c r="AH236" s="38"/>
      <c r="AI236" s="13"/>
      <c r="AJ236" s="38"/>
      <c r="AK236" s="13"/>
      <c r="AL236" s="38"/>
      <c r="AM236" s="13"/>
      <c r="AN236" s="38"/>
      <c r="AO236" s="13"/>
    </row>
    <row r="237" spans="1:41" ht="15" customHeight="1">
      <c r="A237" s="71" t="s">
        <v>321</v>
      </c>
      <c r="B237" s="72" t="s">
        <v>328</v>
      </c>
      <c r="C237" s="73"/>
      <c r="D237" s="74">
        <v>163851</v>
      </c>
      <c r="E237" s="74">
        <v>4</v>
      </c>
      <c r="F237" s="38">
        <v>9086</v>
      </c>
      <c r="G237" s="13">
        <v>9364</v>
      </c>
      <c r="H237" s="38">
        <v>17432</v>
      </c>
      <c r="I237" s="13">
        <v>17776</v>
      </c>
      <c r="J237" s="38">
        <v>10752</v>
      </c>
      <c r="K237" s="13">
        <v>11160</v>
      </c>
      <c r="L237" s="38">
        <v>17688</v>
      </c>
      <c r="M237" s="13">
        <v>18096</v>
      </c>
      <c r="N237" s="38"/>
      <c r="O237" s="13"/>
      <c r="P237" s="38"/>
      <c r="Q237" s="13"/>
      <c r="R237" s="38"/>
      <c r="S237" s="13"/>
      <c r="T237" s="38"/>
      <c r="U237" s="13"/>
      <c r="V237" s="38"/>
      <c r="W237" s="13"/>
      <c r="X237" s="38"/>
      <c r="Y237" s="13"/>
      <c r="Z237" s="38"/>
      <c r="AA237" s="13"/>
      <c r="AB237" s="38"/>
      <c r="AC237" s="13"/>
      <c r="AD237" s="38"/>
      <c r="AE237" s="13"/>
      <c r="AF237" s="38"/>
      <c r="AG237" s="13"/>
      <c r="AH237" s="38"/>
      <c r="AI237" s="13"/>
      <c r="AJ237" s="38"/>
      <c r="AK237" s="13"/>
      <c r="AL237" s="38"/>
      <c r="AM237" s="13"/>
      <c r="AN237" s="38"/>
      <c r="AO237" s="13"/>
    </row>
    <row r="238" spans="1:41">
      <c r="A238" s="71" t="s">
        <v>321</v>
      </c>
      <c r="B238" s="72" t="s">
        <v>330</v>
      </c>
      <c r="C238" s="73"/>
      <c r="D238" s="74">
        <v>163338</v>
      </c>
      <c r="E238" s="74">
        <v>4</v>
      </c>
      <c r="F238" s="38">
        <v>7625</v>
      </c>
      <c r="G238" s="13">
        <v>7804</v>
      </c>
      <c r="H238" s="38">
        <v>16687</v>
      </c>
      <c r="I238" s="13">
        <v>17188</v>
      </c>
      <c r="J238" s="38">
        <v>9432</v>
      </c>
      <c r="K238" s="43">
        <v>8328</v>
      </c>
      <c r="L238" s="38">
        <v>15216</v>
      </c>
      <c r="M238" s="43">
        <v>14352</v>
      </c>
      <c r="N238" s="38"/>
      <c r="O238" s="13"/>
      <c r="P238" s="38"/>
      <c r="Q238" s="13"/>
      <c r="R238" s="38"/>
      <c r="S238" s="13"/>
      <c r="T238" s="38"/>
      <c r="U238" s="13"/>
      <c r="V238" s="38"/>
      <c r="W238" s="13"/>
      <c r="X238" s="38"/>
      <c r="Y238" s="13"/>
      <c r="Z238" s="38">
        <v>28960</v>
      </c>
      <c r="AA238" s="13">
        <v>29558</v>
      </c>
      <c r="AB238" s="38">
        <v>54513</v>
      </c>
      <c r="AC238" s="13">
        <v>56149</v>
      </c>
      <c r="AD238" s="38"/>
      <c r="AE238" s="13"/>
      <c r="AF238" s="38"/>
      <c r="AG238" s="13"/>
      <c r="AH238" s="38"/>
      <c r="AI238" s="13"/>
      <c r="AJ238" s="38"/>
      <c r="AK238" s="13"/>
      <c r="AL238" s="38"/>
      <c r="AM238" s="13"/>
      <c r="AN238" s="38"/>
      <c r="AO238" s="13"/>
    </row>
    <row r="239" spans="1:41">
      <c r="A239" s="71" t="s">
        <v>321</v>
      </c>
      <c r="B239" s="72" t="s">
        <v>331</v>
      </c>
      <c r="C239" s="73"/>
      <c r="D239" s="74">
        <v>162283</v>
      </c>
      <c r="E239" s="74">
        <v>5</v>
      </c>
      <c r="F239" s="38">
        <v>6362</v>
      </c>
      <c r="G239" s="13">
        <v>6448</v>
      </c>
      <c r="H239" s="38">
        <v>11886</v>
      </c>
      <c r="I239" s="13">
        <v>12178</v>
      </c>
      <c r="J239" s="38">
        <v>9390</v>
      </c>
      <c r="K239" s="13">
        <v>9582</v>
      </c>
      <c r="L239" s="38">
        <v>15534</v>
      </c>
      <c r="M239" s="13">
        <v>15942</v>
      </c>
      <c r="N239" s="38"/>
      <c r="O239" s="13"/>
      <c r="P239" s="38"/>
      <c r="Q239" s="13"/>
      <c r="R239" s="38"/>
      <c r="S239" s="13"/>
      <c r="T239" s="38"/>
      <c r="U239" s="13"/>
      <c r="V239" s="38"/>
      <c r="W239" s="13"/>
      <c r="X239" s="38"/>
      <c r="Y239" s="13"/>
      <c r="Z239" s="38"/>
      <c r="AA239" s="13"/>
      <c r="AB239" s="38"/>
      <c r="AC239" s="13"/>
      <c r="AD239" s="38"/>
      <c r="AE239" s="13"/>
      <c r="AF239" s="38"/>
      <c r="AG239" s="13"/>
      <c r="AH239" s="38"/>
      <c r="AI239" s="13"/>
      <c r="AJ239" s="38"/>
      <c r="AK239" s="13"/>
      <c r="AL239" s="38"/>
      <c r="AM239" s="13"/>
      <c r="AN239" s="38"/>
      <c r="AO239" s="13"/>
    </row>
    <row r="240" spans="1:41">
      <c r="A240" s="71" t="s">
        <v>321</v>
      </c>
      <c r="B240" s="72" t="s">
        <v>332</v>
      </c>
      <c r="C240" s="73"/>
      <c r="D240" s="74">
        <v>163912</v>
      </c>
      <c r="E240" s="74">
        <v>6</v>
      </c>
      <c r="F240" s="38">
        <v>13895</v>
      </c>
      <c r="G240" s="13">
        <v>14192</v>
      </c>
      <c r="H240" s="38">
        <v>28745</v>
      </c>
      <c r="I240" s="13">
        <v>29340</v>
      </c>
      <c r="J240" s="38"/>
      <c r="K240" s="13"/>
      <c r="L240" s="38"/>
      <c r="M240" s="13"/>
      <c r="N240" s="38"/>
      <c r="O240" s="13"/>
      <c r="P240" s="38"/>
      <c r="Q240" s="13"/>
      <c r="R240" s="38"/>
      <c r="S240" s="13"/>
      <c r="T240" s="38"/>
      <c r="U240" s="13"/>
      <c r="V240" s="38"/>
      <c r="W240" s="13"/>
      <c r="X240" s="38"/>
      <c r="Y240" s="13"/>
      <c r="Z240" s="38"/>
      <c r="AA240" s="13"/>
      <c r="AB240" s="38"/>
      <c r="AC240" s="13"/>
      <c r="AD240" s="38"/>
      <c r="AE240" s="13"/>
      <c r="AF240" s="38"/>
      <c r="AG240" s="13"/>
      <c r="AH240" s="38"/>
      <c r="AI240" s="13"/>
      <c r="AJ240" s="38"/>
      <c r="AK240" s="13"/>
      <c r="AL240" s="38"/>
      <c r="AM240" s="13"/>
      <c r="AN240" s="38"/>
      <c r="AO240" s="13"/>
    </row>
    <row r="241" spans="1:41">
      <c r="A241" s="71" t="s">
        <v>321</v>
      </c>
      <c r="B241" s="72" t="s">
        <v>333</v>
      </c>
      <c r="C241" s="73"/>
      <c r="D241" s="74">
        <v>161767</v>
      </c>
      <c r="E241" s="74">
        <v>8</v>
      </c>
      <c r="F241" s="38">
        <v>3920</v>
      </c>
      <c r="G241" s="13">
        <v>4010</v>
      </c>
      <c r="H241" s="38">
        <v>11480</v>
      </c>
      <c r="I241" s="13">
        <v>11780</v>
      </c>
      <c r="J241" s="38"/>
      <c r="K241" s="13"/>
      <c r="L241" s="38"/>
      <c r="M241" s="13"/>
      <c r="N241" s="38"/>
      <c r="O241" s="13"/>
      <c r="P241" s="38"/>
      <c r="Q241" s="13"/>
      <c r="R241" s="38"/>
      <c r="S241" s="13"/>
      <c r="T241" s="38"/>
      <c r="U241" s="13"/>
      <c r="V241" s="38"/>
      <c r="W241" s="13"/>
      <c r="X241" s="38"/>
      <c r="Y241" s="13"/>
      <c r="Z241" s="38"/>
      <c r="AA241" s="13"/>
      <c r="AB241" s="38"/>
      <c r="AC241" s="13"/>
      <c r="AD241" s="38"/>
      <c r="AE241" s="13"/>
      <c r="AF241" s="38"/>
      <c r="AG241" s="13"/>
      <c r="AH241" s="38"/>
      <c r="AI241" s="13"/>
      <c r="AJ241" s="38"/>
      <c r="AK241" s="13"/>
      <c r="AL241" s="38"/>
      <c r="AM241" s="13"/>
      <c r="AN241" s="38"/>
      <c r="AO241" s="13"/>
    </row>
    <row r="242" spans="1:41">
      <c r="A242" s="71" t="s">
        <v>321</v>
      </c>
      <c r="B242" s="72" t="s">
        <v>334</v>
      </c>
      <c r="C242" s="73"/>
      <c r="D242" s="74">
        <v>162122</v>
      </c>
      <c r="E242" s="74">
        <v>8</v>
      </c>
      <c r="F242" s="38">
        <v>4428</v>
      </c>
      <c r="G242" s="13">
        <v>4539</v>
      </c>
      <c r="H242" s="38">
        <v>9889</v>
      </c>
      <c r="I242" s="13">
        <v>10148</v>
      </c>
      <c r="J242" s="38"/>
      <c r="K242" s="13"/>
      <c r="L242" s="38"/>
      <c r="M242" s="13"/>
      <c r="N242" s="38"/>
      <c r="O242" s="13"/>
      <c r="P242" s="38"/>
      <c r="Q242" s="13"/>
      <c r="R242" s="38"/>
      <c r="S242" s="13"/>
      <c r="T242" s="38"/>
      <c r="U242" s="13"/>
      <c r="V242" s="38"/>
      <c r="W242" s="13"/>
      <c r="X242" s="38"/>
      <c r="Y242" s="13"/>
      <c r="Z242" s="38"/>
      <c r="AA242" s="13"/>
      <c r="AB242" s="38"/>
      <c r="AC242" s="13"/>
      <c r="AD242" s="38"/>
      <c r="AE242" s="13"/>
      <c r="AF242" s="38"/>
      <c r="AG242" s="13"/>
      <c r="AH242" s="38"/>
      <c r="AI242" s="13"/>
      <c r="AJ242" s="38"/>
      <c r="AK242" s="13"/>
      <c r="AL242" s="38"/>
      <c r="AM242" s="13"/>
      <c r="AN242" s="38"/>
      <c r="AO242" s="13"/>
    </row>
    <row r="243" spans="1:41">
      <c r="A243" s="71" t="s">
        <v>321</v>
      </c>
      <c r="B243" s="141" t="s">
        <v>335</v>
      </c>
      <c r="C243" s="73"/>
      <c r="D243" s="74">
        <v>434672</v>
      </c>
      <c r="E243" s="74">
        <v>8</v>
      </c>
      <c r="F243" s="38">
        <v>4252</v>
      </c>
      <c r="G243" s="13">
        <v>4432</v>
      </c>
      <c r="H243" s="38">
        <v>11182</v>
      </c>
      <c r="I243" s="13">
        <v>11602</v>
      </c>
      <c r="J243" s="38"/>
      <c r="K243" s="13"/>
      <c r="L243" s="38"/>
      <c r="M243" s="13"/>
      <c r="N243" s="38"/>
      <c r="O243" s="13"/>
      <c r="P243" s="38"/>
      <c r="Q243" s="13"/>
      <c r="R243" s="38"/>
      <c r="S243" s="13"/>
      <c r="T243" s="38"/>
      <c r="U243" s="13"/>
      <c r="V243" s="38"/>
      <c r="W243" s="13"/>
      <c r="X243" s="38"/>
      <c r="Y243" s="13"/>
      <c r="Z243" s="38"/>
      <c r="AA243" s="13"/>
      <c r="AB243" s="38"/>
      <c r="AC243" s="13"/>
      <c r="AD243" s="38"/>
      <c r="AE243" s="13"/>
      <c r="AF243" s="38"/>
      <c r="AG243" s="13"/>
      <c r="AH243" s="38"/>
      <c r="AI243" s="13"/>
      <c r="AJ243" s="38"/>
      <c r="AK243" s="13"/>
      <c r="AL243" s="38"/>
      <c r="AM243" s="13"/>
      <c r="AN243" s="38"/>
      <c r="AO243" s="13"/>
    </row>
    <row r="244" spans="1:41">
      <c r="A244" s="71" t="s">
        <v>321</v>
      </c>
      <c r="B244" s="72" t="s">
        <v>336</v>
      </c>
      <c r="C244" s="73"/>
      <c r="D244" s="74">
        <v>162779</v>
      </c>
      <c r="E244" s="74">
        <v>8</v>
      </c>
      <c r="F244" s="38">
        <v>4623</v>
      </c>
      <c r="G244" s="13">
        <v>4694</v>
      </c>
      <c r="H244" s="38">
        <v>8463</v>
      </c>
      <c r="I244" s="13">
        <v>8534</v>
      </c>
      <c r="J244" s="38"/>
      <c r="K244" s="13"/>
      <c r="L244" s="38"/>
      <c r="M244" s="13"/>
      <c r="N244" s="38"/>
      <c r="O244" s="13"/>
      <c r="P244" s="38"/>
      <c r="Q244" s="13"/>
      <c r="R244" s="38"/>
      <c r="S244" s="13"/>
      <c r="T244" s="38"/>
      <c r="U244" s="13"/>
      <c r="V244" s="38"/>
      <c r="W244" s="13"/>
      <c r="X244" s="38"/>
      <c r="Y244" s="13"/>
      <c r="Z244" s="38"/>
      <c r="AA244" s="13"/>
      <c r="AB244" s="38"/>
      <c r="AC244" s="13"/>
      <c r="AD244" s="38"/>
      <c r="AE244" s="13"/>
      <c r="AF244" s="38"/>
      <c r="AG244" s="13"/>
      <c r="AH244" s="38"/>
      <c r="AI244" s="13"/>
      <c r="AJ244" s="38"/>
      <c r="AK244" s="13"/>
      <c r="AL244" s="38"/>
      <c r="AM244" s="13"/>
      <c r="AN244" s="38"/>
      <c r="AO244" s="13"/>
    </row>
    <row r="245" spans="1:41">
      <c r="A245" s="71" t="s">
        <v>321</v>
      </c>
      <c r="B245" s="141" t="s">
        <v>337</v>
      </c>
      <c r="C245" s="73"/>
      <c r="D245" s="74">
        <v>163426</v>
      </c>
      <c r="E245" s="74">
        <v>8</v>
      </c>
      <c r="F245" s="38">
        <v>4728</v>
      </c>
      <c r="G245" s="13">
        <v>4902</v>
      </c>
      <c r="H245" s="38">
        <v>14892</v>
      </c>
      <c r="I245" s="43">
        <v>12894</v>
      </c>
      <c r="J245" s="38"/>
      <c r="K245" s="13"/>
      <c r="L245" s="38"/>
      <c r="M245" s="13"/>
      <c r="N245" s="38"/>
      <c r="O245" s="13"/>
      <c r="P245" s="38"/>
      <c r="Q245" s="13"/>
      <c r="R245" s="38"/>
      <c r="S245" s="13"/>
      <c r="T245" s="38"/>
      <c r="U245" s="13"/>
      <c r="V245" s="38"/>
      <c r="W245" s="13"/>
      <c r="X245" s="38"/>
      <c r="Y245" s="13"/>
      <c r="Z245" s="38"/>
      <c r="AA245" s="13"/>
      <c r="AB245" s="38"/>
      <c r="AC245" s="13"/>
      <c r="AD245" s="38"/>
      <c r="AE245" s="13"/>
      <c r="AF245" s="38"/>
      <c r="AG245" s="13"/>
      <c r="AH245" s="38"/>
      <c r="AI245" s="13"/>
      <c r="AJ245" s="38"/>
      <c r="AK245" s="13"/>
      <c r="AL245" s="38"/>
      <c r="AM245" s="13"/>
      <c r="AN245" s="38"/>
      <c r="AO245" s="13"/>
    </row>
    <row r="246" spans="1:41">
      <c r="A246" s="142" t="s">
        <v>321</v>
      </c>
      <c r="B246" s="72" t="s">
        <v>338</v>
      </c>
      <c r="C246" s="73"/>
      <c r="D246" s="74">
        <v>163657</v>
      </c>
      <c r="E246" s="74">
        <v>8</v>
      </c>
      <c r="F246" s="38">
        <v>4550</v>
      </c>
      <c r="G246" s="13">
        <v>4550</v>
      </c>
      <c r="H246" s="38">
        <v>10100</v>
      </c>
      <c r="I246" s="13">
        <v>10100</v>
      </c>
      <c r="J246" s="38"/>
      <c r="K246" s="13"/>
      <c r="L246" s="38"/>
      <c r="M246" s="13"/>
      <c r="N246" s="38"/>
      <c r="O246" s="13"/>
      <c r="P246" s="38"/>
      <c r="Q246" s="13"/>
      <c r="R246" s="38"/>
      <c r="S246" s="13"/>
      <c r="T246" s="38"/>
      <c r="U246" s="13"/>
      <c r="V246" s="38"/>
      <c r="W246" s="13"/>
      <c r="X246" s="38"/>
      <c r="Y246" s="13"/>
      <c r="Z246" s="38"/>
      <c r="AA246" s="13"/>
      <c r="AB246" s="38"/>
      <c r="AC246" s="13"/>
      <c r="AD246" s="38"/>
      <c r="AE246" s="13"/>
      <c r="AF246" s="38"/>
      <c r="AG246" s="13"/>
      <c r="AH246" s="38"/>
      <c r="AI246" s="13"/>
      <c r="AJ246" s="38"/>
      <c r="AK246" s="13"/>
      <c r="AL246" s="38"/>
      <c r="AM246" s="13"/>
      <c r="AN246" s="38"/>
      <c r="AO246" s="13"/>
    </row>
    <row r="247" spans="1:41">
      <c r="A247" s="143" t="s">
        <v>321</v>
      </c>
      <c r="B247" s="72" t="s">
        <v>339</v>
      </c>
      <c r="C247" s="73" t="s">
        <v>842</v>
      </c>
      <c r="D247" s="74">
        <v>161688</v>
      </c>
      <c r="E247" s="144">
        <v>9</v>
      </c>
      <c r="F247" s="38">
        <v>3835</v>
      </c>
      <c r="G247" s="13">
        <v>3835</v>
      </c>
      <c r="H247" s="38">
        <v>8125</v>
      </c>
      <c r="I247" s="13">
        <v>8515</v>
      </c>
      <c r="J247" s="38"/>
      <c r="K247" s="13"/>
      <c r="L247" s="38"/>
      <c r="M247" s="13"/>
      <c r="N247" s="38"/>
      <c r="O247" s="13"/>
      <c r="P247" s="38"/>
      <c r="Q247" s="13"/>
      <c r="R247" s="38"/>
      <c r="S247" s="13"/>
      <c r="T247" s="38"/>
      <c r="U247" s="13"/>
      <c r="V247" s="38"/>
      <c r="W247" s="13"/>
      <c r="X247" s="38"/>
      <c r="Y247" s="13"/>
      <c r="Z247" s="38"/>
      <c r="AA247" s="13"/>
      <c r="AB247" s="38"/>
      <c r="AC247" s="13"/>
      <c r="AD247" s="38"/>
      <c r="AE247" s="13"/>
      <c r="AF247" s="38"/>
      <c r="AG247" s="13"/>
      <c r="AH247" s="38"/>
      <c r="AI247" s="13"/>
      <c r="AJ247" s="38"/>
      <c r="AK247" s="13"/>
      <c r="AL247" s="38"/>
      <c r="AM247" s="13"/>
      <c r="AN247" s="38"/>
      <c r="AO247" s="13"/>
    </row>
    <row r="248" spans="1:41">
      <c r="A248" s="143" t="s">
        <v>321</v>
      </c>
      <c r="B248" s="72" t="s">
        <v>340</v>
      </c>
      <c r="C248" s="73"/>
      <c r="D248" s="74">
        <v>161864</v>
      </c>
      <c r="E248" s="74">
        <v>9</v>
      </c>
      <c r="F248" s="38">
        <v>2980</v>
      </c>
      <c r="G248" s="43">
        <v>3638</v>
      </c>
      <c r="H248" s="38">
        <v>6898</v>
      </c>
      <c r="I248" s="43">
        <v>8333</v>
      </c>
      <c r="J248" s="38"/>
      <c r="K248" s="13"/>
      <c r="L248" s="38"/>
      <c r="M248" s="13"/>
      <c r="N248" s="38"/>
      <c r="O248" s="13"/>
      <c r="P248" s="38"/>
      <c r="Q248" s="13"/>
      <c r="R248" s="38"/>
      <c r="S248" s="13"/>
      <c r="T248" s="38"/>
      <c r="U248" s="13"/>
      <c r="V248" s="38"/>
      <c r="W248" s="13"/>
      <c r="X248" s="38"/>
      <c r="Y248" s="13"/>
      <c r="Z248" s="38"/>
      <c r="AA248" s="13"/>
      <c r="AB248" s="38"/>
      <c r="AC248" s="13"/>
      <c r="AD248" s="38"/>
      <c r="AE248" s="13"/>
      <c r="AF248" s="38"/>
      <c r="AG248" s="13"/>
      <c r="AH248" s="38"/>
      <c r="AI248" s="13"/>
      <c r="AJ248" s="38"/>
      <c r="AK248" s="13"/>
      <c r="AL248" s="38"/>
      <c r="AM248" s="13"/>
      <c r="AN248" s="38"/>
      <c r="AO248" s="13"/>
    </row>
    <row r="249" spans="1:41">
      <c r="A249" s="143" t="s">
        <v>321</v>
      </c>
      <c r="B249" s="145" t="s">
        <v>341</v>
      </c>
      <c r="C249" s="73"/>
      <c r="D249" s="74">
        <v>405872</v>
      </c>
      <c r="E249" s="74">
        <v>9</v>
      </c>
      <c r="F249" s="38">
        <v>4524</v>
      </c>
      <c r="G249" s="43">
        <v>4812</v>
      </c>
      <c r="H249" s="38">
        <v>9168</v>
      </c>
      <c r="I249" s="43">
        <v>9744</v>
      </c>
      <c r="J249" s="38"/>
      <c r="K249" s="13"/>
      <c r="L249" s="38"/>
      <c r="M249" s="13"/>
      <c r="N249" s="38"/>
      <c r="O249" s="13"/>
      <c r="P249" s="38"/>
      <c r="Q249" s="13"/>
      <c r="R249" s="38"/>
      <c r="S249" s="13"/>
      <c r="T249" s="38"/>
      <c r="U249" s="13"/>
      <c r="V249" s="38"/>
      <c r="W249" s="13"/>
      <c r="X249" s="38"/>
      <c r="Y249" s="13"/>
      <c r="Z249" s="38"/>
      <c r="AA249" s="13"/>
      <c r="AB249" s="38"/>
      <c r="AC249" s="13"/>
      <c r="AD249" s="38"/>
      <c r="AE249" s="13"/>
      <c r="AF249" s="38"/>
      <c r="AG249" s="13"/>
      <c r="AH249" s="38"/>
      <c r="AI249" s="13"/>
      <c r="AJ249" s="38"/>
      <c r="AK249" s="13"/>
      <c r="AL249" s="38"/>
      <c r="AM249" s="13"/>
      <c r="AN249" s="38"/>
      <c r="AO249" s="13"/>
    </row>
    <row r="250" spans="1:41">
      <c r="A250" s="143" t="s">
        <v>321</v>
      </c>
      <c r="B250" s="72" t="s">
        <v>342</v>
      </c>
      <c r="C250" s="73"/>
      <c r="D250" s="74">
        <v>162557</v>
      </c>
      <c r="E250" s="74">
        <v>9</v>
      </c>
      <c r="F250" s="38">
        <v>4165</v>
      </c>
      <c r="G250" s="13">
        <v>4255</v>
      </c>
      <c r="H250" s="38">
        <v>10945</v>
      </c>
      <c r="I250" s="13">
        <v>11215</v>
      </c>
      <c r="J250" s="38"/>
      <c r="K250" s="13"/>
      <c r="L250" s="38"/>
      <c r="M250" s="13"/>
      <c r="N250" s="38"/>
      <c r="O250" s="13"/>
      <c r="P250" s="38"/>
      <c r="Q250" s="13"/>
      <c r="R250" s="38"/>
      <c r="S250" s="13"/>
      <c r="T250" s="38"/>
      <c r="U250" s="13"/>
      <c r="V250" s="38"/>
      <c r="W250" s="13"/>
      <c r="X250" s="38"/>
      <c r="Y250" s="13"/>
      <c r="Z250" s="38"/>
      <c r="AA250" s="13"/>
      <c r="AB250" s="38"/>
      <c r="AC250" s="13"/>
      <c r="AD250" s="38"/>
      <c r="AE250" s="13"/>
      <c r="AF250" s="38"/>
      <c r="AG250" s="13"/>
      <c r="AH250" s="38"/>
      <c r="AI250" s="13"/>
      <c r="AJ250" s="38"/>
      <c r="AK250" s="13"/>
      <c r="AL250" s="38"/>
      <c r="AM250" s="13"/>
      <c r="AN250" s="38"/>
      <c r="AO250" s="13"/>
    </row>
    <row r="251" spans="1:41">
      <c r="A251" s="143" t="s">
        <v>321</v>
      </c>
      <c r="B251" s="72" t="s">
        <v>343</v>
      </c>
      <c r="C251" s="73"/>
      <c r="D251" s="74">
        <v>162690</v>
      </c>
      <c r="E251" s="74">
        <v>9</v>
      </c>
      <c r="F251" s="38">
        <v>3930</v>
      </c>
      <c r="G251" s="13">
        <v>3930</v>
      </c>
      <c r="H251" s="38">
        <v>7650</v>
      </c>
      <c r="I251" s="13">
        <v>7650</v>
      </c>
      <c r="J251" s="38"/>
      <c r="K251" s="13"/>
      <c r="L251" s="38"/>
      <c r="M251" s="13"/>
      <c r="N251" s="38"/>
      <c r="O251" s="13"/>
      <c r="P251" s="38"/>
      <c r="Q251" s="13"/>
      <c r="R251" s="38"/>
      <c r="S251" s="13"/>
      <c r="T251" s="38"/>
      <c r="U251" s="13"/>
      <c r="V251" s="38"/>
      <c r="W251" s="13"/>
      <c r="X251" s="38"/>
      <c r="Y251" s="13"/>
      <c r="Z251" s="38"/>
      <c r="AA251" s="13"/>
      <c r="AB251" s="38"/>
      <c r="AC251" s="13"/>
      <c r="AD251" s="38"/>
      <c r="AE251" s="13"/>
      <c r="AF251" s="38"/>
      <c r="AG251" s="13"/>
      <c r="AH251" s="38"/>
      <c r="AI251" s="13"/>
      <c r="AJ251" s="38"/>
      <c r="AK251" s="13"/>
      <c r="AL251" s="38"/>
      <c r="AM251" s="13"/>
      <c r="AN251" s="38"/>
      <c r="AO251" s="13"/>
    </row>
    <row r="252" spans="1:41">
      <c r="A252" s="143" t="s">
        <v>321</v>
      </c>
      <c r="B252" s="72" t="s">
        <v>344</v>
      </c>
      <c r="C252" s="73"/>
      <c r="D252" s="74">
        <v>162706</v>
      </c>
      <c r="E252" s="74">
        <v>9</v>
      </c>
      <c r="F252" s="38">
        <v>4176</v>
      </c>
      <c r="G252" s="13">
        <v>4176</v>
      </c>
      <c r="H252" s="38">
        <v>9396</v>
      </c>
      <c r="I252" s="13">
        <v>9396</v>
      </c>
      <c r="J252" s="38"/>
      <c r="K252" s="13"/>
      <c r="L252" s="38"/>
      <c r="M252" s="13"/>
      <c r="N252" s="38"/>
      <c r="O252" s="13"/>
      <c r="P252" s="38"/>
      <c r="Q252" s="13"/>
      <c r="R252" s="38"/>
      <c r="S252" s="13"/>
      <c r="T252" s="38"/>
      <c r="U252" s="13"/>
      <c r="V252" s="38"/>
      <c r="W252" s="13"/>
      <c r="X252" s="38"/>
      <c r="Y252" s="13"/>
      <c r="Z252" s="38"/>
      <c r="AA252" s="13"/>
      <c r="AB252" s="38"/>
      <c r="AC252" s="13"/>
      <c r="AD252" s="38"/>
      <c r="AE252" s="13"/>
      <c r="AF252" s="38"/>
      <c r="AG252" s="13"/>
      <c r="AH252" s="38"/>
      <c r="AI252" s="13"/>
      <c r="AJ252" s="38"/>
      <c r="AK252" s="13"/>
      <c r="AL252" s="38"/>
      <c r="AM252" s="13"/>
      <c r="AN252" s="38"/>
      <c r="AO252" s="13"/>
    </row>
    <row r="253" spans="1:41" ht="15" customHeight="1">
      <c r="A253" s="71" t="s">
        <v>321</v>
      </c>
      <c r="B253" s="72" t="s">
        <v>346</v>
      </c>
      <c r="C253" s="73"/>
      <c r="D253" s="74">
        <v>162104</v>
      </c>
      <c r="E253" s="74">
        <v>10</v>
      </c>
      <c r="F253" s="38">
        <v>3390</v>
      </c>
      <c r="G253" s="43">
        <v>3600</v>
      </c>
      <c r="H253" s="38">
        <v>7440</v>
      </c>
      <c r="I253" s="13">
        <v>7650</v>
      </c>
      <c r="J253" s="38"/>
      <c r="K253" s="13"/>
      <c r="L253" s="38"/>
      <c r="M253" s="13"/>
      <c r="N253" s="38"/>
      <c r="O253" s="13"/>
      <c r="P253" s="38"/>
      <c r="Q253" s="13"/>
      <c r="R253" s="38"/>
      <c r="S253" s="13"/>
      <c r="T253" s="38"/>
      <c r="U253" s="13"/>
      <c r="V253" s="38"/>
      <c r="W253" s="13"/>
      <c r="X253" s="38"/>
      <c r="Y253" s="13"/>
      <c r="Z253" s="38"/>
      <c r="AA253" s="13"/>
      <c r="AB253" s="38"/>
      <c r="AC253" s="13"/>
      <c r="AD253" s="38"/>
      <c r="AE253" s="13"/>
      <c r="AF253" s="38"/>
      <c r="AG253" s="13"/>
      <c r="AH253" s="38"/>
      <c r="AI253" s="13"/>
      <c r="AJ253" s="38"/>
      <c r="AK253" s="13"/>
      <c r="AL253" s="38"/>
      <c r="AM253" s="13"/>
      <c r="AN253" s="38"/>
      <c r="AO253" s="13"/>
    </row>
    <row r="254" spans="1:41">
      <c r="A254" s="71" t="s">
        <v>321</v>
      </c>
      <c r="B254" s="72" t="s">
        <v>347</v>
      </c>
      <c r="C254" s="73"/>
      <c r="D254" s="74">
        <v>162168</v>
      </c>
      <c r="E254" s="74">
        <v>10</v>
      </c>
      <c r="F254" s="38">
        <v>4520</v>
      </c>
      <c r="G254" s="13">
        <v>4700</v>
      </c>
      <c r="H254" s="38">
        <v>8900</v>
      </c>
      <c r="I254" s="13">
        <v>9080</v>
      </c>
      <c r="J254" s="38"/>
      <c r="K254" s="13"/>
      <c r="L254" s="38"/>
      <c r="M254" s="13"/>
      <c r="N254" s="38"/>
      <c r="O254" s="13"/>
      <c r="P254" s="38"/>
      <c r="Q254" s="13"/>
      <c r="R254" s="38"/>
      <c r="S254" s="13"/>
      <c r="T254" s="38"/>
      <c r="U254" s="13"/>
      <c r="V254" s="38"/>
      <c r="W254" s="13"/>
      <c r="X254" s="38"/>
      <c r="Y254" s="13"/>
      <c r="Z254" s="38"/>
      <c r="AA254" s="13"/>
      <c r="AB254" s="38"/>
      <c r="AC254" s="13"/>
      <c r="AD254" s="38"/>
      <c r="AE254" s="13"/>
      <c r="AF254" s="38"/>
      <c r="AG254" s="13"/>
      <c r="AH254" s="38"/>
      <c r="AI254" s="13"/>
      <c r="AJ254" s="38"/>
      <c r="AK254" s="13"/>
      <c r="AL254" s="38"/>
      <c r="AM254" s="13"/>
      <c r="AN254" s="38"/>
      <c r="AO254" s="13"/>
    </row>
    <row r="255" spans="1:41">
      <c r="A255" s="225" t="s">
        <v>321</v>
      </c>
      <c r="B255" s="72" t="s">
        <v>348</v>
      </c>
      <c r="C255" s="73"/>
      <c r="D255" s="74">
        <v>162609</v>
      </c>
      <c r="E255" s="74">
        <v>10</v>
      </c>
      <c r="F255" s="38">
        <v>3890</v>
      </c>
      <c r="G255" s="13">
        <v>3780</v>
      </c>
      <c r="H255" s="38">
        <v>8750</v>
      </c>
      <c r="I255" s="13">
        <v>8316</v>
      </c>
      <c r="J255" s="38"/>
      <c r="K255" s="13"/>
      <c r="L255" s="38"/>
      <c r="M255" s="13"/>
      <c r="N255" s="38"/>
      <c r="O255" s="13"/>
      <c r="P255" s="38"/>
      <c r="Q255" s="13"/>
      <c r="R255" s="38"/>
      <c r="S255" s="13"/>
      <c r="T255" s="38"/>
      <c r="U255" s="13"/>
      <c r="V255" s="38"/>
      <c r="W255" s="13"/>
      <c r="X255" s="38"/>
      <c r="Y255" s="13"/>
      <c r="Z255" s="38"/>
      <c r="AA255" s="13"/>
      <c r="AB255" s="38"/>
      <c r="AC255" s="13"/>
      <c r="AD255" s="38"/>
      <c r="AE255" s="13"/>
      <c r="AF255" s="38"/>
      <c r="AG255" s="13"/>
      <c r="AH255" s="38"/>
      <c r="AI255" s="13"/>
      <c r="AJ255" s="38"/>
      <c r="AK255" s="13"/>
      <c r="AL255" s="38"/>
      <c r="AM255" s="13"/>
      <c r="AN255" s="38"/>
      <c r="AO255" s="13"/>
    </row>
    <row r="256" spans="1:41" ht="12.75" customHeight="1">
      <c r="A256" s="143" t="s">
        <v>321</v>
      </c>
      <c r="B256" s="145" t="s">
        <v>345</v>
      </c>
      <c r="C256" s="214" t="s">
        <v>840</v>
      </c>
      <c r="D256" s="74">
        <v>164313</v>
      </c>
      <c r="E256" s="168">
        <v>10</v>
      </c>
      <c r="F256" s="38">
        <v>3600</v>
      </c>
      <c r="G256" s="13">
        <v>3690</v>
      </c>
      <c r="H256" s="38">
        <v>9030</v>
      </c>
      <c r="I256" s="13">
        <v>9270</v>
      </c>
      <c r="J256" s="38"/>
      <c r="K256" s="13"/>
      <c r="L256" s="38"/>
      <c r="M256" s="13"/>
      <c r="N256" s="38"/>
      <c r="O256" s="13"/>
      <c r="P256" s="38"/>
      <c r="Q256" s="13"/>
      <c r="R256" s="38"/>
      <c r="S256" s="13"/>
      <c r="T256" s="38"/>
      <c r="U256" s="13"/>
      <c r="V256" s="38"/>
      <c r="W256" s="13"/>
      <c r="X256" s="38"/>
      <c r="Y256" s="13"/>
      <c r="Z256" s="38"/>
      <c r="AA256" s="13"/>
      <c r="AB256" s="38"/>
      <c r="AC256" s="13"/>
      <c r="AD256" s="38"/>
      <c r="AE256" s="13"/>
      <c r="AF256" s="38"/>
      <c r="AG256" s="13"/>
      <c r="AH256" s="38"/>
      <c r="AI256" s="13"/>
      <c r="AJ256" s="38"/>
      <c r="AK256" s="13"/>
      <c r="AL256" s="38"/>
      <c r="AM256" s="13"/>
      <c r="AN256" s="38"/>
      <c r="AO256" s="13"/>
    </row>
    <row r="257" spans="1:43">
      <c r="A257" s="143" t="s">
        <v>321</v>
      </c>
      <c r="B257" s="72" t="s">
        <v>349</v>
      </c>
      <c r="C257" s="73"/>
      <c r="D257" s="74">
        <v>163204</v>
      </c>
      <c r="E257" s="74">
        <v>15</v>
      </c>
      <c r="F257" s="38">
        <v>7056</v>
      </c>
      <c r="G257" s="13">
        <v>7176</v>
      </c>
      <c r="H257" s="38">
        <v>12336</v>
      </c>
      <c r="I257" s="13">
        <v>12336</v>
      </c>
      <c r="J257" s="38"/>
      <c r="K257" s="13"/>
      <c r="L257" s="38"/>
      <c r="M257" s="13"/>
      <c r="N257" s="38"/>
      <c r="O257" s="13"/>
      <c r="P257" s="38"/>
      <c r="Q257" s="13"/>
      <c r="R257" s="38"/>
      <c r="S257" s="13"/>
      <c r="T257" s="38"/>
      <c r="U257" s="13"/>
      <c r="V257" s="38"/>
      <c r="W257" s="13"/>
      <c r="X257" s="38"/>
      <c r="Y257" s="13"/>
      <c r="Z257" s="38"/>
      <c r="AA257" s="13"/>
      <c r="AB257" s="38"/>
      <c r="AC257" s="13"/>
      <c r="AD257" s="38"/>
      <c r="AE257" s="13"/>
      <c r="AF257" s="38"/>
      <c r="AG257" s="13"/>
      <c r="AH257" s="38"/>
      <c r="AI257" s="13"/>
      <c r="AJ257" s="38"/>
      <c r="AK257" s="13"/>
      <c r="AL257" s="38"/>
      <c r="AM257" s="13"/>
      <c r="AN257" s="38"/>
      <c r="AO257" s="13"/>
    </row>
    <row r="258" spans="1:43">
      <c r="A258" s="143" t="s">
        <v>321</v>
      </c>
      <c r="B258" s="72" t="s">
        <v>350</v>
      </c>
      <c r="C258" s="73"/>
      <c r="D258" s="74">
        <v>163259</v>
      </c>
      <c r="E258" s="74">
        <v>15</v>
      </c>
      <c r="F258" s="38">
        <v>10143</v>
      </c>
      <c r="G258" s="13">
        <v>10437</v>
      </c>
      <c r="H258" s="38">
        <v>32779</v>
      </c>
      <c r="I258" s="43">
        <v>39900</v>
      </c>
      <c r="J258" s="38">
        <v>18271</v>
      </c>
      <c r="K258" s="43">
        <v>19921</v>
      </c>
      <c r="L258" s="38">
        <v>32428</v>
      </c>
      <c r="M258" s="43">
        <v>34321</v>
      </c>
      <c r="N258" s="38">
        <v>30177</v>
      </c>
      <c r="O258" s="13">
        <v>31380</v>
      </c>
      <c r="P258" s="38">
        <v>43657</v>
      </c>
      <c r="Q258" s="13">
        <v>45399</v>
      </c>
      <c r="R258" s="38">
        <v>34499</v>
      </c>
      <c r="S258" s="13">
        <v>35547</v>
      </c>
      <c r="T258" s="38">
        <v>60743</v>
      </c>
      <c r="U258" s="13">
        <v>61413</v>
      </c>
      <c r="V258" s="38">
        <v>35521</v>
      </c>
      <c r="W258" s="13">
        <v>37269</v>
      </c>
      <c r="X258" s="38">
        <v>64441</v>
      </c>
      <c r="Y258" s="13">
        <v>67635</v>
      </c>
      <c r="Z258" s="38">
        <v>23582</v>
      </c>
      <c r="AA258" s="13">
        <v>24300</v>
      </c>
      <c r="AB258" s="38">
        <v>40003</v>
      </c>
      <c r="AC258" s="13">
        <v>41214</v>
      </c>
      <c r="AD258" s="38"/>
      <c r="AE258" s="13"/>
      <c r="AF258" s="38"/>
      <c r="AG258" s="13"/>
      <c r="AH258" s="38"/>
      <c r="AI258" s="13"/>
      <c r="AJ258" s="38"/>
      <c r="AK258" s="13"/>
      <c r="AL258" s="38"/>
      <c r="AM258" s="13"/>
      <c r="AN258" s="38"/>
      <c r="AO258" s="13"/>
    </row>
    <row r="259" spans="1:43">
      <c r="A259" s="146" t="s">
        <v>351</v>
      </c>
      <c r="B259" s="79" t="s">
        <v>352</v>
      </c>
      <c r="C259" s="83"/>
      <c r="D259" s="81">
        <v>176080</v>
      </c>
      <c r="E259" s="81">
        <v>1</v>
      </c>
      <c r="F259" s="38">
        <v>7502</v>
      </c>
      <c r="G259" s="13">
        <v>7780</v>
      </c>
      <c r="H259" s="38">
        <v>20142</v>
      </c>
      <c r="I259" s="13">
        <v>20900</v>
      </c>
      <c r="J259" s="38">
        <v>7502</v>
      </c>
      <c r="K259" s="13">
        <v>7780</v>
      </c>
      <c r="L259" s="38">
        <v>20142</v>
      </c>
      <c r="M259" s="13">
        <v>20900</v>
      </c>
      <c r="N259" s="38"/>
      <c r="O259" s="13"/>
      <c r="P259" s="38"/>
      <c r="Q259" s="13"/>
      <c r="R259" s="38"/>
      <c r="S259" s="13"/>
      <c r="T259" s="38"/>
      <c r="U259" s="13"/>
      <c r="V259" s="38"/>
      <c r="W259" s="13"/>
      <c r="X259" s="38"/>
      <c r="Y259" s="13"/>
      <c r="Z259" s="38"/>
      <c r="AA259" s="13"/>
      <c r="AB259" s="38"/>
      <c r="AC259" s="13"/>
      <c r="AD259" s="38"/>
      <c r="AE259" s="13"/>
      <c r="AF259" s="38"/>
      <c r="AG259" s="13"/>
      <c r="AH259" s="38"/>
      <c r="AI259" s="13"/>
      <c r="AJ259" s="38"/>
      <c r="AK259" s="13"/>
      <c r="AL259" s="38">
        <v>20209</v>
      </c>
      <c r="AM259" s="13">
        <v>23209</v>
      </c>
      <c r="AN259" s="38">
        <v>45409</v>
      </c>
      <c r="AO259" s="13">
        <v>46409</v>
      </c>
      <c r="AQ259" s="127"/>
    </row>
    <row r="260" spans="1:43">
      <c r="A260" s="146" t="s">
        <v>351</v>
      </c>
      <c r="B260" s="79" t="s">
        <v>353</v>
      </c>
      <c r="C260" s="83"/>
      <c r="D260" s="81">
        <v>176372</v>
      </c>
      <c r="E260" s="81">
        <v>1</v>
      </c>
      <c r="F260" s="38">
        <v>7334</v>
      </c>
      <c r="G260" s="13">
        <v>7659</v>
      </c>
      <c r="H260" s="38">
        <v>16204</v>
      </c>
      <c r="I260" s="13">
        <v>16529</v>
      </c>
      <c r="J260" s="38">
        <v>7334</v>
      </c>
      <c r="K260" s="13">
        <v>7659</v>
      </c>
      <c r="L260" s="38">
        <v>16204</v>
      </c>
      <c r="M260" s="13">
        <v>16529</v>
      </c>
      <c r="N260" s="38"/>
      <c r="O260" s="13"/>
      <c r="P260" s="38"/>
      <c r="Q260" s="13"/>
      <c r="R260" s="38"/>
      <c r="S260" s="13"/>
      <c r="T260" s="38"/>
      <c r="U260" s="13"/>
      <c r="V260" s="38"/>
      <c r="W260" s="13"/>
      <c r="X260" s="38"/>
      <c r="Y260" s="13"/>
      <c r="Z260" s="38"/>
      <c r="AA260" s="13"/>
      <c r="AB260" s="38"/>
      <c r="AC260" s="13"/>
      <c r="AD260" s="38"/>
      <c r="AE260" s="13"/>
      <c r="AF260" s="38"/>
      <c r="AG260" s="13"/>
      <c r="AH260" s="38"/>
      <c r="AI260" s="13"/>
      <c r="AJ260" s="38"/>
      <c r="AK260" s="13"/>
      <c r="AL260" s="38"/>
      <c r="AM260" s="13"/>
      <c r="AN260" s="38"/>
      <c r="AO260" s="13"/>
    </row>
    <row r="261" spans="1:43">
      <c r="A261" s="78" t="s">
        <v>351</v>
      </c>
      <c r="B261" s="79" t="s">
        <v>354</v>
      </c>
      <c r="C261" s="83"/>
      <c r="D261" s="81">
        <v>175856</v>
      </c>
      <c r="E261" s="81">
        <v>2</v>
      </c>
      <c r="F261" s="38">
        <v>6986</v>
      </c>
      <c r="G261" s="13">
        <v>7261</v>
      </c>
      <c r="H261" s="38">
        <v>16941</v>
      </c>
      <c r="I261" s="13">
        <v>17614</v>
      </c>
      <c r="J261" s="38">
        <v>6986</v>
      </c>
      <c r="K261" s="13">
        <v>7261</v>
      </c>
      <c r="L261" s="38">
        <v>16941</v>
      </c>
      <c r="M261" s="13">
        <v>17614</v>
      </c>
      <c r="N261" s="38"/>
      <c r="O261" s="13"/>
      <c r="P261" s="38"/>
      <c r="Q261" s="13"/>
      <c r="R261" s="38"/>
      <c r="S261" s="13"/>
      <c r="T261" s="38"/>
      <c r="U261" s="13"/>
      <c r="V261" s="38"/>
      <c r="W261" s="13"/>
      <c r="X261" s="38"/>
      <c r="Y261" s="13"/>
      <c r="Z261" s="38"/>
      <c r="AA261" s="13"/>
      <c r="AB261" s="38"/>
      <c r="AC261" s="13"/>
      <c r="AD261" s="38"/>
      <c r="AE261" s="13"/>
      <c r="AF261" s="38"/>
      <c r="AG261" s="13"/>
      <c r="AH261" s="38"/>
      <c r="AI261" s="13"/>
      <c r="AJ261" s="38"/>
      <c r="AK261" s="13"/>
      <c r="AL261" s="38"/>
      <c r="AM261" s="13"/>
      <c r="AN261" s="38"/>
      <c r="AO261" s="13"/>
    </row>
    <row r="262" spans="1:43">
      <c r="A262" s="78" t="s">
        <v>351</v>
      </c>
      <c r="B262" s="79" t="s">
        <v>355</v>
      </c>
      <c r="C262" s="83" t="s">
        <v>843</v>
      </c>
      <c r="D262" s="81">
        <v>176017</v>
      </c>
      <c r="E262" s="81">
        <v>2</v>
      </c>
      <c r="F262" s="38">
        <v>7454</v>
      </c>
      <c r="G262" s="13">
        <v>7754</v>
      </c>
      <c r="H262" s="38">
        <v>20684</v>
      </c>
      <c r="I262" s="43">
        <v>22022</v>
      </c>
      <c r="J262" s="38">
        <v>7454</v>
      </c>
      <c r="K262" s="13">
        <v>7754</v>
      </c>
      <c r="L262" s="38">
        <v>20684</v>
      </c>
      <c r="M262" s="43">
        <v>22022</v>
      </c>
      <c r="N262" s="38">
        <v>15146</v>
      </c>
      <c r="O262" s="13">
        <v>15446</v>
      </c>
      <c r="P262" s="38">
        <v>32484</v>
      </c>
      <c r="Q262" s="13">
        <v>33822</v>
      </c>
      <c r="R262" s="38"/>
      <c r="S262" s="13"/>
      <c r="T262" s="38"/>
      <c r="U262" s="13"/>
      <c r="V262" s="38"/>
      <c r="W262" s="13"/>
      <c r="X262" s="38"/>
      <c r="Y262" s="13"/>
      <c r="Z262" s="38">
        <v>21573</v>
      </c>
      <c r="AA262" s="43">
        <v>22969</v>
      </c>
      <c r="AB262" s="38">
        <v>46821</v>
      </c>
      <c r="AC262" s="13">
        <v>48159</v>
      </c>
      <c r="AD262" s="38"/>
      <c r="AE262" s="13"/>
      <c r="AF262" s="38"/>
      <c r="AG262" s="13"/>
      <c r="AH262" s="38"/>
      <c r="AI262" s="13"/>
      <c r="AJ262" s="38"/>
      <c r="AK262" s="13"/>
      <c r="AL262" s="38"/>
      <c r="AM262" s="13"/>
      <c r="AN262" s="38"/>
      <c r="AO262" s="13"/>
    </row>
    <row r="263" spans="1:43">
      <c r="A263" s="78" t="s">
        <v>351</v>
      </c>
      <c r="B263" s="79" t="s">
        <v>356</v>
      </c>
      <c r="C263" s="83"/>
      <c r="D263" s="81">
        <v>175342</v>
      </c>
      <c r="E263" s="81">
        <v>4</v>
      </c>
      <c r="F263" s="38">
        <v>6386</v>
      </c>
      <c r="G263" s="13">
        <v>6546</v>
      </c>
      <c r="H263" s="38">
        <v>6386</v>
      </c>
      <c r="I263" s="13">
        <v>6546</v>
      </c>
      <c r="J263" s="38">
        <v>6386</v>
      </c>
      <c r="K263" s="13">
        <v>6546</v>
      </c>
      <c r="L263" s="38">
        <v>6386</v>
      </c>
      <c r="M263" s="13">
        <v>6546</v>
      </c>
      <c r="N263" s="38"/>
      <c r="O263" s="13"/>
      <c r="P263" s="38"/>
      <c r="Q263" s="13"/>
      <c r="R263" s="38"/>
      <c r="S263" s="13"/>
      <c r="T263" s="38"/>
      <c r="U263" s="13"/>
      <c r="V263" s="38"/>
      <c r="W263" s="13"/>
      <c r="X263" s="38"/>
      <c r="Y263" s="13"/>
      <c r="Z263" s="38"/>
      <c r="AA263" s="13"/>
      <c r="AB263" s="38"/>
      <c r="AC263" s="13"/>
      <c r="AD263" s="38"/>
      <c r="AE263" s="13"/>
      <c r="AF263" s="38"/>
      <c r="AG263" s="13"/>
      <c r="AH263" s="38"/>
      <c r="AI263" s="13"/>
      <c r="AJ263" s="38"/>
      <c r="AK263" s="13"/>
      <c r="AL263" s="38"/>
      <c r="AM263" s="13"/>
      <c r="AN263" s="38"/>
      <c r="AO263" s="13"/>
    </row>
    <row r="264" spans="1:43">
      <c r="A264" s="146" t="s">
        <v>351</v>
      </c>
      <c r="B264" s="79" t="s">
        <v>357</v>
      </c>
      <c r="C264" s="83"/>
      <c r="D264" s="81">
        <v>175616</v>
      </c>
      <c r="E264" s="81">
        <v>4</v>
      </c>
      <c r="F264" s="38">
        <v>6112</v>
      </c>
      <c r="G264" s="43">
        <v>6418</v>
      </c>
      <c r="H264" s="38">
        <v>6112</v>
      </c>
      <c r="I264" s="43">
        <v>6418</v>
      </c>
      <c r="J264" s="38">
        <v>6112</v>
      </c>
      <c r="K264" s="43">
        <v>6418</v>
      </c>
      <c r="L264" s="38">
        <v>6112</v>
      </c>
      <c r="M264" s="43">
        <v>6418</v>
      </c>
      <c r="N264" s="38"/>
      <c r="O264" s="13"/>
      <c r="P264" s="38"/>
      <c r="Q264" s="13"/>
      <c r="R264" s="38"/>
      <c r="S264" s="13"/>
      <c r="T264" s="38"/>
      <c r="U264" s="13"/>
      <c r="V264" s="38"/>
      <c r="W264" s="13"/>
      <c r="X264" s="38"/>
      <c r="Y264" s="13"/>
      <c r="Z264" s="38"/>
      <c r="AA264" s="13"/>
      <c r="AB264" s="38"/>
      <c r="AC264" s="13"/>
      <c r="AD264" s="38"/>
      <c r="AE264" s="13"/>
      <c r="AF264" s="38"/>
      <c r="AG264" s="13"/>
      <c r="AH264" s="38"/>
      <c r="AI264" s="13"/>
      <c r="AJ264" s="38"/>
      <c r="AK264" s="13"/>
      <c r="AL264" s="38"/>
      <c r="AM264" s="13"/>
      <c r="AN264" s="38"/>
      <c r="AO264" s="13"/>
    </row>
    <row r="265" spans="1:43">
      <c r="A265" s="78" t="s">
        <v>351</v>
      </c>
      <c r="B265" s="79" t="s">
        <v>358</v>
      </c>
      <c r="C265" s="83"/>
      <c r="D265" s="81">
        <v>176044</v>
      </c>
      <c r="E265" s="81">
        <v>4</v>
      </c>
      <c r="F265" s="38">
        <v>5936</v>
      </c>
      <c r="G265" s="13">
        <v>6116</v>
      </c>
      <c r="H265" s="38">
        <v>5936</v>
      </c>
      <c r="I265" s="13">
        <v>6116</v>
      </c>
      <c r="J265" s="38">
        <v>5936</v>
      </c>
      <c r="K265" s="13">
        <v>6116</v>
      </c>
      <c r="L265" s="38">
        <v>5936</v>
      </c>
      <c r="M265" s="13">
        <v>6116</v>
      </c>
      <c r="N265" s="38"/>
      <c r="O265" s="13"/>
      <c r="P265" s="38"/>
      <c r="Q265" s="13"/>
      <c r="R265" s="38"/>
      <c r="S265" s="13"/>
      <c r="T265" s="38"/>
      <c r="U265" s="13"/>
      <c r="V265" s="38"/>
      <c r="W265" s="13"/>
      <c r="X265" s="38"/>
      <c r="Y265" s="13"/>
      <c r="Z265" s="38"/>
      <c r="AA265" s="13"/>
      <c r="AB265" s="38"/>
      <c r="AC265" s="13"/>
      <c r="AD265" s="38"/>
      <c r="AE265" s="13"/>
      <c r="AF265" s="38"/>
      <c r="AG265" s="13"/>
      <c r="AH265" s="38"/>
      <c r="AI265" s="13"/>
      <c r="AJ265" s="38"/>
      <c r="AK265" s="13"/>
      <c r="AL265" s="38"/>
      <c r="AM265" s="13"/>
      <c r="AN265" s="38"/>
      <c r="AO265" s="13"/>
    </row>
    <row r="266" spans="1:43">
      <c r="A266" s="78" t="s">
        <v>351</v>
      </c>
      <c r="B266" s="79" t="s">
        <v>359</v>
      </c>
      <c r="C266" s="83"/>
      <c r="D266" s="81">
        <v>176035</v>
      </c>
      <c r="E266" s="81">
        <v>5</v>
      </c>
      <c r="F266" s="38">
        <v>5781</v>
      </c>
      <c r="G266" s="13">
        <v>6065</v>
      </c>
      <c r="H266" s="38">
        <v>15847</v>
      </c>
      <c r="I266" s="13">
        <v>16634</v>
      </c>
      <c r="J266" s="38">
        <v>5781</v>
      </c>
      <c r="K266" s="13">
        <v>6065</v>
      </c>
      <c r="L266" s="38">
        <v>15847</v>
      </c>
      <c r="M266" s="13">
        <v>16634</v>
      </c>
      <c r="N266" s="38"/>
      <c r="O266" s="13"/>
      <c r="P266" s="38"/>
      <c r="Q266" s="13"/>
      <c r="R266" s="38"/>
      <c r="S266" s="13"/>
      <c r="T266" s="38"/>
      <c r="U266" s="13"/>
      <c r="V266" s="38"/>
      <c r="W266" s="13"/>
      <c r="X266" s="38"/>
      <c r="Y266" s="13"/>
      <c r="Z266" s="38"/>
      <c r="AA266" s="13"/>
      <c r="AB266" s="38"/>
      <c r="AC266" s="13"/>
      <c r="AD266" s="38"/>
      <c r="AE266" s="13"/>
      <c r="AF266" s="38"/>
      <c r="AG266" s="13"/>
      <c r="AH266" s="38"/>
      <c r="AI266" s="13"/>
      <c r="AJ266" s="38"/>
      <c r="AK266" s="13"/>
      <c r="AL266" s="38"/>
      <c r="AM266" s="13"/>
      <c r="AN266" s="38"/>
      <c r="AO266" s="13"/>
    </row>
    <row r="267" spans="1:43">
      <c r="A267" s="89" t="s">
        <v>351</v>
      </c>
      <c r="B267" s="90" t="s">
        <v>363</v>
      </c>
      <c r="C267" s="94"/>
      <c r="D267" s="148">
        <v>175786</v>
      </c>
      <c r="E267" s="149">
        <v>8</v>
      </c>
      <c r="F267" s="38">
        <v>2600</v>
      </c>
      <c r="G267" s="43">
        <v>2840</v>
      </c>
      <c r="H267" s="38">
        <v>5200</v>
      </c>
      <c r="I267" s="43">
        <v>5640</v>
      </c>
      <c r="J267" s="229"/>
      <c r="K267" s="151"/>
      <c r="L267" s="38"/>
      <c r="M267" s="151"/>
      <c r="N267" s="38"/>
      <c r="O267" s="151"/>
      <c r="P267" s="38"/>
      <c r="Q267" s="151"/>
      <c r="R267" s="38"/>
      <c r="S267" s="151"/>
      <c r="T267" s="38"/>
      <c r="U267" s="151"/>
      <c r="V267" s="38"/>
      <c r="W267" s="151"/>
      <c r="X267" s="38"/>
      <c r="Y267" s="151"/>
      <c r="Z267" s="38"/>
      <c r="AA267" s="151"/>
      <c r="AB267" s="38"/>
      <c r="AC267" s="151"/>
      <c r="AD267" s="38"/>
      <c r="AE267" s="151"/>
      <c r="AF267" s="38"/>
      <c r="AG267" s="151"/>
      <c r="AH267" s="38"/>
      <c r="AI267" s="151"/>
      <c r="AJ267" s="38"/>
      <c r="AK267" s="151"/>
      <c r="AL267" s="38"/>
      <c r="AM267" s="151"/>
      <c r="AN267" s="38"/>
      <c r="AO267" s="151"/>
    </row>
    <row r="268" spans="1:43">
      <c r="A268" s="89" t="s">
        <v>351</v>
      </c>
      <c r="B268" s="90" t="s">
        <v>364</v>
      </c>
      <c r="C268" s="94"/>
      <c r="D268" s="148">
        <v>175829</v>
      </c>
      <c r="E268" s="148">
        <v>8</v>
      </c>
      <c r="F268" s="38">
        <v>2400</v>
      </c>
      <c r="G268" s="43">
        <v>2600</v>
      </c>
      <c r="H268" s="38">
        <v>4800</v>
      </c>
      <c r="I268" s="152">
        <v>4800</v>
      </c>
      <c r="J268" s="150"/>
      <c r="K268" s="151"/>
      <c r="L268" s="38"/>
      <c r="M268" s="151"/>
      <c r="N268" s="38"/>
      <c r="O268" s="151"/>
      <c r="P268" s="38"/>
      <c r="Q268" s="151"/>
      <c r="R268" s="38"/>
      <c r="S268" s="151"/>
      <c r="T268" s="38"/>
      <c r="U268" s="151"/>
      <c r="V268" s="38"/>
      <c r="W268" s="151"/>
      <c r="X268" s="38"/>
      <c r="Y268" s="151"/>
      <c r="Z268" s="38"/>
      <c r="AA268" s="151"/>
      <c r="AB268" s="38"/>
      <c r="AC268" s="151"/>
      <c r="AD268" s="38"/>
      <c r="AE268" s="151"/>
      <c r="AF268" s="38"/>
      <c r="AG268" s="151"/>
      <c r="AH268" s="38"/>
      <c r="AI268" s="151"/>
      <c r="AJ268" s="38"/>
      <c r="AK268" s="151"/>
      <c r="AL268" s="38"/>
      <c r="AM268" s="151"/>
      <c r="AN268" s="38"/>
      <c r="AO268" s="151"/>
    </row>
    <row r="269" spans="1:43">
      <c r="A269" s="89" t="s">
        <v>351</v>
      </c>
      <c r="B269" s="90" t="s">
        <v>365</v>
      </c>
      <c r="C269" s="94"/>
      <c r="D269" s="148">
        <v>176071</v>
      </c>
      <c r="E269" s="148">
        <v>8</v>
      </c>
      <c r="F269" s="38">
        <v>2992</v>
      </c>
      <c r="G269" s="43">
        <f>1520+1520</f>
        <v>3040</v>
      </c>
      <c r="H269" s="38">
        <v>4838</v>
      </c>
      <c r="I269" s="43">
        <f>+G269+1400+1400</f>
        <v>5840</v>
      </c>
      <c r="J269" s="150"/>
      <c r="K269" s="151"/>
      <c r="L269" s="38"/>
      <c r="M269" s="151"/>
      <c r="N269" s="38"/>
      <c r="O269" s="151"/>
      <c r="P269" s="38"/>
      <c r="Q269" s="151"/>
      <c r="R269" s="38"/>
      <c r="S269" s="151"/>
      <c r="T269" s="38"/>
      <c r="U269" s="151"/>
      <c r="V269" s="38"/>
      <c r="W269" s="151"/>
      <c r="X269" s="38"/>
      <c r="Y269" s="151"/>
      <c r="Z269" s="38"/>
      <c r="AA269" s="151"/>
      <c r="AB269" s="38"/>
      <c r="AC269" s="151"/>
      <c r="AD269" s="38"/>
      <c r="AE269" s="151"/>
      <c r="AF269" s="38"/>
      <c r="AG269" s="151"/>
      <c r="AH269" s="38"/>
      <c r="AI269" s="151"/>
      <c r="AJ269" s="38"/>
      <c r="AK269" s="151"/>
      <c r="AL269" s="38"/>
      <c r="AM269" s="151"/>
      <c r="AN269" s="38"/>
      <c r="AO269" s="151"/>
    </row>
    <row r="270" spans="1:43">
      <c r="A270" s="223" t="s">
        <v>351</v>
      </c>
      <c r="B270" s="90" t="s">
        <v>366</v>
      </c>
      <c r="C270" s="94"/>
      <c r="D270" s="148">
        <v>176178</v>
      </c>
      <c r="E270" s="148">
        <v>8</v>
      </c>
      <c r="F270" s="38">
        <v>2550</v>
      </c>
      <c r="G270" s="43">
        <v>2800</v>
      </c>
      <c r="H270" s="38">
        <v>4950</v>
      </c>
      <c r="I270" s="43">
        <v>5200</v>
      </c>
      <c r="J270" s="150"/>
      <c r="K270" s="151"/>
      <c r="L270" s="38"/>
      <c r="M270" s="151"/>
      <c r="N270" s="38"/>
      <c r="O270" s="151"/>
      <c r="P270" s="38"/>
      <c r="Q270" s="151"/>
      <c r="R270" s="38"/>
      <c r="S270" s="151"/>
      <c r="T270" s="38"/>
      <c r="U270" s="151"/>
      <c r="V270" s="38"/>
      <c r="W270" s="151"/>
      <c r="X270" s="38"/>
      <c r="Y270" s="151"/>
      <c r="Z270" s="38"/>
      <c r="AA270" s="151"/>
      <c r="AB270" s="38"/>
      <c r="AC270" s="151"/>
      <c r="AD270" s="38"/>
      <c r="AE270" s="151"/>
      <c r="AF270" s="38"/>
      <c r="AG270" s="151"/>
      <c r="AH270" s="38"/>
      <c r="AI270" s="151"/>
      <c r="AJ270" s="38"/>
      <c r="AK270" s="151"/>
      <c r="AL270" s="38"/>
      <c r="AM270" s="151"/>
      <c r="AN270" s="38"/>
      <c r="AO270" s="151"/>
    </row>
    <row r="271" spans="1:43">
      <c r="A271" s="100" t="s">
        <v>351</v>
      </c>
      <c r="B271" s="90" t="s">
        <v>367</v>
      </c>
      <c r="C271" s="94"/>
      <c r="D271" s="148">
        <v>175573</v>
      </c>
      <c r="E271" s="149">
        <v>9</v>
      </c>
      <c r="F271" s="38">
        <v>2730</v>
      </c>
      <c r="G271" s="43">
        <v>2730</v>
      </c>
      <c r="H271" s="38">
        <v>4730</v>
      </c>
      <c r="I271" s="43">
        <v>4730</v>
      </c>
      <c r="J271" s="150"/>
      <c r="K271" s="151"/>
      <c r="L271" s="38"/>
      <c r="M271" s="151"/>
      <c r="N271" s="38"/>
      <c r="O271" s="151"/>
      <c r="P271" s="38"/>
      <c r="Q271" s="151"/>
      <c r="R271" s="38"/>
      <c r="S271" s="151"/>
      <c r="T271" s="38"/>
      <c r="U271" s="151"/>
      <c r="V271" s="38"/>
      <c r="W271" s="151"/>
      <c r="X271" s="38"/>
      <c r="Y271" s="151"/>
      <c r="Z271" s="38"/>
      <c r="AA271" s="151"/>
      <c r="AB271" s="38"/>
      <c r="AC271" s="151"/>
      <c r="AD271" s="38"/>
      <c r="AE271" s="151"/>
      <c r="AF271" s="38"/>
      <c r="AG271" s="151"/>
      <c r="AH271" s="38"/>
      <c r="AI271" s="151"/>
      <c r="AJ271" s="38"/>
      <c r="AK271" s="151"/>
      <c r="AL271" s="38"/>
      <c r="AM271" s="151"/>
      <c r="AN271" s="38"/>
      <c r="AO271" s="151"/>
    </row>
    <row r="272" spans="1:43">
      <c r="A272" s="100" t="s">
        <v>351</v>
      </c>
      <c r="B272" s="90" t="s">
        <v>368</v>
      </c>
      <c r="C272" s="94"/>
      <c r="D272" s="148">
        <v>175643</v>
      </c>
      <c r="E272" s="148">
        <v>9</v>
      </c>
      <c r="F272" s="38">
        <v>2230</v>
      </c>
      <c r="G272" s="43">
        <v>2330</v>
      </c>
      <c r="H272" s="38">
        <v>4330</v>
      </c>
      <c r="I272" s="43">
        <v>4430</v>
      </c>
      <c r="J272" s="150"/>
      <c r="K272" s="151"/>
      <c r="L272" s="38"/>
      <c r="M272" s="151"/>
      <c r="N272" s="38"/>
      <c r="O272" s="151"/>
      <c r="P272" s="38"/>
      <c r="Q272" s="151"/>
      <c r="R272" s="38"/>
      <c r="S272" s="151"/>
      <c r="T272" s="38"/>
      <c r="U272" s="151"/>
      <c r="V272" s="38"/>
      <c r="W272" s="151"/>
      <c r="X272" s="38"/>
      <c r="Y272" s="151"/>
      <c r="Z272" s="38"/>
      <c r="AA272" s="151"/>
      <c r="AB272" s="38"/>
      <c r="AC272" s="151"/>
      <c r="AD272" s="38"/>
      <c r="AE272" s="151"/>
      <c r="AF272" s="38"/>
      <c r="AG272" s="151"/>
      <c r="AH272" s="38"/>
      <c r="AI272" s="151"/>
      <c r="AJ272" s="38"/>
      <c r="AK272" s="151"/>
      <c r="AL272" s="38"/>
      <c r="AM272" s="151"/>
      <c r="AN272" s="38"/>
      <c r="AO272" s="151"/>
    </row>
    <row r="273" spans="1:41">
      <c r="A273" s="100" t="s">
        <v>351</v>
      </c>
      <c r="B273" s="90" t="s">
        <v>369</v>
      </c>
      <c r="C273" s="94"/>
      <c r="D273" s="148">
        <v>175652</v>
      </c>
      <c r="E273" s="148">
        <v>9</v>
      </c>
      <c r="F273" s="38">
        <v>2840</v>
      </c>
      <c r="G273" s="43">
        <v>2840</v>
      </c>
      <c r="H273" s="38">
        <v>5240</v>
      </c>
      <c r="I273" s="43">
        <v>5240</v>
      </c>
      <c r="J273" s="150"/>
      <c r="K273" s="151"/>
      <c r="L273" s="38"/>
      <c r="M273" s="151"/>
      <c r="N273" s="38"/>
      <c r="O273" s="151"/>
      <c r="P273" s="38"/>
      <c r="Q273" s="151"/>
      <c r="R273" s="38"/>
      <c r="S273" s="151"/>
      <c r="T273" s="38"/>
      <c r="U273" s="151"/>
      <c r="V273" s="38"/>
      <c r="W273" s="151"/>
      <c r="X273" s="38"/>
      <c r="Y273" s="151"/>
      <c r="Z273" s="38"/>
      <c r="AA273" s="151"/>
      <c r="AB273" s="38"/>
      <c r="AC273" s="151"/>
      <c r="AD273" s="38"/>
      <c r="AE273" s="151"/>
      <c r="AF273" s="38"/>
      <c r="AG273" s="151"/>
      <c r="AH273" s="38"/>
      <c r="AI273" s="151"/>
      <c r="AJ273" s="38"/>
      <c r="AK273" s="151"/>
      <c r="AL273" s="38"/>
      <c r="AM273" s="151"/>
      <c r="AN273" s="38"/>
      <c r="AO273" s="151"/>
    </row>
    <row r="274" spans="1:41">
      <c r="A274" s="100" t="s">
        <v>351</v>
      </c>
      <c r="B274" s="90" t="s">
        <v>370</v>
      </c>
      <c r="C274" s="94" t="s">
        <v>844</v>
      </c>
      <c r="D274" s="148">
        <v>175810</v>
      </c>
      <c r="E274" s="148">
        <v>9</v>
      </c>
      <c r="F274" s="38">
        <v>2360</v>
      </c>
      <c r="G274" s="43">
        <v>2740</v>
      </c>
      <c r="H274" s="38">
        <v>4940</v>
      </c>
      <c r="I274" s="43">
        <v>5320</v>
      </c>
      <c r="J274" s="150"/>
      <c r="K274" s="151"/>
      <c r="L274" s="38"/>
      <c r="M274" s="151"/>
      <c r="N274" s="38"/>
      <c r="O274" s="151"/>
      <c r="P274" s="38"/>
      <c r="Q274" s="151"/>
      <c r="R274" s="38"/>
      <c r="S274" s="151"/>
      <c r="T274" s="38"/>
      <c r="U274" s="151"/>
      <c r="V274" s="38"/>
      <c r="W274" s="151"/>
      <c r="X274" s="38"/>
      <c r="Y274" s="151"/>
      <c r="Z274" s="38"/>
      <c r="AA274" s="151"/>
      <c r="AB274" s="38"/>
      <c r="AC274" s="151"/>
      <c r="AD274" s="38"/>
      <c r="AE274" s="151"/>
      <c r="AF274" s="38"/>
      <c r="AG274" s="151"/>
      <c r="AH274" s="38"/>
      <c r="AI274" s="151"/>
      <c r="AJ274" s="38"/>
      <c r="AK274" s="151"/>
      <c r="AL274" s="38"/>
      <c r="AM274" s="151"/>
      <c r="AN274" s="38"/>
      <c r="AO274" s="151"/>
    </row>
    <row r="275" spans="1:41">
      <c r="A275" s="89" t="s">
        <v>351</v>
      </c>
      <c r="B275" s="90" t="s">
        <v>371</v>
      </c>
      <c r="C275" s="94"/>
      <c r="D275" s="148">
        <v>175883</v>
      </c>
      <c r="E275" s="148">
        <v>9</v>
      </c>
      <c r="F275" s="38">
        <v>2722</v>
      </c>
      <c r="G275" s="43">
        <v>3000</v>
      </c>
      <c r="H275" s="38">
        <v>4722</v>
      </c>
      <c r="I275" s="43">
        <v>5000</v>
      </c>
      <c r="J275" s="150"/>
      <c r="K275" s="151"/>
      <c r="L275" s="38"/>
      <c r="M275" s="151"/>
      <c r="N275" s="38"/>
      <c r="O275" s="151"/>
      <c r="P275" s="38"/>
      <c r="Q275" s="151"/>
      <c r="R275" s="38"/>
      <c r="S275" s="151"/>
      <c r="T275" s="38"/>
      <c r="U275" s="151"/>
      <c r="V275" s="38"/>
      <c r="W275" s="151"/>
      <c r="X275" s="38"/>
      <c r="Y275" s="151"/>
      <c r="Z275" s="38"/>
      <c r="AA275" s="151"/>
      <c r="AB275" s="38"/>
      <c r="AC275" s="151"/>
      <c r="AD275" s="38"/>
      <c r="AE275" s="151"/>
      <c r="AF275" s="38"/>
      <c r="AG275" s="151"/>
      <c r="AH275" s="38"/>
      <c r="AI275" s="151"/>
      <c r="AJ275" s="38"/>
      <c r="AK275" s="151"/>
      <c r="AL275" s="38"/>
      <c r="AM275" s="151"/>
      <c r="AN275" s="38"/>
      <c r="AO275" s="151"/>
    </row>
    <row r="276" spans="1:41">
      <c r="A276" s="89" t="s">
        <v>351</v>
      </c>
      <c r="B276" s="90" t="s">
        <v>372</v>
      </c>
      <c r="C276" s="94"/>
      <c r="D276" s="148">
        <v>175935</v>
      </c>
      <c r="E276" s="148">
        <v>9</v>
      </c>
      <c r="F276" s="38">
        <v>2314</v>
      </c>
      <c r="G276" s="43">
        <v>2514</v>
      </c>
      <c r="H276" s="38">
        <v>3594</v>
      </c>
      <c r="I276" s="43">
        <v>3794</v>
      </c>
      <c r="J276" s="150"/>
      <c r="K276" s="151"/>
      <c r="L276" s="38"/>
      <c r="M276" s="151"/>
      <c r="N276" s="38"/>
      <c r="O276" s="151"/>
      <c r="P276" s="38"/>
      <c r="Q276" s="151"/>
      <c r="R276" s="38"/>
      <c r="S276" s="151"/>
      <c r="T276" s="38"/>
      <c r="U276" s="151"/>
      <c r="V276" s="38"/>
      <c r="W276" s="151"/>
      <c r="X276" s="38"/>
      <c r="Y276" s="151"/>
      <c r="Z276" s="38"/>
      <c r="AA276" s="151"/>
      <c r="AB276" s="38"/>
      <c r="AC276" s="151"/>
      <c r="AD276" s="38"/>
      <c r="AE276" s="151"/>
      <c r="AF276" s="38"/>
      <c r="AG276" s="151"/>
      <c r="AH276" s="38"/>
      <c r="AI276" s="151"/>
      <c r="AJ276" s="38"/>
      <c r="AK276" s="151"/>
      <c r="AL276" s="38"/>
      <c r="AM276" s="151"/>
      <c r="AN276" s="38"/>
      <c r="AO276" s="151"/>
    </row>
    <row r="277" spans="1:41">
      <c r="A277" s="89" t="s">
        <v>351</v>
      </c>
      <c r="B277" s="90" t="s">
        <v>373</v>
      </c>
      <c r="C277" s="94"/>
      <c r="D277" s="148">
        <v>176008</v>
      </c>
      <c r="E277" s="148">
        <v>9</v>
      </c>
      <c r="F277" s="38">
        <v>2520</v>
      </c>
      <c r="G277" s="43">
        <v>2620</v>
      </c>
      <c r="H277" s="38">
        <v>4128</v>
      </c>
      <c r="I277" s="43">
        <v>4228</v>
      </c>
      <c r="J277" s="150"/>
      <c r="K277" s="151"/>
      <c r="L277" s="38"/>
      <c r="M277" s="151"/>
      <c r="N277" s="38"/>
      <c r="O277" s="151"/>
      <c r="P277" s="38"/>
      <c r="Q277" s="151"/>
      <c r="R277" s="38"/>
      <c r="S277" s="151"/>
      <c r="T277" s="38"/>
      <c r="U277" s="151"/>
      <c r="V277" s="38"/>
      <c r="W277" s="151"/>
      <c r="X277" s="38"/>
      <c r="Y277" s="151"/>
      <c r="Z277" s="38"/>
      <c r="AA277" s="151"/>
      <c r="AB277" s="38"/>
      <c r="AC277" s="151"/>
      <c r="AD277" s="38"/>
      <c r="AE277" s="151"/>
      <c r="AF277" s="38"/>
      <c r="AG277" s="151"/>
      <c r="AH277" s="38"/>
      <c r="AI277" s="151"/>
      <c r="AJ277" s="38"/>
      <c r="AK277" s="151"/>
      <c r="AL277" s="38"/>
      <c r="AM277" s="151"/>
      <c r="AN277" s="38"/>
      <c r="AO277" s="151"/>
    </row>
    <row r="278" spans="1:41">
      <c r="A278" s="89" t="s">
        <v>351</v>
      </c>
      <c r="B278" s="90" t="s">
        <v>374</v>
      </c>
      <c r="C278" s="94"/>
      <c r="D278" s="148">
        <v>176169</v>
      </c>
      <c r="E278" s="148">
        <v>9</v>
      </c>
      <c r="F278" s="38">
        <v>2422</v>
      </c>
      <c r="G278" s="43">
        <v>2702</v>
      </c>
      <c r="H278" s="38">
        <v>4672</v>
      </c>
      <c r="I278" s="43">
        <v>4952</v>
      </c>
      <c r="J278" s="150"/>
      <c r="K278" s="151"/>
      <c r="L278" s="38"/>
      <c r="M278" s="151"/>
      <c r="N278" s="38"/>
      <c r="O278" s="151"/>
      <c r="P278" s="38"/>
      <c r="Q278" s="151"/>
      <c r="R278" s="38"/>
      <c r="S278" s="151"/>
      <c r="T278" s="38"/>
      <c r="U278" s="151"/>
      <c r="V278" s="38"/>
      <c r="W278" s="151"/>
      <c r="X278" s="38"/>
      <c r="Y278" s="151"/>
      <c r="Z278" s="38"/>
      <c r="AA278" s="151"/>
      <c r="AB278" s="38"/>
      <c r="AC278" s="151"/>
      <c r="AD278" s="38"/>
      <c r="AE278" s="151"/>
      <c r="AF278" s="38"/>
      <c r="AG278" s="151"/>
      <c r="AH278" s="38"/>
      <c r="AI278" s="151"/>
      <c r="AJ278" s="38"/>
      <c r="AK278" s="151"/>
      <c r="AL278" s="38"/>
      <c r="AM278" s="151"/>
      <c r="AN278" s="38"/>
      <c r="AO278" s="151"/>
    </row>
    <row r="279" spans="1:41">
      <c r="A279" s="89" t="s">
        <v>351</v>
      </c>
      <c r="B279" s="90" t="s">
        <v>375</v>
      </c>
      <c r="C279" s="94"/>
      <c r="D279" s="148">
        <v>176239</v>
      </c>
      <c r="E279" s="148">
        <v>9</v>
      </c>
      <c r="F279" s="38">
        <v>2750</v>
      </c>
      <c r="G279" s="43">
        <v>2990</v>
      </c>
      <c r="H279" s="38">
        <v>5148</v>
      </c>
      <c r="I279" s="43">
        <f>+G279+1199+1199</f>
        <v>5388</v>
      </c>
      <c r="J279" s="150"/>
      <c r="K279" s="151"/>
      <c r="L279" s="38"/>
      <c r="M279" s="151"/>
      <c r="N279" s="38"/>
      <c r="O279" s="151"/>
      <c r="P279" s="38"/>
      <c r="Q279" s="151"/>
      <c r="R279" s="38"/>
      <c r="S279" s="151"/>
      <c r="T279" s="38"/>
      <c r="U279" s="151"/>
      <c r="V279" s="38"/>
      <c r="W279" s="151"/>
      <c r="X279" s="38"/>
      <c r="Y279" s="151"/>
      <c r="Z279" s="38"/>
      <c r="AA279" s="151"/>
      <c r="AB279" s="38"/>
      <c r="AC279" s="151"/>
      <c r="AD279" s="38"/>
      <c r="AE279" s="151"/>
      <c r="AF279" s="38"/>
      <c r="AG279" s="151"/>
      <c r="AH279" s="38"/>
      <c r="AI279" s="151"/>
      <c r="AJ279" s="38"/>
      <c r="AK279" s="151"/>
      <c r="AL279" s="38"/>
      <c r="AM279" s="151"/>
      <c r="AN279" s="38"/>
      <c r="AO279" s="151"/>
    </row>
    <row r="280" spans="1:41">
      <c r="A280" s="89" t="s">
        <v>351</v>
      </c>
      <c r="B280" s="90" t="s">
        <v>376</v>
      </c>
      <c r="C280" s="94"/>
      <c r="D280" s="148">
        <v>175519</v>
      </c>
      <c r="E280" s="148">
        <v>10</v>
      </c>
      <c r="F280" s="38">
        <v>2500</v>
      </c>
      <c r="G280" s="43">
        <v>2670</v>
      </c>
      <c r="H280" s="38">
        <v>5600</v>
      </c>
      <c r="I280" s="43">
        <f>+G280+1550+1550</f>
        <v>5770</v>
      </c>
      <c r="J280" s="150"/>
      <c r="K280" s="151"/>
      <c r="L280" s="38"/>
      <c r="M280" s="151"/>
      <c r="N280" s="38"/>
      <c r="O280" s="151"/>
      <c r="P280" s="38"/>
      <c r="Q280" s="151"/>
      <c r="R280" s="38"/>
      <c r="S280" s="151"/>
      <c r="T280" s="38"/>
      <c r="U280" s="151"/>
      <c r="V280" s="38"/>
      <c r="W280" s="151"/>
      <c r="X280" s="38"/>
      <c r="Y280" s="151"/>
      <c r="Z280" s="38"/>
      <c r="AA280" s="151"/>
      <c r="AB280" s="38"/>
      <c r="AC280" s="151"/>
      <c r="AD280" s="38"/>
      <c r="AE280" s="151"/>
      <c r="AF280" s="38"/>
      <c r="AG280" s="151"/>
      <c r="AH280" s="38"/>
      <c r="AI280" s="151"/>
      <c r="AJ280" s="38"/>
      <c r="AK280" s="151"/>
      <c r="AL280" s="38"/>
      <c r="AM280" s="151"/>
      <c r="AN280" s="38"/>
      <c r="AO280" s="151"/>
    </row>
    <row r="281" spans="1:41">
      <c r="A281" s="89" t="s">
        <v>351</v>
      </c>
      <c r="B281" s="90" t="s">
        <v>377</v>
      </c>
      <c r="C281" s="94"/>
      <c r="D281" s="148">
        <v>176354</v>
      </c>
      <c r="E281" s="148">
        <v>10</v>
      </c>
      <c r="F281" s="38">
        <v>2720</v>
      </c>
      <c r="G281" s="43">
        <v>2800</v>
      </c>
      <c r="H281" s="38">
        <v>5420</v>
      </c>
      <c r="I281" s="43">
        <f>+G281+1350+1350</f>
        <v>5500</v>
      </c>
      <c r="J281" s="150"/>
      <c r="K281" s="151"/>
      <c r="L281" s="38"/>
      <c r="M281" s="151"/>
      <c r="N281" s="38"/>
      <c r="O281" s="151"/>
      <c r="P281" s="38"/>
      <c r="Q281" s="151"/>
      <c r="R281" s="38"/>
      <c r="S281" s="151"/>
      <c r="T281" s="38"/>
      <c r="U281" s="151"/>
      <c r="V281" s="38"/>
      <c r="W281" s="151"/>
      <c r="X281" s="38"/>
      <c r="Y281" s="151"/>
      <c r="Z281" s="38"/>
      <c r="AA281" s="151"/>
      <c r="AB281" s="38"/>
      <c r="AC281" s="151"/>
      <c r="AD281" s="38"/>
      <c r="AE281" s="151"/>
      <c r="AF281" s="38"/>
      <c r="AG281" s="151"/>
      <c r="AH281" s="38"/>
      <c r="AI281" s="151"/>
      <c r="AJ281" s="38"/>
      <c r="AK281" s="151"/>
      <c r="AL281" s="38"/>
      <c r="AM281" s="151"/>
      <c r="AN281" s="38"/>
      <c r="AO281" s="151"/>
    </row>
    <row r="282" spans="1:41">
      <c r="A282" s="78" t="s">
        <v>351</v>
      </c>
      <c r="B282" s="79" t="s">
        <v>360</v>
      </c>
      <c r="C282" s="83"/>
      <c r="D282" s="78" t="s">
        <v>361</v>
      </c>
      <c r="E282" s="147" t="s">
        <v>362</v>
      </c>
      <c r="F282" s="38">
        <v>7344</v>
      </c>
      <c r="G282" s="13">
        <v>7644</v>
      </c>
      <c r="H282" s="38">
        <v>20574</v>
      </c>
      <c r="I282" s="43">
        <v>21912</v>
      </c>
      <c r="J282" s="230">
        <v>7344</v>
      </c>
      <c r="K282" s="13">
        <v>7644</v>
      </c>
      <c r="L282" s="38">
        <v>20574</v>
      </c>
      <c r="M282" s="43">
        <v>21912</v>
      </c>
      <c r="N282" s="38"/>
      <c r="O282" s="13"/>
      <c r="P282" s="38"/>
      <c r="Q282" s="13"/>
      <c r="R282" s="38">
        <v>25649</v>
      </c>
      <c r="S282" s="43">
        <v>26949</v>
      </c>
      <c r="T282" s="38">
        <v>58114</v>
      </c>
      <c r="U282" s="43">
        <v>62881</v>
      </c>
      <c r="V282" s="38">
        <v>25525</v>
      </c>
      <c r="W282" s="13">
        <v>26800</v>
      </c>
      <c r="X282" s="38">
        <v>59475</v>
      </c>
      <c r="Y282" s="43">
        <v>62450</v>
      </c>
      <c r="Z282" s="38"/>
      <c r="AA282" s="13"/>
      <c r="AB282" s="38"/>
      <c r="AC282" s="13"/>
      <c r="AD282" s="38"/>
      <c r="AE282" s="13"/>
      <c r="AF282" s="38"/>
      <c r="AG282" s="13"/>
      <c r="AH282" s="38"/>
      <c r="AI282" s="13"/>
      <c r="AJ282" s="38"/>
      <c r="AK282" s="13"/>
      <c r="AL282" s="38"/>
      <c r="AM282" s="13"/>
      <c r="AN282" s="38"/>
      <c r="AO282" s="13"/>
    </row>
    <row r="283" spans="1:41">
      <c r="A283" s="154" t="s">
        <v>378</v>
      </c>
      <c r="B283" s="155" t="s">
        <v>437</v>
      </c>
      <c r="C283" s="156"/>
      <c r="D283" s="157">
        <v>199193</v>
      </c>
      <c r="E283" s="157">
        <v>1</v>
      </c>
      <c r="F283" s="38">
        <v>8581</v>
      </c>
      <c r="G283" s="13">
        <v>8880</v>
      </c>
      <c r="H283" s="38">
        <v>24932</v>
      </c>
      <c r="I283" s="43">
        <v>26399</v>
      </c>
      <c r="J283" s="38">
        <v>10224</v>
      </c>
      <c r="K283" s="13">
        <v>10572</v>
      </c>
      <c r="L283" s="38">
        <v>24323</v>
      </c>
      <c r="M283" s="13">
        <v>25094</v>
      </c>
      <c r="N283" s="38"/>
      <c r="O283" s="13"/>
      <c r="P283" s="38"/>
      <c r="Q283" s="13"/>
      <c r="R283" s="38"/>
      <c r="S283" s="13"/>
      <c r="T283" s="38"/>
      <c r="U283" s="13"/>
      <c r="V283" s="38"/>
      <c r="W283" s="13"/>
      <c r="X283" s="38"/>
      <c r="Y283" s="13"/>
      <c r="Z283" s="38"/>
      <c r="AA283" s="13"/>
      <c r="AB283" s="38"/>
      <c r="AC283" s="13"/>
      <c r="AD283" s="38"/>
      <c r="AE283" s="13"/>
      <c r="AF283" s="38"/>
      <c r="AG283" s="13"/>
      <c r="AH283" s="38"/>
      <c r="AI283" s="13"/>
      <c r="AJ283" s="38"/>
      <c r="AK283" s="13"/>
      <c r="AL283" s="38">
        <v>18168</v>
      </c>
      <c r="AM283" s="13">
        <v>18516</v>
      </c>
      <c r="AN283" s="38">
        <v>42982</v>
      </c>
      <c r="AO283" s="13">
        <v>43753</v>
      </c>
    </row>
    <row r="284" spans="1:41">
      <c r="A284" s="154" t="s">
        <v>378</v>
      </c>
      <c r="B284" s="155" t="s">
        <v>438</v>
      </c>
      <c r="C284" s="156"/>
      <c r="D284" s="157">
        <v>199120</v>
      </c>
      <c r="E284" s="157">
        <v>1</v>
      </c>
      <c r="F284" s="38">
        <v>8591</v>
      </c>
      <c r="G284" s="13">
        <v>8834</v>
      </c>
      <c r="H284" s="38">
        <v>33673</v>
      </c>
      <c r="I284" s="13">
        <v>33916</v>
      </c>
      <c r="J284" s="38">
        <v>11074</v>
      </c>
      <c r="K284" s="13">
        <v>11606</v>
      </c>
      <c r="L284" s="38">
        <v>28285</v>
      </c>
      <c r="M284" s="13">
        <v>28817</v>
      </c>
      <c r="N284" s="38">
        <v>23041</v>
      </c>
      <c r="O284" s="13">
        <v>23551</v>
      </c>
      <c r="P284" s="38">
        <v>39672</v>
      </c>
      <c r="Q284" s="13">
        <v>40182</v>
      </c>
      <c r="R284" s="38">
        <v>23772</v>
      </c>
      <c r="S284" s="43">
        <v>26782</v>
      </c>
      <c r="T284" s="38">
        <v>50651</v>
      </c>
      <c r="U284" s="43">
        <v>53661</v>
      </c>
      <c r="V284" s="38">
        <v>34395</v>
      </c>
      <c r="W284" s="13">
        <v>36105</v>
      </c>
      <c r="X284" s="38">
        <v>56490</v>
      </c>
      <c r="Y284" s="13">
        <v>57600</v>
      </c>
      <c r="Z284" s="38">
        <v>21187</v>
      </c>
      <c r="AA284" s="13">
        <v>22167</v>
      </c>
      <c r="AB284" s="38">
        <v>43651</v>
      </c>
      <c r="AC284" s="13">
        <v>44631</v>
      </c>
      <c r="AD284" s="38"/>
      <c r="AE284" s="13"/>
      <c r="AF284" s="38"/>
      <c r="AG284" s="13"/>
      <c r="AH284" s="38"/>
      <c r="AI284" s="13"/>
      <c r="AJ284" s="38"/>
      <c r="AK284" s="13"/>
      <c r="AL284" s="38"/>
      <c r="AM284" s="13"/>
      <c r="AN284" s="38"/>
      <c r="AO284" s="13"/>
    </row>
    <row r="285" spans="1:41">
      <c r="A285" s="154" t="s">
        <v>378</v>
      </c>
      <c r="B285" s="155" t="s">
        <v>439</v>
      </c>
      <c r="C285" s="158"/>
      <c r="D285" s="157">
        <v>199139</v>
      </c>
      <c r="E285" s="159">
        <v>1</v>
      </c>
      <c r="F285" s="38">
        <v>6532</v>
      </c>
      <c r="G285" s="13">
        <v>6763</v>
      </c>
      <c r="H285" s="38">
        <v>19703</v>
      </c>
      <c r="I285" s="13">
        <v>19934</v>
      </c>
      <c r="J285" s="38">
        <v>7032</v>
      </c>
      <c r="K285" s="13">
        <v>7278</v>
      </c>
      <c r="L285" s="38">
        <v>19703</v>
      </c>
      <c r="M285" s="13">
        <v>20449</v>
      </c>
      <c r="N285" s="38"/>
      <c r="O285" s="13"/>
      <c r="P285" s="38"/>
      <c r="Q285" s="13"/>
      <c r="R285" s="38"/>
      <c r="S285" s="13"/>
      <c r="T285" s="38"/>
      <c r="U285" s="13"/>
      <c r="V285" s="38"/>
      <c r="W285" s="13"/>
      <c r="X285" s="38"/>
      <c r="Y285" s="13"/>
      <c r="Z285" s="38"/>
      <c r="AA285" s="13"/>
      <c r="AB285" s="38"/>
      <c r="AC285" s="13"/>
      <c r="AD285" s="38"/>
      <c r="AE285" s="13"/>
      <c r="AF285" s="38"/>
      <c r="AG285" s="13"/>
      <c r="AH285" s="38"/>
      <c r="AI285" s="13"/>
      <c r="AJ285" s="38"/>
      <c r="AK285" s="13"/>
      <c r="AL285" s="38"/>
      <c r="AM285" s="13"/>
      <c r="AN285" s="38"/>
      <c r="AO285" s="13"/>
    </row>
    <row r="286" spans="1:41">
      <c r="A286" s="154" t="s">
        <v>378</v>
      </c>
      <c r="B286" s="155" t="s">
        <v>440</v>
      </c>
      <c r="C286" s="156"/>
      <c r="D286" s="157">
        <v>199148</v>
      </c>
      <c r="E286" s="157">
        <v>1</v>
      </c>
      <c r="F286" s="38">
        <v>6745</v>
      </c>
      <c r="G286" s="13">
        <v>6971</v>
      </c>
      <c r="H286" s="38">
        <v>21607</v>
      </c>
      <c r="I286" s="13">
        <v>21833</v>
      </c>
      <c r="J286" s="38">
        <v>7489</v>
      </c>
      <c r="K286" s="13">
        <v>7753</v>
      </c>
      <c r="L286" s="38">
        <v>20938</v>
      </c>
      <c r="M286" s="13">
        <v>21202</v>
      </c>
      <c r="N286" s="38"/>
      <c r="O286" s="13"/>
      <c r="P286" s="38"/>
      <c r="Q286" s="13"/>
      <c r="R286" s="38"/>
      <c r="S286" s="13"/>
      <c r="T286" s="38"/>
      <c r="U286" s="13"/>
      <c r="V286" s="38"/>
      <c r="W286" s="13"/>
      <c r="X286" s="38"/>
      <c r="Y286" s="13"/>
      <c r="Z286" s="38"/>
      <c r="AA286" s="13"/>
      <c r="AB286" s="38"/>
      <c r="AC286" s="13"/>
      <c r="AD286" s="38"/>
      <c r="AE286" s="13"/>
      <c r="AF286" s="38"/>
      <c r="AG286" s="13"/>
      <c r="AH286" s="38"/>
      <c r="AI286" s="13"/>
      <c r="AJ286" s="38"/>
      <c r="AK286" s="13"/>
      <c r="AL286" s="38"/>
      <c r="AM286" s="13"/>
      <c r="AN286" s="38"/>
      <c r="AO286" s="13"/>
    </row>
    <row r="287" spans="1:41">
      <c r="A287" s="154" t="s">
        <v>378</v>
      </c>
      <c r="B287" s="155" t="s">
        <v>441</v>
      </c>
      <c r="C287" s="158"/>
      <c r="D287" s="157">
        <v>198464</v>
      </c>
      <c r="E287" s="157">
        <v>2</v>
      </c>
      <c r="F287" s="38">
        <v>6580</v>
      </c>
      <c r="G287" s="43">
        <v>6997</v>
      </c>
      <c r="H287" s="38">
        <v>22154</v>
      </c>
      <c r="I287" s="13">
        <v>22955</v>
      </c>
      <c r="J287" s="38">
        <v>6857</v>
      </c>
      <c r="K287" s="43">
        <v>7288</v>
      </c>
      <c r="L287" s="38">
        <v>19459</v>
      </c>
      <c r="M287" s="13">
        <v>20179</v>
      </c>
      <c r="N287" s="38"/>
      <c r="O287" s="13"/>
      <c r="P287" s="38"/>
      <c r="Q287" s="13"/>
      <c r="R287" s="38">
        <v>20554</v>
      </c>
      <c r="S287" s="13">
        <v>20934</v>
      </c>
      <c r="T287" s="38">
        <v>46758</v>
      </c>
      <c r="U287" s="43">
        <v>20934</v>
      </c>
      <c r="V287" s="38">
        <v>32849</v>
      </c>
      <c r="W287" s="13">
        <v>33997</v>
      </c>
      <c r="X287" s="38">
        <v>32849</v>
      </c>
      <c r="Y287" s="13">
        <v>33997</v>
      </c>
      <c r="Z287" s="38"/>
      <c r="AA287" s="13"/>
      <c r="AB287" s="38"/>
      <c r="AC287" s="13"/>
      <c r="AD287" s="38"/>
      <c r="AE287" s="13"/>
      <c r="AF287" s="38"/>
      <c r="AG287" s="13"/>
      <c r="AH287" s="38"/>
      <c r="AI287" s="13"/>
      <c r="AJ287" s="38"/>
      <c r="AK287" s="13"/>
      <c r="AL287" s="38"/>
      <c r="AM287" s="13"/>
      <c r="AN287" s="38"/>
      <c r="AO287" s="13"/>
    </row>
    <row r="288" spans="1:41">
      <c r="A288" s="154" t="s">
        <v>378</v>
      </c>
      <c r="B288" s="155" t="s">
        <v>442</v>
      </c>
      <c r="C288" s="156"/>
      <c r="D288" s="157">
        <v>197869</v>
      </c>
      <c r="E288" s="157">
        <v>3</v>
      </c>
      <c r="F288" s="38">
        <v>6852</v>
      </c>
      <c r="G288" s="13">
        <v>7136</v>
      </c>
      <c r="H288" s="38">
        <v>20677</v>
      </c>
      <c r="I288" s="13">
        <v>21652</v>
      </c>
      <c r="J288" s="38">
        <v>7409</v>
      </c>
      <c r="K288" s="13">
        <v>7721</v>
      </c>
      <c r="L288" s="38">
        <v>19951</v>
      </c>
      <c r="M288" s="13">
        <v>20890</v>
      </c>
      <c r="N288" s="38"/>
      <c r="O288" s="13"/>
      <c r="P288" s="38"/>
      <c r="Q288" s="13"/>
      <c r="R288" s="38"/>
      <c r="S288" s="13"/>
      <c r="T288" s="38"/>
      <c r="U288" s="13"/>
      <c r="V288" s="38"/>
      <c r="W288" s="13"/>
      <c r="X288" s="38"/>
      <c r="Y288" s="13"/>
      <c r="Z288" s="38"/>
      <c r="AA288" s="13"/>
      <c r="AB288" s="38"/>
      <c r="AC288" s="13"/>
      <c r="AD288" s="38"/>
      <c r="AE288" s="13"/>
      <c r="AF288" s="38"/>
      <c r="AG288" s="13"/>
      <c r="AH288" s="38"/>
      <c r="AI288" s="13"/>
      <c r="AJ288" s="38"/>
      <c r="AK288" s="13"/>
      <c r="AL288" s="38"/>
      <c r="AM288" s="13"/>
      <c r="AN288" s="38"/>
      <c r="AO288" s="13"/>
    </row>
    <row r="289" spans="1:41">
      <c r="A289" s="154" t="s">
        <v>378</v>
      </c>
      <c r="B289" s="155" t="s">
        <v>443</v>
      </c>
      <c r="C289" s="156" t="s">
        <v>846</v>
      </c>
      <c r="D289" s="157">
        <v>199102</v>
      </c>
      <c r="E289" s="157">
        <v>3</v>
      </c>
      <c r="F289" s="38">
        <v>5972</v>
      </c>
      <c r="G289" s="43">
        <v>6372</v>
      </c>
      <c r="H289" s="38">
        <v>18732</v>
      </c>
      <c r="I289" s="13">
        <v>19132</v>
      </c>
      <c r="J289" s="38">
        <v>7047</v>
      </c>
      <c r="K289" s="43">
        <v>7447</v>
      </c>
      <c r="L289" s="38">
        <v>19452</v>
      </c>
      <c r="M289" s="13">
        <v>19852</v>
      </c>
      <c r="N289" s="38"/>
      <c r="O289" s="13"/>
      <c r="P289" s="38"/>
      <c r="Q289" s="13"/>
      <c r="R289" s="38"/>
      <c r="S289" s="13"/>
      <c r="T289" s="38"/>
      <c r="U289" s="13"/>
      <c r="V289" s="38"/>
      <c r="W289" s="13"/>
      <c r="X289" s="38"/>
      <c r="Y289" s="13"/>
      <c r="Z289" s="38"/>
      <c r="AA289" s="13"/>
      <c r="AB289" s="38"/>
      <c r="AC289" s="13"/>
      <c r="AD289" s="38"/>
      <c r="AE289" s="13"/>
      <c r="AF289" s="38"/>
      <c r="AG289" s="13"/>
      <c r="AH289" s="38"/>
      <c r="AI289" s="13"/>
      <c r="AJ289" s="38"/>
      <c r="AK289" s="13"/>
      <c r="AL289" s="38"/>
      <c r="AM289" s="13"/>
      <c r="AN289" s="38"/>
      <c r="AO289" s="13"/>
    </row>
    <row r="290" spans="1:41">
      <c r="A290" s="154" t="s">
        <v>378</v>
      </c>
      <c r="B290" s="155" t="s">
        <v>444</v>
      </c>
      <c r="C290" s="156"/>
      <c r="D290" s="157">
        <v>199157</v>
      </c>
      <c r="E290" s="157">
        <v>3</v>
      </c>
      <c r="F290" s="38">
        <v>5755</v>
      </c>
      <c r="G290" s="43">
        <v>6132</v>
      </c>
      <c r="H290" s="38">
        <v>17793</v>
      </c>
      <c r="I290" s="13">
        <v>18590</v>
      </c>
      <c r="J290" s="38">
        <v>6627</v>
      </c>
      <c r="K290" s="43">
        <v>7124</v>
      </c>
      <c r="L290" s="38">
        <v>18883</v>
      </c>
      <c r="M290" s="13">
        <v>19824</v>
      </c>
      <c r="N290" s="38">
        <v>13269</v>
      </c>
      <c r="O290" s="43">
        <v>15828</v>
      </c>
      <c r="P290" s="38">
        <v>32251</v>
      </c>
      <c r="Q290" s="43">
        <v>38246</v>
      </c>
      <c r="R290" s="38"/>
      <c r="S290" s="13"/>
      <c r="T290" s="38"/>
      <c r="U290" s="13"/>
      <c r="V290" s="38"/>
      <c r="W290" s="13"/>
      <c r="X290" s="38"/>
      <c r="Y290" s="13"/>
      <c r="Z290" s="38"/>
      <c r="AA290" s="13"/>
      <c r="AB290" s="38"/>
      <c r="AC290" s="13"/>
      <c r="AD290" s="38"/>
      <c r="AE290" s="13"/>
      <c r="AF290" s="38"/>
      <c r="AG290" s="13"/>
      <c r="AH290" s="38"/>
      <c r="AI290" s="13"/>
      <c r="AJ290" s="38"/>
      <c r="AK290" s="13"/>
      <c r="AL290" s="38"/>
      <c r="AM290" s="13"/>
      <c r="AN290" s="38"/>
      <c r="AO290" s="13"/>
    </row>
    <row r="291" spans="1:41">
      <c r="A291" s="154" t="s">
        <v>378</v>
      </c>
      <c r="B291" s="155" t="s">
        <v>445</v>
      </c>
      <c r="C291" s="156"/>
      <c r="D291" s="157">
        <v>199218</v>
      </c>
      <c r="E291" s="157">
        <v>3</v>
      </c>
      <c r="F291" s="38">
        <v>6691</v>
      </c>
      <c r="G291" s="13">
        <v>6951</v>
      </c>
      <c r="H291" s="38">
        <v>20557</v>
      </c>
      <c r="I291" s="13">
        <v>20920</v>
      </c>
      <c r="J291" s="38">
        <v>6832</v>
      </c>
      <c r="K291" s="13">
        <v>7043</v>
      </c>
      <c r="L291" s="38">
        <v>18923</v>
      </c>
      <c r="M291" s="13">
        <v>19262</v>
      </c>
      <c r="N291" s="38"/>
      <c r="O291" s="13"/>
      <c r="P291" s="38"/>
      <c r="Q291" s="13"/>
      <c r="R291" s="38"/>
      <c r="S291" s="13"/>
      <c r="T291" s="38"/>
      <c r="U291" s="13"/>
      <c r="V291" s="38"/>
      <c r="W291" s="13"/>
      <c r="X291" s="38"/>
      <c r="Y291" s="13"/>
      <c r="Z291" s="38"/>
      <c r="AA291" s="13"/>
      <c r="AB291" s="38"/>
      <c r="AC291" s="13"/>
      <c r="AD291" s="38"/>
      <c r="AE291" s="13"/>
      <c r="AF291" s="38"/>
      <c r="AG291" s="13"/>
      <c r="AH291" s="38"/>
      <c r="AI291" s="13"/>
      <c r="AJ291" s="38"/>
      <c r="AK291" s="13"/>
      <c r="AL291" s="38"/>
      <c r="AM291" s="13"/>
      <c r="AN291" s="38"/>
      <c r="AO291" s="13"/>
    </row>
    <row r="292" spans="1:41">
      <c r="A292" s="154" t="s">
        <v>378</v>
      </c>
      <c r="B292" s="155" t="s">
        <v>446</v>
      </c>
      <c r="C292" s="156"/>
      <c r="D292" s="157">
        <v>200004</v>
      </c>
      <c r="E292" s="157">
        <v>3</v>
      </c>
      <c r="F292" s="38">
        <v>6623</v>
      </c>
      <c r="G292" s="13">
        <v>6737</v>
      </c>
      <c r="H292" s="38">
        <v>17016</v>
      </c>
      <c r="I292" s="13">
        <v>17130</v>
      </c>
      <c r="J292" s="38">
        <v>7065</v>
      </c>
      <c r="K292" s="13">
        <v>7192</v>
      </c>
      <c r="L292" s="38">
        <v>17472</v>
      </c>
      <c r="M292" s="13">
        <v>17599</v>
      </c>
      <c r="N292" s="38"/>
      <c r="O292" s="13"/>
      <c r="P292" s="38"/>
      <c r="Q292" s="13"/>
      <c r="R292" s="38"/>
      <c r="S292" s="13"/>
      <c r="T292" s="38"/>
      <c r="U292" s="13"/>
      <c r="V292" s="38"/>
      <c r="W292" s="13"/>
      <c r="X292" s="38"/>
      <c r="Y292" s="13"/>
      <c r="Z292" s="38"/>
      <c r="AA292" s="13"/>
      <c r="AB292" s="38"/>
      <c r="AC292" s="13"/>
      <c r="AD292" s="38"/>
      <c r="AE292" s="13"/>
      <c r="AF292" s="38"/>
      <c r="AG292" s="13"/>
      <c r="AH292" s="38"/>
      <c r="AI292" s="13"/>
      <c r="AJ292" s="38"/>
      <c r="AK292" s="13"/>
      <c r="AL292" s="38"/>
      <c r="AM292" s="13"/>
      <c r="AN292" s="38"/>
      <c r="AO292" s="13"/>
    </row>
    <row r="293" spans="1:41">
      <c r="A293" s="154" t="s">
        <v>378</v>
      </c>
      <c r="B293" s="155" t="s">
        <v>447</v>
      </c>
      <c r="C293" s="156"/>
      <c r="D293" s="157">
        <v>198543</v>
      </c>
      <c r="E293" s="157">
        <v>4</v>
      </c>
      <c r="F293" s="38">
        <v>4885</v>
      </c>
      <c r="G293" s="13">
        <v>5085</v>
      </c>
      <c r="H293" s="38">
        <v>16493</v>
      </c>
      <c r="I293" s="13">
        <v>16693</v>
      </c>
      <c r="J293" s="38">
        <v>5333</v>
      </c>
      <c r="K293" s="13">
        <v>5533</v>
      </c>
      <c r="L293" s="38">
        <v>16181</v>
      </c>
      <c r="M293" s="13">
        <v>16381</v>
      </c>
      <c r="N293" s="38"/>
      <c r="O293" s="13"/>
      <c r="P293" s="38"/>
      <c r="Q293" s="13"/>
      <c r="R293" s="38"/>
      <c r="S293" s="13"/>
      <c r="T293" s="38"/>
      <c r="U293" s="13"/>
      <c r="V293" s="38"/>
      <c r="W293" s="13"/>
      <c r="X293" s="38"/>
      <c r="Y293" s="13"/>
      <c r="Z293" s="38"/>
      <c r="AA293" s="13"/>
      <c r="AB293" s="38"/>
      <c r="AC293" s="13"/>
      <c r="AD293" s="38"/>
      <c r="AE293" s="13"/>
      <c r="AF293" s="38"/>
      <c r="AG293" s="13"/>
      <c r="AH293" s="38"/>
      <c r="AI293" s="13"/>
      <c r="AJ293" s="38"/>
      <c r="AK293" s="13"/>
      <c r="AL293" s="38"/>
      <c r="AM293" s="13"/>
      <c r="AN293" s="38"/>
      <c r="AO293" s="13"/>
    </row>
    <row r="294" spans="1:41">
      <c r="A294" s="154" t="s">
        <v>378</v>
      </c>
      <c r="B294" s="155" t="s">
        <v>448</v>
      </c>
      <c r="C294" s="156"/>
      <c r="D294" s="157">
        <v>199281</v>
      </c>
      <c r="E294" s="157">
        <v>5</v>
      </c>
      <c r="F294" s="38">
        <v>5564</v>
      </c>
      <c r="G294" s="13">
        <v>5816</v>
      </c>
      <c r="H294" s="38">
        <v>16012</v>
      </c>
      <c r="I294" s="13">
        <v>16760</v>
      </c>
      <c r="J294" s="38">
        <v>5667</v>
      </c>
      <c r="K294" s="13">
        <v>5924</v>
      </c>
      <c r="L294" s="38">
        <v>15459</v>
      </c>
      <c r="M294" s="13">
        <v>16181</v>
      </c>
      <c r="N294" s="38"/>
      <c r="O294" s="13"/>
      <c r="P294" s="38"/>
      <c r="Q294" s="13"/>
      <c r="R294" s="38"/>
      <c r="S294" s="13"/>
      <c r="T294" s="38"/>
      <c r="U294" s="13"/>
      <c r="V294" s="38"/>
      <c r="W294" s="13"/>
      <c r="X294" s="38"/>
      <c r="Y294" s="13"/>
      <c r="Z294" s="38"/>
      <c r="AA294" s="13"/>
      <c r="AB294" s="38"/>
      <c r="AC294" s="13"/>
      <c r="AD294" s="38"/>
      <c r="AE294" s="13"/>
      <c r="AF294" s="38"/>
      <c r="AG294" s="13"/>
      <c r="AH294" s="38"/>
      <c r="AI294" s="13"/>
      <c r="AJ294" s="38"/>
      <c r="AK294" s="13"/>
      <c r="AL294" s="38"/>
      <c r="AM294" s="13"/>
      <c r="AN294" s="38"/>
      <c r="AO294" s="13"/>
    </row>
    <row r="295" spans="1:41">
      <c r="A295" s="154" t="s">
        <v>378</v>
      </c>
      <c r="B295" s="155" t="s">
        <v>449</v>
      </c>
      <c r="C295" s="156"/>
      <c r="D295" s="157">
        <v>199999</v>
      </c>
      <c r="E295" s="157">
        <v>5</v>
      </c>
      <c r="F295" s="38">
        <v>5707</v>
      </c>
      <c r="G295" s="13">
        <v>5804</v>
      </c>
      <c r="H295" s="38">
        <v>15523</v>
      </c>
      <c r="I295" s="13">
        <v>15915</v>
      </c>
      <c r="J295" s="38">
        <v>6227</v>
      </c>
      <c r="K295" s="13">
        <v>6265</v>
      </c>
      <c r="L295" s="38">
        <v>15783</v>
      </c>
      <c r="M295" s="13">
        <v>16182</v>
      </c>
      <c r="N295" s="38"/>
      <c r="O295" s="13"/>
      <c r="P295" s="38"/>
      <c r="Q295" s="13"/>
      <c r="R295" s="38"/>
      <c r="S295" s="13"/>
      <c r="T295" s="38"/>
      <c r="U295" s="13"/>
      <c r="V295" s="38"/>
      <c r="W295" s="13"/>
      <c r="X295" s="38"/>
      <c r="Y295" s="13"/>
      <c r="Z295" s="38"/>
      <c r="AA295" s="13"/>
      <c r="AB295" s="38"/>
      <c r="AC295" s="13"/>
      <c r="AD295" s="38"/>
      <c r="AE295" s="13"/>
      <c r="AF295" s="38"/>
      <c r="AG295" s="13"/>
      <c r="AH295" s="38"/>
      <c r="AI295" s="13"/>
      <c r="AJ295" s="38"/>
      <c r="AK295" s="13"/>
      <c r="AL295" s="38"/>
      <c r="AM295" s="13"/>
      <c r="AN295" s="38"/>
      <c r="AO295" s="13"/>
    </row>
    <row r="296" spans="1:41">
      <c r="A296" s="154" t="s">
        <v>378</v>
      </c>
      <c r="B296" s="155" t="s">
        <v>450</v>
      </c>
      <c r="C296" s="156"/>
      <c r="D296" s="157">
        <v>198507</v>
      </c>
      <c r="E296" s="157">
        <v>6</v>
      </c>
      <c r="F296" s="38">
        <v>4657</v>
      </c>
      <c r="G296" s="13">
        <v>4889</v>
      </c>
      <c r="H296" s="38">
        <v>17010</v>
      </c>
      <c r="I296" s="13">
        <v>17860</v>
      </c>
      <c r="J296" s="38">
        <v>5052</v>
      </c>
      <c r="K296" s="43">
        <v>5464</v>
      </c>
      <c r="L296" s="38">
        <v>17491</v>
      </c>
      <c r="M296" s="43">
        <v>18526</v>
      </c>
      <c r="N296" s="38"/>
      <c r="O296" s="13"/>
      <c r="P296" s="38"/>
      <c r="Q296" s="13"/>
      <c r="R296" s="38"/>
      <c r="S296" s="13"/>
      <c r="T296" s="38"/>
      <c r="U296" s="13"/>
      <c r="V296" s="38"/>
      <c r="W296" s="13"/>
      <c r="X296" s="38"/>
      <c r="Y296" s="13"/>
      <c r="Z296" s="38"/>
      <c r="AA296" s="13"/>
      <c r="AB296" s="38"/>
      <c r="AC296" s="13"/>
      <c r="AD296" s="38"/>
      <c r="AE296" s="13"/>
      <c r="AF296" s="38"/>
      <c r="AG296" s="13"/>
      <c r="AH296" s="38"/>
      <c r="AI296" s="13"/>
      <c r="AJ296" s="38"/>
      <c r="AK296" s="13"/>
      <c r="AL296" s="38"/>
      <c r="AM296" s="13"/>
      <c r="AN296" s="38"/>
      <c r="AO296" s="13"/>
    </row>
    <row r="297" spans="1:41">
      <c r="A297" s="154" t="s">
        <v>378</v>
      </c>
      <c r="B297" s="155" t="s">
        <v>451</v>
      </c>
      <c r="C297" s="156"/>
      <c r="D297" s="157">
        <v>199111</v>
      </c>
      <c r="E297" s="157">
        <v>6</v>
      </c>
      <c r="F297" s="38">
        <v>6605</v>
      </c>
      <c r="G297" s="43">
        <v>6977</v>
      </c>
      <c r="H297" s="38">
        <v>22219</v>
      </c>
      <c r="I297" s="43">
        <v>23372</v>
      </c>
      <c r="J297" s="38">
        <v>7345</v>
      </c>
      <c r="K297" s="43">
        <v>7754</v>
      </c>
      <c r="L297" s="38">
        <v>22585</v>
      </c>
      <c r="M297" s="43">
        <v>23756</v>
      </c>
      <c r="N297" s="38"/>
      <c r="O297" s="13"/>
      <c r="P297" s="38"/>
      <c r="Q297" s="13"/>
      <c r="R297" s="38"/>
      <c r="S297" s="13"/>
      <c r="T297" s="38"/>
      <c r="U297" s="13"/>
      <c r="V297" s="38"/>
      <c r="W297" s="13"/>
      <c r="X297" s="38"/>
      <c r="Y297" s="13"/>
      <c r="Z297" s="38"/>
      <c r="AA297" s="13"/>
      <c r="AB297" s="38"/>
      <c r="AC297" s="13"/>
      <c r="AD297" s="38"/>
      <c r="AE297" s="13"/>
      <c r="AF297" s="38"/>
      <c r="AG297" s="13"/>
      <c r="AH297" s="38"/>
      <c r="AI297" s="13"/>
      <c r="AJ297" s="38"/>
      <c r="AK297" s="13"/>
      <c r="AL297" s="38"/>
      <c r="AM297" s="13"/>
      <c r="AN297" s="38"/>
      <c r="AO297" s="13"/>
    </row>
    <row r="298" spans="1:41">
      <c r="A298" s="102" t="s">
        <v>378</v>
      </c>
      <c r="B298" s="103" t="s">
        <v>380</v>
      </c>
      <c r="C298" s="104"/>
      <c r="D298" s="106">
        <v>197887</v>
      </c>
      <c r="E298" s="106">
        <v>8</v>
      </c>
      <c r="F298" s="84">
        <v>2419</v>
      </c>
      <c r="G298" s="43">
        <v>2547</v>
      </c>
      <c r="H298" s="84">
        <v>8563</v>
      </c>
      <c r="I298" s="13">
        <v>8691</v>
      </c>
      <c r="J298" s="38"/>
      <c r="K298" s="13"/>
      <c r="L298" s="38"/>
      <c r="M298" s="13"/>
      <c r="N298" s="38"/>
      <c r="O298" s="13"/>
      <c r="P298" s="38"/>
      <c r="Q298" s="13"/>
      <c r="R298" s="38"/>
      <c r="S298" s="13"/>
      <c r="T298" s="38"/>
      <c r="U298" s="13"/>
      <c r="V298" s="38"/>
      <c r="W298" s="13"/>
      <c r="X298" s="38"/>
      <c r="Y298" s="13"/>
      <c r="Z298" s="38"/>
      <c r="AA298" s="13"/>
      <c r="AB298" s="38"/>
      <c r="AC298" s="13"/>
      <c r="AD298" s="38"/>
      <c r="AE298" s="13"/>
      <c r="AF298" s="38"/>
      <c r="AG298" s="13"/>
      <c r="AH298" s="38"/>
      <c r="AI298" s="13"/>
      <c r="AJ298" s="38"/>
      <c r="AK298" s="13"/>
      <c r="AL298" s="38"/>
      <c r="AM298" s="13"/>
      <c r="AN298" s="38"/>
      <c r="AO298" s="13"/>
    </row>
    <row r="299" spans="1:41">
      <c r="A299" s="102" t="s">
        <v>378</v>
      </c>
      <c r="B299" s="103" t="s">
        <v>386</v>
      </c>
      <c r="C299" s="104"/>
      <c r="D299" s="106">
        <v>198154</v>
      </c>
      <c r="E299" s="106">
        <v>8</v>
      </c>
      <c r="F299" s="84">
        <v>2654</v>
      </c>
      <c r="G299" s="13">
        <v>2748</v>
      </c>
      <c r="H299" s="84">
        <v>8798</v>
      </c>
      <c r="I299" s="13">
        <v>8892</v>
      </c>
      <c r="J299" s="38"/>
      <c r="K299" s="13"/>
      <c r="L299" s="38"/>
      <c r="M299" s="13"/>
      <c r="N299" s="38"/>
      <c r="O299" s="13"/>
      <c r="P299" s="38"/>
      <c r="Q299" s="13"/>
      <c r="R299" s="38"/>
      <c r="S299" s="13"/>
      <c r="T299" s="38"/>
      <c r="U299" s="13"/>
      <c r="V299" s="38"/>
      <c r="W299" s="13"/>
      <c r="X299" s="38"/>
      <c r="Y299" s="13"/>
      <c r="Z299" s="38"/>
      <c r="AA299" s="13"/>
      <c r="AB299" s="38"/>
      <c r="AC299" s="13"/>
      <c r="AD299" s="38"/>
      <c r="AE299" s="13"/>
      <c r="AF299" s="38"/>
      <c r="AG299" s="13"/>
      <c r="AH299" s="38"/>
      <c r="AI299" s="13"/>
      <c r="AJ299" s="38"/>
      <c r="AK299" s="13"/>
      <c r="AL299" s="38"/>
      <c r="AM299" s="13"/>
      <c r="AN299" s="38"/>
      <c r="AO299" s="13"/>
    </row>
    <row r="300" spans="1:41">
      <c r="A300" s="102" t="s">
        <v>378</v>
      </c>
      <c r="B300" s="103" t="s">
        <v>390</v>
      </c>
      <c r="C300" s="104"/>
      <c r="D300" s="106">
        <v>198260</v>
      </c>
      <c r="E300" s="106">
        <v>8</v>
      </c>
      <c r="F300" s="84">
        <v>2664</v>
      </c>
      <c r="G300" s="13">
        <v>2792</v>
      </c>
      <c r="H300" s="84">
        <v>8808</v>
      </c>
      <c r="I300" s="13">
        <v>8936</v>
      </c>
      <c r="J300" s="38"/>
      <c r="K300" s="13"/>
      <c r="L300" s="38"/>
      <c r="M300" s="13"/>
      <c r="N300" s="38"/>
      <c r="O300" s="13"/>
      <c r="P300" s="38"/>
      <c r="Q300" s="13"/>
      <c r="R300" s="38"/>
      <c r="S300" s="13"/>
      <c r="T300" s="38"/>
      <c r="U300" s="13"/>
      <c r="V300" s="38"/>
      <c r="W300" s="13"/>
      <c r="X300" s="38"/>
      <c r="Y300" s="13"/>
      <c r="Z300" s="38"/>
      <c r="AA300" s="13"/>
      <c r="AB300" s="38"/>
      <c r="AC300" s="13"/>
      <c r="AD300" s="38"/>
      <c r="AE300" s="13"/>
      <c r="AF300" s="38"/>
      <c r="AG300" s="13"/>
      <c r="AH300" s="38"/>
      <c r="AI300" s="13"/>
      <c r="AJ300" s="38"/>
      <c r="AK300" s="13"/>
      <c r="AL300" s="38"/>
      <c r="AM300" s="13"/>
      <c r="AN300" s="38"/>
      <c r="AO300" s="13"/>
    </row>
    <row r="301" spans="1:41">
      <c r="A301" s="102" t="s">
        <v>378</v>
      </c>
      <c r="B301" s="103" t="s">
        <v>398</v>
      </c>
      <c r="C301" s="104"/>
      <c r="D301" s="106">
        <v>198534</v>
      </c>
      <c r="E301" s="106">
        <v>8</v>
      </c>
      <c r="F301" s="84">
        <v>2394</v>
      </c>
      <c r="G301" s="43">
        <v>2528</v>
      </c>
      <c r="H301" s="84">
        <v>8538</v>
      </c>
      <c r="I301" s="13">
        <v>8672</v>
      </c>
      <c r="J301" s="38"/>
      <c r="K301" s="13"/>
      <c r="L301" s="38"/>
      <c r="M301" s="13"/>
      <c r="N301" s="38"/>
      <c r="O301" s="13"/>
      <c r="P301" s="38"/>
      <c r="Q301" s="13"/>
      <c r="R301" s="38"/>
      <c r="S301" s="13"/>
      <c r="T301" s="38"/>
      <c r="U301" s="13"/>
      <c r="V301" s="38"/>
      <c r="W301" s="13"/>
      <c r="X301" s="38"/>
      <c r="Y301" s="13"/>
      <c r="Z301" s="38"/>
      <c r="AA301" s="13"/>
      <c r="AB301" s="38"/>
      <c r="AC301" s="13"/>
      <c r="AD301" s="38"/>
      <c r="AE301" s="13"/>
      <c r="AF301" s="38"/>
      <c r="AG301" s="13"/>
      <c r="AH301" s="38"/>
      <c r="AI301" s="13"/>
      <c r="AJ301" s="38"/>
      <c r="AK301" s="13"/>
      <c r="AL301" s="38"/>
      <c r="AM301" s="13"/>
      <c r="AN301" s="38"/>
      <c r="AO301" s="13"/>
    </row>
    <row r="302" spans="1:41">
      <c r="A302" s="102" t="s">
        <v>378</v>
      </c>
      <c r="B302" s="103" t="s">
        <v>399</v>
      </c>
      <c r="C302" s="104"/>
      <c r="D302" s="106">
        <v>198552</v>
      </c>
      <c r="E302" s="106">
        <v>8</v>
      </c>
      <c r="F302" s="84">
        <v>2025</v>
      </c>
      <c r="G302" s="13">
        <v>2056</v>
      </c>
      <c r="H302" s="84">
        <v>6631</v>
      </c>
      <c r="I302" s="13">
        <v>6838</v>
      </c>
      <c r="J302" s="38"/>
      <c r="K302" s="13"/>
      <c r="L302" s="38"/>
      <c r="M302" s="13"/>
      <c r="N302" s="38"/>
      <c r="O302" s="13"/>
      <c r="P302" s="38"/>
      <c r="Q302" s="13"/>
      <c r="R302" s="38"/>
      <c r="S302" s="13"/>
      <c r="T302" s="38"/>
      <c r="U302" s="13"/>
      <c r="V302" s="38"/>
      <c r="W302" s="13"/>
      <c r="X302" s="38"/>
      <c r="Y302" s="13"/>
      <c r="Z302" s="38"/>
      <c r="AA302" s="13"/>
      <c r="AB302" s="38"/>
      <c r="AC302" s="13"/>
      <c r="AD302" s="38"/>
      <c r="AE302" s="13"/>
      <c r="AF302" s="38"/>
      <c r="AG302" s="13"/>
      <c r="AH302" s="38"/>
      <c r="AI302" s="13"/>
      <c r="AJ302" s="38"/>
      <c r="AK302" s="13"/>
      <c r="AL302" s="38"/>
      <c r="AM302" s="13"/>
      <c r="AN302" s="38"/>
      <c r="AO302" s="13"/>
    </row>
    <row r="303" spans="1:41">
      <c r="A303" s="102" t="s">
        <v>378</v>
      </c>
      <c r="B303" s="103" t="s">
        <v>401</v>
      </c>
      <c r="C303" s="104"/>
      <c r="D303" s="106">
        <v>198622</v>
      </c>
      <c r="E303" s="106">
        <v>8</v>
      </c>
      <c r="F303" s="84">
        <v>2208</v>
      </c>
      <c r="G303" s="43">
        <v>2328</v>
      </c>
      <c r="H303" s="84">
        <v>7056</v>
      </c>
      <c r="I303" s="13">
        <v>7168</v>
      </c>
      <c r="J303" s="38"/>
      <c r="K303" s="13"/>
      <c r="L303" s="38"/>
      <c r="M303" s="13"/>
      <c r="N303" s="38"/>
      <c r="O303" s="13"/>
      <c r="P303" s="38"/>
      <c r="Q303" s="13"/>
      <c r="R303" s="38"/>
      <c r="S303" s="13"/>
      <c r="T303" s="38"/>
      <c r="U303" s="13"/>
      <c r="V303" s="38"/>
      <c r="W303" s="13"/>
      <c r="X303" s="38"/>
      <c r="Y303" s="13"/>
      <c r="Z303" s="38"/>
      <c r="AA303" s="13"/>
      <c r="AB303" s="38"/>
      <c r="AC303" s="13"/>
      <c r="AD303" s="38"/>
      <c r="AE303" s="13"/>
      <c r="AF303" s="38"/>
      <c r="AG303" s="13"/>
      <c r="AH303" s="38"/>
      <c r="AI303" s="13"/>
      <c r="AJ303" s="38"/>
      <c r="AK303" s="13"/>
      <c r="AL303" s="38"/>
      <c r="AM303" s="13"/>
      <c r="AN303" s="38"/>
      <c r="AO303" s="13"/>
    </row>
    <row r="304" spans="1:41">
      <c r="A304" s="102" t="s">
        <v>378</v>
      </c>
      <c r="B304" s="103" t="s">
        <v>416</v>
      </c>
      <c r="C304" s="104"/>
      <c r="D304" s="106">
        <v>199333</v>
      </c>
      <c r="E304" s="106">
        <v>8</v>
      </c>
      <c r="F304" s="84">
        <v>2317</v>
      </c>
      <c r="G304" s="43">
        <v>1929</v>
      </c>
      <c r="H304" s="84">
        <v>8376</v>
      </c>
      <c r="I304" s="43">
        <v>6537</v>
      </c>
      <c r="J304" s="38"/>
      <c r="K304" s="13"/>
      <c r="L304" s="38"/>
      <c r="M304" s="13"/>
      <c r="N304" s="38"/>
      <c r="O304" s="13"/>
      <c r="P304" s="38"/>
      <c r="Q304" s="13"/>
      <c r="R304" s="38"/>
      <c r="S304" s="13"/>
      <c r="T304" s="38"/>
      <c r="U304" s="13"/>
      <c r="V304" s="38"/>
      <c r="W304" s="13"/>
      <c r="X304" s="38"/>
      <c r="Y304" s="13"/>
      <c r="Z304" s="38"/>
      <c r="AA304" s="13"/>
      <c r="AB304" s="38"/>
      <c r="AC304" s="13"/>
      <c r="AD304" s="38"/>
      <c r="AE304" s="13"/>
      <c r="AF304" s="38"/>
      <c r="AG304" s="13"/>
      <c r="AH304" s="38"/>
      <c r="AI304" s="13"/>
      <c r="AJ304" s="38"/>
      <c r="AK304" s="13"/>
      <c r="AL304" s="38"/>
      <c r="AM304" s="13"/>
      <c r="AN304" s="38"/>
      <c r="AO304" s="13"/>
    </row>
    <row r="305" spans="1:41">
      <c r="A305" s="102" t="s">
        <v>378</v>
      </c>
      <c r="B305" s="103" t="s">
        <v>422</v>
      </c>
      <c r="C305" s="104" t="s">
        <v>845</v>
      </c>
      <c r="D305" s="106">
        <v>199494</v>
      </c>
      <c r="E305" s="117">
        <v>8</v>
      </c>
      <c r="F305" s="84">
        <v>2506</v>
      </c>
      <c r="G305" s="13">
        <v>2626</v>
      </c>
      <c r="H305" s="84">
        <v>8650</v>
      </c>
      <c r="I305" s="13">
        <v>8770</v>
      </c>
      <c r="J305" s="38"/>
      <c r="K305" s="13"/>
      <c r="L305" s="38"/>
      <c r="M305" s="13"/>
      <c r="N305" s="38"/>
      <c r="O305" s="13"/>
      <c r="P305" s="38"/>
      <c r="Q305" s="13"/>
      <c r="R305" s="38"/>
      <c r="S305" s="13"/>
      <c r="T305" s="38"/>
      <c r="U305" s="13"/>
      <c r="V305" s="38"/>
      <c r="W305" s="13"/>
      <c r="X305" s="38"/>
      <c r="Y305" s="13"/>
      <c r="Z305" s="38"/>
      <c r="AA305" s="13"/>
      <c r="AB305" s="38"/>
      <c r="AC305" s="13"/>
      <c r="AD305" s="38"/>
      <c r="AE305" s="13"/>
      <c r="AF305" s="38"/>
      <c r="AG305" s="13"/>
      <c r="AH305" s="38"/>
      <c r="AI305" s="13"/>
      <c r="AJ305" s="38"/>
      <c r="AK305" s="13"/>
      <c r="AL305" s="38"/>
      <c r="AM305" s="13"/>
      <c r="AN305" s="38"/>
      <c r="AO305" s="13"/>
    </row>
    <row r="306" spans="1:41">
      <c r="A306" s="102" t="s">
        <v>378</v>
      </c>
      <c r="B306" s="103" t="s">
        <v>432</v>
      </c>
      <c r="C306" s="104"/>
      <c r="D306" s="106">
        <v>199856</v>
      </c>
      <c r="E306" s="106">
        <v>8</v>
      </c>
      <c r="F306" s="84">
        <v>2768</v>
      </c>
      <c r="G306" s="13">
        <v>2768</v>
      </c>
      <c r="H306" s="84">
        <v>8912</v>
      </c>
      <c r="I306" s="13">
        <v>8912</v>
      </c>
      <c r="J306" s="38"/>
      <c r="K306" s="13"/>
      <c r="L306" s="38"/>
      <c r="M306" s="13"/>
      <c r="N306" s="38"/>
      <c r="O306" s="13"/>
      <c r="P306" s="38"/>
      <c r="Q306" s="13"/>
      <c r="R306" s="38"/>
      <c r="S306" s="13"/>
      <c r="T306" s="38"/>
      <c r="U306" s="13"/>
      <c r="V306" s="38"/>
      <c r="W306" s="13"/>
      <c r="X306" s="38"/>
      <c r="Y306" s="13"/>
      <c r="Z306" s="38"/>
      <c r="AA306" s="13"/>
      <c r="AB306" s="38"/>
      <c r="AC306" s="13"/>
      <c r="AD306" s="38"/>
      <c r="AE306" s="13"/>
      <c r="AF306" s="38"/>
      <c r="AG306" s="13"/>
      <c r="AH306" s="38"/>
      <c r="AI306" s="13"/>
      <c r="AJ306" s="38"/>
      <c r="AK306" s="13"/>
      <c r="AL306" s="38"/>
      <c r="AM306" s="13"/>
      <c r="AN306" s="38"/>
      <c r="AO306" s="13"/>
    </row>
    <row r="307" spans="1:41">
      <c r="A307" s="102" t="s">
        <v>378</v>
      </c>
      <c r="B307" s="103" t="s">
        <v>379</v>
      </c>
      <c r="C307" s="104"/>
      <c r="D307" s="106">
        <v>199786</v>
      </c>
      <c r="E307" s="106">
        <v>9</v>
      </c>
      <c r="F307" s="84">
        <v>2190</v>
      </c>
      <c r="G307" s="13">
        <v>2190</v>
      </c>
      <c r="H307" s="84">
        <v>7950</v>
      </c>
      <c r="I307" s="13">
        <v>8070</v>
      </c>
      <c r="J307" s="38"/>
      <c r="K307" s="13"/>
      <c r="L307" s="38"/>
      <c r="M307" s="13"/>
      <c r="N307" s="38"/>
      <c r="O307" s="13"/>
      <c r="P307" s="38"/>
      <c r="Q307" s="13"/>
      <c r="R307" s="38"/>
      <c r="S307" s="13"/>
      <c r="T307" s="38"/>
      <c r="U307" s="13"/>
      <c r="V307" s="38"/>
      <c r="W307" s="13"/>
      <c r="X307" s="38"/>
      <c r="Y307" s="13"/>
      <c r="Z307" s="38"/>
      <c r="AA307" s="13"/>
      <c r="AB307" s="38"/>
      <c r="AC307" s="13"/>
      <c r="AD307" s="38"/>
      <c r="AE307" s="13"/>
      <c r="AF307" s="38"/>
      <c r="AG307" s="13"/>
      <c r="AH307" s="38"/>
      <c r="AI307" s="13"/>
      <c r="AJ307" s="38"/>
      <c r="AK307" s="13"/>
      <c r="AL307" s="38"/>
      <c r="AM307" s="13"/>
      <c r="AN307" s="38"/>
      <c r="AO307" s="13"/>
    </row>
    <row r="308" spans="1:41">
      <c r="A308" s="102" t="s">
        <v>378</v>
      </c>
      <c r="B308" s="103" t="s">
        <v>385</v>
      </c>
      <c r="C308" s="104"/>
      <c r="D308" s="106">
        <v>198118</v>
      </c>
      <c r="E308" s="106">
        <v>9</v>
      </c>
      <c r="F308" s="84">
        <v>2444</v>
      </c>
      <c r="G308" s="13">
        <v>2508</v>
      </c>
      <c r="H308" s="84">
        <v>8588</v>
      </c>
      <c r="I308" s="13">
        <v>8652</v>
      </c>
      <c r="J308" s="38"/>
      <c r="K308" s="13"/>
      <c r="L308" s="38"/>
      <c r="M308" s="13"/>
      <c r="N308" s="38"/>
      <c r="O308" s="13"/>
      <c r="P308" s="38"/>
      <c r="Q308" s="13"/>
      <c r="R308" s="38"/>
      <c r="S308" s="13"/>
      <c r="T308" s="38"/>
      <c r="U308" s="13"/>
      <c r="V308" s="38"/>
      <c r="W308" s="13"/>
      <c r="X308" s="38"/>
      <c r="Y308" s="13"/>
      <c r="Z308" s="38"/>
      <c r="AA308" s="13"/>
      <c r="AB308" s="38"/>
      <c r="AC308" s="13"/>
      <c r="AD308" s="38"/>
      <c r="AE308" s="13"/>
      <c r="AF308" s="38"/>
      <c r="AG308" s="13"/>
      <c r="AH308" s="38"/>
      <c r="AI308" s="13"/>
      <c r="AJ308" s="38"/>
      <c r="AK308" s="13"/>
      <c r="AL308" s="38"/>
      <c r="AM308" s="13"/>
      <c r="AN308" s="38"/>
      <c r="AO308" s="13"/>
    </row>
    <row r="309" spans="1:41">
      <c r="A309" s="102" t="s">
        <v>378</v>
      </c>
      <c r="B309" s="103" t="s">
        <v>388</v>
      </c>
      <c r="C309" s="104"/>
      <c r="D309" s="106">
        <v>198233</v>
      </c>
      <c r="E309" s="106">
        <v>9</v>
      </c>
      <c r="F309" s="84">
        <v>2195</v>
      </c>
      <c r="G309" s="13">
        <v>2251</v>
      </c>
      <c r="H309" s="84">
        <v>7571</v>
      </c>
      <c r="I309" s="13">
        <v>7627</v>
      </c>
      <c r="J309" s="38"/>
      <c r="K309" s="13"/>
      <c r="L309" s="38"/>
      <c r="M309" s="13"/>
      <c r="N309" s="38"/>
      <c r="O309" s="13"/>
      <c r="P309" s="38"/>
      <c r="Q309" s="13"/>
      <c r="R309" s="38"/>
      <c r="S309" s="13"/>
      <c r="T309" s="38"/>
      <c r="U309" s="13"/>
      <c r="V309" s="38"/>
      <c r="W309" s="13"/>
      <c r="X309" s="38"/>
      <c r="Y309" s="13"/>
      <c r="Z309" s="38"/>
      <c r="AA309" s="13"/>
      <c r="AB309" s="38"/>
      <c r="AC309" s="13"/>
      <c r="AD309" s="38"/>
      <c r="AE309" s="13"/>
      <c r="AF309" s="38"/>
      <c r="AG309" s="13"/>
      <c r="AH309" s="38"/>
      <c r="AI309" s="13"/>
      <c r="AJ309" s="38"/>
      <c r="AK309" s="13"/>
      <c r="AL309" s="38"/>
      <c r="AM309" s="13"/>
      <c r="AN309" s="38"/>
      <c r="AO309" s="13"/>
    </row>
    <row r="310" spans="1:41">
      <c r="A310" s="102" t="s">
        <v>378</v>
      </c>
      <c r="B310" s="103" t="s">
        <v>389</v>
      </c>
      <c r="C310" s="104"/>
      <c r="D310" s="106">
        <v>198251</v>
      </c>
      <c r="E310" s="106">
        <v>9</v>
      </c>
      <c r="F310" s="84">
        <v>2412</v>
      </c>
      <c r="G310" s="43">
        <v>2544</v>
      </c>
      <c r="H310" s="84">
        <v>8556</v>
      </c>
      <c r="I310" s="13">
        <v>8688</v>
      </c>
      <c r="J310" s="38"/>
      <c r="K310" s="13"/>
      <c r="L310" s="38"/>
      <c r="M310" s="13"/>
      <c r="N310" s="38"/>
      <c r="O310" s="13"/>
      <c r="P310" s="38"/>
      <c r="Q310" s="13"/>
      <c r="R310" s="38"/>
      <c r="S310" s="13"/>
      <c r="T310" s="38"/>
      <c r="U310" s="13"/>
      <c r="V310" s="38"/>
      <c r="W310" s="13"/>
      <c r="X310" s="38"/>
      <c r="Y310" s="13"/>
      <c r="Z310" s="38"/>
      <c r="AA310" s="13"/>
      <c r="AB310" s="38"/>
      <c r="AC310" s="13"/>
      <c r="AD310" s="38"/>
      <c r="AE310" s="13"/>
      <c r="AF310" s="38"/>
      <c r="AG310" s="13"/>
      <c r="AH310" s="38"/>
      <c r="AI310" s="13"/>
      <c r="AJ310" s="38"/>
      <c r="AK310" s="13"/>
      <c r="AL310" s="38"/>
      <c r="AM310" s="13"/>
      <c r="AN310" s="38"/>
      <c r="AO310" s="13"/>
    </row>
    <row r="311" spans="1:41">
      <c r="A311" s="102" t="s">
        <v>378</v>
      </c>
      <c r="B311" s="103" t="s">
        <v>391</v>
      </c>
      <c r="C311" s="104"/>
      <c r="D311" s="106">
        <v>198321</v>
      </c>
      <c r="E311" s="106">
        <v>9</v>
      </c>
      <c r="F311" s="84">
        <v>2398</v>
      </c>
      <c r="G311" s="43">
        <v>2526</v>
      </c>
      <c r="H311" s="84">
        <v>8542</v>
      </c>
      <c r="I311" s="13">
        <v>8670</v>
      </c>
      <c r="J311" s="38"/>
      <c r="K311" s="13"/>
      <c r="L311" s="38"/>
      <c r="M311" s="13"/>
      <c r="N311" s="38"/>
      <c r="O311" s="13"/>
      <c r="P311" s="38"/>
      <c r="Q311" s="13"/>
      <c r="R311" s="38"/>
      <c r="S311" s="13"/>
      <c r="T311" s="38"/>
      <c r="U311" s="13"/>
      <c r="V311" s="38"/>
      <c r="W311" s="13"/>
      <c r="X311" s="38"/>
      <c r="Y311" s="13"/>
      <c r="Z311" s="38"/>
      <c r="AA311" s="13"/>
      <c r="AB311" s="38"/>
      <c r="AC311" s="13"/>
      <c r="AD311" s="38"/>
      <c r="AE311" s="13"/>
      <c r="AF311" s="38"/>
      <c r="AG311" s="13"/>
      <c r="AH311" s="38"/>
      <c r="AI311" s="13"/>
      <c r="AJ311" s="38"/>
      <c r="AK311" s="13"/>
      <c r="AL311" s="38"/>
      <c r="AM311" s="13"/>
      <c r="AN311" s="38"/>
      <c r="AO311" s="13"/>
    </row>
    <row r="312" spans="1:41">
      <c r="A312" s="102" t="s">
        <v>378</v>
      </c>
      <c r="B312" s="116" t="s">
        <v>392</v>
      </c>
      <c r="C312" s="153"/>
      <c r="D312" s="106">
        <v>198330</v>
      </c>
      <c r="E312" s="106">
        <v>9</v>
      </c>
      <c r="F312" s="84">
        <v>2334</v>
      </c>
      <c r="G312" s="43">
        <v>2462</v>
      </c>
      <c r="H312" s="84">
        <v>8478</v>
      </c>
      <c r="I312" s="13">
        <v>8606</v>
      </c>
      <c r="J312" s="38"/>
      <c r="K312" s="13"/>
      <c r="L312" s="38"/>
      <c r="M312" s="13"/>
      <c r="N312" s="38"/>
      <c r="O312" s="13"/>
      <c r="P312" s="38"/>
      <c r="Q312" s="13"/>
      <c r="R312" s="38"/>
      <c r="S312" s="13"/>
      <c r="T312" s="38"/>
      <c r="U312" s="13"/>
      <c r="V312" s="38"/>
      <c r="W312" s="13"/>
      <c r="X312" s="38"/>
      <c r="Y312" s="13"/>
      <c r="Z312" s="38"/>
      <c r="AA312" s="13"/>
      <c r="AB312" s="38"/>
      <c r="AC312" s="13"/>
      <c r="AD312" s="38"/>
      <c r="AE312" s="13"/>
      <c r="AF312" s="38"/>
      <c r="AG312" s="13"/>
      <c r="AH312" s="38"/>
      <c r="AI312" s="13"/>
      <c r="AJ312" s="38"/>
      <c r="AK312" s="13"/>
      <c r="AL312" s="38"/>
      <c r="AM312" s="13"/>
      <c r="AN312" s="38"/>
      <c r="AO312" s="13"/>
    </row>
    <row r="313" spans="1:41">
      <c r="A313" s="102" t="s">
        <v>378</v>
      </c>
      <c r="B313" s="103" t="s">
        <v>394</v>
      </c>
      <c r="C313" s="104"/>
      <c r="D313" s="106">
        <v>198367</v>
      </c>
      <c r="E313" s="106">
        <v>9</v>
      </c>
      <c r="F313" s="84">
        <v>1927</v>
      </c>
      <c r="G313" s="43">
        <v>2053</v>
      </c>
      <c r="H313" s="84">
        <v>6535</v>
      </c>
      <c r="I313" s="13">
        <v>6661</v>
      </c>
      <c r="J313" s="38"/>
      <c r="K313" s="13"/>
      <c r="L313" s="38"/>
      <c r="M313" s="13"/>
      <c r="N313" s="38"/>
      <c r="O313" s="13"/>
      <c r="P313" s="38"/>
      <c r="Q313" s="13"/>
      <c r="R313" s="38"/>
      <c r="S313" s="13"/>
      <c r="T313" s="38"/>
      <c r="U313" s="13"/>
      <c r="V313" s="38"/>
      <c r="W313" s="13"/>
      <c r="X313" s="38"/>
      <c r="Y313" s="13"/>
      <c r="Z313" s="38"/>
      <c r="AA313" s="13"/>
      <c r="AB313" s="38"/>
      <c r="AC313" s="13"/>
      <c r="AD313" s="38"/>
      <c r="AE313" s="13"/>
      <c r="AF313" s="38"/>
      <c r="AG313" s="13"/>
      <c r="AH313" s="38"/>
      <c r="AI313" s="13"/>
      <c r="AJ313" s="38"/>
      <c r="AK313" s="13"/>
      <c r="AL313" s="38"/>
      <c r="AM313" s="13"/>
      <c r="AN313" s="38"/>
      <c r="AO313" s="13"/>
    </row>
    <row r="314" spans="1:41">
      <c r="A314" s="102" t="s">
        <v>378</v>
      </c>
      <c r="B314" s="103" t="s">
        <v>395</v>
      </c>
      <c r="C314" s="104"/>
      <c r="D314" s="106">
        <v>198376</v>
      </c>
      <c r="E314" s="106">
        <v>9</v>
      </c>
      <c r="F314" s="84">
        <v>2460</v>
      </c>
      <c r="G314" s="43">
        <v>2588</v>
      </c>
      <c r="H314" s="84">
        <v>8604</v>
      </c>
      <c r="I314" s="13">
        <v>8732</v>
      </c>
      <c r="J314" s="38"/>
      <c r="K314" s="13"/>
      <c r="L314" s="38"/>
      <c r="M314" s="13"/>
      <c r="N314" s="38"/>
      <c r="O314" s="13"/>
      <c r="P314" s="38"/>
      <c r="Q314" s="13"/>
      <c r="R314" s="38"/>
      <c r="S314" s="13"/>
      <c r="T314" s="38"/>
      <c r="U314" s="13"/>
      <c r="V314" s="38"/>
      <c r="W314" s="13"/>
      <c r="X314" s="38"/>
      <c r="Y314" s="13"/>
      <c r="Z314" s="38"/>
      <c r="AA314" s="13"/>
      <c r="AB314" s="38"/>
      <c r="AC314" s="13"/>
      <c r="AD314" s="38"/>
      <c r="AE314" s="13"/>
      <c r="AF314" s="38"/>
      <c r="AG314" s="13"/>
      <c r="AH314" s="38"/>
      <c r="AI314" s="13"/>
      <c r="AJ314" s="38"/>
      <c r="AK314" s="13"/>
      <c r="AL314" s="38"/>
      <c r="AM314" s="13"/>
      <c r="AN314" s="38"/>
      <c r="AO314" s="13"/>
    </row>
    <row r="315" spans="1:41">
      <c r="A315" s="102" t="s">
        <v>378</v>
      </c>
      <c r="B315" s="103" t="s">
        <v>396</v>
      </c>
      <c r="C315" s="104"/>
      <c r="D315" s="106">
        <v>198455</v>
      </c>
      <c r="E315" s="106">
        <v>9</v>
      </c>
      <c r="F315" s="84">
        <v>1840</v>
      </c>
      <c r="G315" s="13">
        <v>1840</v>
      </c>
      <c r="H315" s="84">
        <v>6388</v>
      </c>
      <c r="I315" s="13">
        <v>6388</v>
      </c>
      <c r="J315" s="38"/>
      <c r="K315" s="13"/>
      <c r="L315" s="38"/>
      <c r="M315" s="13"/>
      <c r="N315" s="38"/>
      <c r="O315" s="13"/>
      <c r="P315" s="38"/>
      <c r="Q315" s="13"/>
      <c r="R315" s="38"/>
      <c r="S315" s="13"/>
      <c r="T315" s="38"/>
      <c r="U315" s="13"/>
      <c r="V315" s="38"/>
      <c r="W315" s="13"/>
      <c r="X315" s="38"/>
      <c r="Y315" s="13"/>
      <c r="Z315" s="38"/>
      <c r="AA315" s="13"/>
      <c r="AB315" s="38"/>
      <c r="AC315" s="13"/>
      <c r="AD315" s="38"/>
      <c r="AE315" s="13"/>
      <c r="AF315" s="38"/>
      <c r="AG315" s="13"/>
      <c r="AH315" s="38"/>
      <c r="AI315" s="13"/>
      <c r="AJ315" s="38"/>
      <c r="AK315" s="13"/>
      <c r="AL315" s="38"/>
      <c r="AM315" s="13"/>
      <c r="AN315" s="38"/>
      <c r="AO315" s="13"/>
    </row>
    <row r="316" spans="1:41">
      <c r="A316" s="102" t="s">
        <v>378</v>
      </c>
      <c r="B316" s="103" t="s">
        <v>397</v>
      </c>
      <c r="C316" s="104" t="s">
        <v>842</v>
      </c>
      <c r="D316" s="106">
        <v>198491</v>
      </c>
      <c r="E316" s="106">
        <v>9</v>
      </c>
      <c r="F316" s="84">
        <v>2376</v>
      </c>
      <c r="G316" s="43">
        <v>2504</v>
      </c>
      <c r="H316" s="84">
        <v>8520</v>
      </c>
      <c r="I316" s="13">
        <v>8648</v>
      </c>
      <c r="J316" s="38"/>
      <c r="K316" s="13"/>
      <c r="L316" s="38"/>
      <c r="M316" s="13"/>
      <c r="N316" s="38"/>
      <c r="O316" s="13"/>
      <c r="P316" s="38"/>
      <c r="Q316" s="13"/>
      <c r="R316" s="38"/>
      <c r="S316" s="13"/>
      <c r="T316" s="38"/>
      <c r="U316" s="13"/>
      <c r="V316" s="38"/>
      <c r="W316" s="13"/>
      <c r="X316" s="38"/>
      <c r="Y316" s="13"/>
      <c r="Z316" s="38"/>
      <c r="AA316" s="13"/>
      <c r="AB316" s="38"/>
      <c r="AC316" s="13"/>
      <c r="AD316" s="38"/>
      <c r="AE316" s="13"/>
      <c r="AF316" s="38"/>
      <c r="AG316" s="13"/>
      <c r="AH316" s="38"/>
      <c r="AI316" s="13"/>
      <c r="AJ316" s="38"/>
      <c r="AK316" s="13"/>
      <c r="AL316" s="38"/>
      <c r="AM316" s="13"/>
      <c r="AN316" s="38"/>
      <c r="AO316" s="13"/>
    </row>
    <row r="317" spans="1:41">
      <c r="A317" s="102" t="s">
        <v>378</v>
      </c>
      <c r="B317" s="103" t="s">
        <v>400</v>
      </c>
      <c r="C317" s="108"/>
      <c r="D317" s="106">
        <v>198570</v>
      </c>
      <c r="E317" s="106">
        <v>9</v>
      </c>
      <c r="F317" s="84">
        <v>2562</v>
      </c>
      <c r="G317" s="13">
        <v>2562</v>
      </c>
      <c r="H317" s="84">
        <v>8708</v>
      </c>
      <c r="I317" s="13">
        <v>8708</v>
      </c>
      <c r="J317" s="38"/>
      <c r="K317" s="13"/>
      <c r="L317" s="38"/>
      <c r="M317" s="13"/>
      <c r="N317" s="38"/>
      <c r="O317" s="13"/>
      <c r="P317" s="38"/>
      <c r="Q317" s="13"/>
      <c r="R317" s="38"/>
      <c r="S317" s="13"/>
      <c r="T317" s="38"/>
      <c r="U317" s="13"/>
      <c r="V317" s="38"/>
      <c r="W317" s="13"/>
      <c r="X317" s="38"/>
      <c r="Y317" s="13"/>
      <c r="Z317" s="38"/>
      <c r="AA317" s="13"/>
      <c r="AB317" s="38"/>
      <c r="AC317" s="13"/>
      <c r="AD317" s="38"/>
      <c r="AE317" s="13"/>
      <c r="AF317" s="38"/>
      <c r="AG317" s="13"/>
      <c r="AH317" s="38"/>
      <c r="AI317" s="13"/>
      <c r="AJ317" s="38"/>
      <c r="AK317" s="13"/>
      <c r="AL317" s="38"/>
      <c r="AM317" s="13"/>
      <c r="AN317" s="38"/>
      <c r="AO317" s="13"/>
    </row>
    <row r="318" spans="1:41">
      <c r="A318" s="102" t="s">
        <v>378</v>
      </c>
      <c r="B318" s="103" t="s">
        <v>406</v>
      </c>
      <c r="C318" s="104"/>
      <c r="D318" s="106">
        <v>198774</v>
      </c>
      <c r="E318" s="106">
        <v>9</v>
      </c>
      <c r="F318" s="84">
        <v>2401</v>
      </c>
      <c r="G318" s="43">
        <v>2529</v>
      </c>
      <c r="H318" s="84">
        <v>8545</v>
      </c>
      <c r="I318" s="13">
        <v>8673</v>
      </c>
      <c r="J318" s="38"/>
      <c r="K318" s="13"/>
      <c r="L318" s="38"/>
      <c r="M318" s="13"/>
      <c r="N318" s="38"/>
      <c r="O318" s="13"/>
      <c r="P318" s="38"/>
      <c r="Q318" s="13"/>
      <c r="R318" s="38"/>
      <c r="S318" s="13"/>
      <c r="T318" s="38"/>
      <c r="U318" s="13"/>
      <c r="V318" s="38"/>
      <c r="W318" s="13"/>
      <c r="X318" s="38"/>
      <c r="Y318" s="13"/>
      <c r="Z318" s="38"/>
      <c r="AA318" s="13"/>
      <c r="AB318" s="38"/>
      <c r="AC318" s="13"/>
      <c r="AD318" s="38"/>
      <c r="AE318" s="13"/>
      <c r="AF318" s="38"/>
      <c r="AG318" s="13"/>
      <c r="AH318" s="38"/>
      <c r="AI318" s="13"/>
      <c r="AJ318" s="38"/>
      <c r="AK318" s="13"/>
      <c r="AL318" s="38"/>
      <c r="AM318" s="13"/>
      <c r="AN318" s="38"/>
      <c r="AO318" s="13"/>
    </row>
    <row r="319" spans="1:41">
      <c r="A319" s="102" t="s">
        <v>378</v>
      </c>
      <c r="B319" s="103" t="s">
        <v>407</v>
      </c>
      <c r="C319" s="104"/>
      <c r="D319" s="106">
        <v>198817</v>
      </c>
      <c r="E319" s="106">
        <v>9</v>
      </c>
      <c r="F319" s="84">
        <v>2423</v>
      </c>
      <c r="G319" s="43">
        <v>2551</v>
      </c>
      <c r="H319" s="84">
        <v>8567</v>
      </c>
      <c r="I319" s="13">
        <v>8695</v>
      </c>
      <c r="J319" s="38"/>
      <c r="K319" s="13"/>
      <c r="L319" s="38"/>
      <c r="M319" s="13"/>
      <c r="N319" s="38"/>
      <c r="O319" s="13"/>
      <c r="P319" s="38"/>
      <c r="Q319" s="13"/>
      <c r="R319" s="38"/>
      <c r="S319" s="13"/>
      <c r="T319" s="38"/>
      <c r="U319" s="13"/>
      <c r="V319" s="38"/>
      <c r="W319" s="13"/>
      <c r="X319" s="38"/>
      <c r="Y319" s="13"/>
      <c r="Z319" s="38"/>
      <c r="AA319" s="13"/>
      <c r="AB319" s="38"/>
      <c r="AC319" s="13"/>
      <c r="AD319" s="38"/>
      <c r="AE319" s="13"/>
      <c r="AF319" s="38"/>
      <c r="AG319" s="13"/>
      <c r="AH319" s="38"/>
      <c r="AI319" s="13"/>
      <c r="AJ319" s="38"/>
      <c r="AK319" s="13"/>
      <c r="AL319" s="38"/>
      <c r="AM319" s="13"/>
      <c r="AN319" s="38"/>
      <c r="AO319" s="13"/>
    </row>
    <row r="320" spans="1:41">
      <c r="A320" s="102" t="s">
        <v>378</v>
      </c>
      <c r="B320" s="103" t="s">
        <v>411</v>
      </c>
      <c r="C320" s="104"/>
      <c r="D320" s="106">
        <v>198987</v>
      </c>
      <c r="E320" s="106">
        <v>9</v>
      </c>
      <c r="F320" s="84">
        <v>2407</v>
      </c>
      <c r="G320" s="43">
        <v>2631</v>
      </c>
      <c r="H320" s="84">
        <v>8551</v>
      </c>
      <c r="I320" s="13">
        <v>8775</v>
      </c>
      <c r="J320" s="38"/>
      <c r="K320" s="13"/>
      <c r="L320" s="38"/>
      <c r="M320" s="13"/>
      <c r="N320" s="38"/>
      <c r="O320" s="13"/>
      <c r="P320" s="38"/>
      <c r="Q320" s="13"/>
      <c r="R320" s="38"/>
      <c r="S320" s="13"/>
      <c r="T320" s="38"/>
      <c r="U320" s="13"/>
      <c r="V320" s="38"/>
      <c r="W320" s="13"/>
      <c r="X320" s="38"/>
      <c r="Y320" s="13"/>
      <c r="Z320" s="38"/>
      <c r="AA320" s="13"/>
      <c r="AB320" s="38"/>
      <c r="AC320" s="13"/>
      <c r="AD320" s="38"/>
      <c r="AE320" s="13"/>
      <c r="AF320" s="38"/>
      <c r="AG320" s="13"/>
      <c r="AH320" s="38"/>
      <c r="AI320" s="13"/>
      <c r="AJ320" s="38"/>
      <c r="AK320" s="13"/>
      <c r="AL320" s="38"/>
      <c r="AM320" s="13"/>
      <c r="AN320" s="38"/>
      <c r="AO320" s="13"/>
    </row>
    <row r="321" spans="1:41">
      <c r="A321" s="102" t="s">
        <v>378</v>
      </c>
      <c r="B321" s="103" t="s">
        <v>413</v>
      </c>
      <c r="C321" s="104"/>
      <c r="D321" s="106">
        <v>199087</v>
      </c>
      <c r="E321" s="106">
        <v>9</v>
      </c>
      <c r="F321" s="84">
        <v>2504</v>
      </c>
      <c r="G321" s="43">
        <v>2632</v>
      </c>
      <c r="H321" s="84">
        <v>8648</v>
      </c>
      <c r="I321" s="13">
        <v>8776</v>
      </c>
      <c r="J321" s="38"/>
      <c r="K321" s="13"/>
      <c r="L321" s="38"/>
      <c r="M321" s="13"/>
      <c r="N321" s="38"/>
      <c r="O321" s="13"/>
      <c r="P321" s="38"/>
      <c r="Q321" s="13"/>
      <c r="R321" s="38"/>
      <c r="S321" s="13"/>
      <c r="T321" s="38"/>
      <c r="U321" s="13"/>
      <c r="V321" s="38"/>
      <c r="W321" s="13"/>
      <c r="X321" s="38"/>
      <c r="Y321" s="13"/>
      <c r="Z321" s="38"/>
      <c r="AA321" s="13"/>
      <c r="AB321" s="38"/>
      <c r="AC321" s="13"/>
      <c r="AD321" s="38"/>
      <c r="AE321" s="13"/>
      <c r="AF321" s="38"/>
      <c r="AG321" s="13"/>
      <c r="AH321" s="38"/>
      <c r="AI321" s="13"/>
      <c r="AJ321" s="38"/>
      <c r="AK321" s="13"/>
      <c r="AL321" s="38"/>
      <c r="AM321" s="13"/>
      <c r="AN321" s="38"/>
      <c r="AO321" s="13"/>
    </row>
    <row r="322" spans="1:41">
      <c r="A322" s="102" t="s">
        <v>378</v>
      </c>
      <c r="B322" s="103" t="s">
        <v>417</v>
      </c>
      <c r="C322" s="104"/>
      <c r="D322" s="106">
        <v>199421</v>
      </c>
      <c r="E322" s="106">
        <v>9</v>
      </c>
      <c r="F322" s="84">
        <v>1912</v>
      </c>
      <c r="G322" s="13">
        <v>1912</v>
      </c>
      <c r="H322" s="84">
        <v>6520</v>
      </c>
      <c r="I322" s="13">
        <v>6520</v>
      </c>
      <c r="J322" s="38"/>
      <c r="K322" s="13"/>
      <c r="L322" s="38"/>
      <c r="M322" s="13"/>
      <c r="N322" s="38"/>
      <c r="O322" s="13"/>
      <c r="P322" s="38"/>
      <c r="Q322" s="13"/>
      <c r="R322" s="38"/>
      <c r="S322" s="13"/>
      <c r="T322" s="38"/>
      <c r="U322" s="13"/>
      <c r="V322" s="38"/>
      <c r="W322" s="13"/>
      <c r="X322" s="38"/>
      <c r="Y322" s="13"/>
      <c r="Z322" s="38"/>
      <c r="AA322" s="13"/>
      <c r="AB322" s="38"/>
      <c r="AC322" s="13"/>
      <c r="AD322" s="38"/>
      <c r="AE322" s="13"/>
      <c r="AF322" s="38"/>
      <c r="AG322" s="13"/>
      <c r="AH322" s="38"/>
      <c r="AI322" s="13"/>
      <c r="AJ322" s="38"/>
      <c r="AK322" s="13"/>
      <c r="AL322" s="38"/>
      <c r="AM322" s="13"/>
      <c r="AN322" s="38"/>
      <c r="AO322" s="13"/>
    </row>
    <row r="323" spans="1:41">
      <c r="A323" s="102" t="s">
        <v>378</v>
      </c>
      <c r="B323" s="103" t="s">
        <v>418</v>
      </c>
      <c r="C323" s="108"/>
      <c r="D323" s="106">
        <v>199449</v>
      </c>
      <c r="E323" s="109">
        <v>9</v>
      </c>
      <c r="F323" s="84">
        <v>2446</v>
      </c>
      <c r="G323" s="13">
        <v>2510</v>
      </c>
      <c r="H323" s="84">
        <v>8590</v>
      </c>
      <c r="I323" s="13">
        <v>8654</v>
      </c>
      <c r="J323" s="38"/>
      <c r="K323" s="13"/>
      <c r="L323" s="38"/>
      <c r="M323" s="13"/>
      <c r="N323" s="38"/>
      <c r="O323" s="13"/>
      <c r="P323" s="38"/>
      <c r="Q323" s="13"/>
      <c r="R323" s="38"/>
      <c r="S323" s="13"/>
      <c r="T323" s="38"/>
      <c r="U323" s="13"/>
      <c r="V323" s="38"/>
      <c r="W323" s="13"/>
      <c r="X323" s="38"/>
      <c r="Y323" s="13"/>
      <c r="Z323" s="38"/>
      <c r="AA323" s="13"/>
      <c r="AB323" s="38"/>
      <c r="AC323" s="13"/>
      <c r="AD323" s="38"/>
      <c r="AE323" s="13"/>
      <c r="AF323" s="38"/>
      <c r="AG323" s="13"/>
      <c r="AH323" s="38"/>
      <c r="AI323" s="13"/>
      <c r="AJ323" s="38"/>
      <c r="AK323" s="13"/>
      <c r="AL323" s="38"/>
      <c r="AM323" s="13"/>
      <c r="AN323" s="38"/>
      <c r="AO323" s="13"/>
    </row>
    <row r="324" spans="1:41">
      <c r="A324" s="102" t="s">
        <v>378</v>
      </c>
      <c r="B324" s="103" t="s">
        <v>420</v>
      </c>
      <c r="C324" s="104"/>
      <c r="D324" s="106">
        <v>199476</v>
      </c>
      <c r="E324" s="106">
        <v>9</v>
      </c>
      <c r="F324" s="84">
        <v>2401</v>
      </c>
      <c r="G324" s="43">
        <v>2540</v>
      </c>
      <c r="H324" s="84">
        <v>8545</v>
      </c>
      <c r="I324" s="13">
        <v>8684</v>
      </c>
      <c r="J324" s="38"/>
      <c r="K324" s="13"/>
      <c r="L324" s="38"/>
      <c r="M324" s="13"/>
      <c r="N324" s="38"/>
      <c r="O324" s="13"/>
      <c r="P324" s="38"/>
      <c r="Q324" s="13"/>
      <c r="R324" s="38"/>
      <c r="S324" s="13"/>
      <c r="T324" s="38"/>
      <c r="U324" s="13"/>
      <c r="V324" s="38"/>
      <c r="W324" s="13"/>
      <c r="X324" s="38"/>
      <c r="Y324" s="13"/>
      <c r="Z324" s="38"/>
      <c r="AA324" s="13"/>
      <c r="AB324" s="38"/>
      <c r="AC324" s="13"/>
      <c r="AD324" s="38"/>
      <c r="AE324" s="13"/>
      <c r="AF324" s="38"/>
      <c r="AG324" s="13"/>
      <c r="AH324" s="38"/>
      <c r="AI324" s="13"/>
      <c r="AJ324" s="38"/>
      <c r="AK324" s="13"/>
      <c r="AL324" s="38"/>
      <c r="AM324" s="13"/>
      <c r="AN324" s="38"/>
      <c r="AO324" s="13"/>
    </row>
    <row r="325" spans="1:41">
      <c r="A325" s="102" t="s">
        <v>378</v>
      </c>
      <c r="B325" s="103" t="s">
        <v>424</v>
      </c>
      <c r="C325" s="104"/>
      <c r="D325" s="106">
        <v>199634</v>
      </c>
      <c r="E325" s="106">
        <v>9</v>
      </c>
      <c r="F325" s="84">
        <v>2401</v>
      </c>
      <c r="G325" s="43">
        <v>2598</v>
      </c>
      <c r="H325" s="84">
        <v>8545</v>
      </c>
      <c r="I325" s="13">
        <v>8742</v>
      </c>
      <c r="J325" s="38"/>
      <c r="K325" s="13"/>
      <c r="L325" s="38"/>
      <c r="M325" s="13"/>
      <c r="N325" s="38"/>
      <c r="O325" s="13"/>
      <c r="P325" s="38"/>
      <c r="Q325" s="13"/>
      <c r="R325" s="38"/>
      <c r="S325" s="13"/>
      <c r="T325" s="38"/>
      <c r="U325" s="13"/>
      <c r="V325" s="38"/>
      <c r="W325" s="13"/>
      <c r="X325" s="38"/>
      <c r="Y325" s="13"/>
      <c r="Z325" s="38"/>
      <c r="AA325" s="13"/>
      <c r="AB325" s="38"/>
      <c r="AC325" s="13"/>
      <c r="AD325" s="38"/>
      <c r="AE325" s="13"/>
      <c r="AF325" s="38"/>
      <c r="AG325" s="13"/>
      <c r="AH325" s="38"/>
      <c r="AI325" s="13"/>
      <c r="AJ325" s="38"/>
      <c r="AK325" s="13"/>
      <c r="AL325" s="38"/>
      <c r="AM325" s="13"/>
      <c r="AN325" s="38"/>
      <c r="AO325" s="13"/>
    </row>
    <row r="326" spans="1:41">
      <c r="A326" s="102" t="s">
        <v>378</v>
      </c>
      <c r="B326" s="103" t="s">
        <v>428</v>
      </c>
      <c r="C326" s="104"/>
      <c r="D326" s="106">
        <v>199740</v>
      </c>
      <c r="E326" s="106">
        <v>9</v>
      </c>
      <c r="F326" s="84">
        <v>2523</v>
      </c>
      <c r="G326" s="43">
        <v>2661</v>
      </c>
      <c r="H326" s="84">
        <v>8667</v>
      </c>
      <c r="I326" s="13">
        <v>8805</v>
      </c>
      <c r="J326" s="38"/>
      <c r="K326" s="13"/>
      <c r="L326" s="38"/>
      <c r="M326" s="13"/>
      <c r="N326" s="38"/>
      <c r="O326" s="13"/>
      <c r="P326" s="38"/>
      <c r="Q326" s="13"/>
      <c r="R326" s="38"/>
      <c r="S326" s="13"/>
      <c r="T326" s="38"/>
      <c r="U326" s="13"/>
      <c r="V326" s="38"/>
      <c r="W326" s="13"/>
      <c r="X326" s="38"/>
      <c r="Y326" s="13"/>
      <c r="Z326" s="38"/>
      <c r="AA326" s="13"/>
      <c r="AB326" s="38"/>
      <c r="AC326" s="13"/>
      <c r="AD326" s="38"/>
      <c r="AE326" s="13"/>
      <c r="AF326" s="38"/>
      <c r="AG326" s="13"/>
      <c r="AH326" s="38"/>
      <c r="AI326" s="13"/>
      <c r="AJ326" s="38"/>
      <c r="AK326" s="13"/>
      <c r="AL326" s="38"/>
      <c r="AM326" s="13"/>
      <c r="AN326" s="38"/>
      <c r="AO326" s="13"/>
    </row>
    <row r="327" spans="1:41">
      <c r="A327" s="102" t="s">
        <v>378</v>
      </c>
      <c r="B327" s="103" t="s">
        <v>429</v>
      </c>
      <c r="C327" s="104"/>
      <c r="D327" s="106">
        <v>199768</v>
      </c>
      <c r="E327" s="106">
        <v>9</v>
      </c>
      <c r="F327" s="84">
        <v>2476</v>
      </c>
      <c r="G327" s="13">
        <v>2540</v>
      </c>
      <c r="H327" s="84">
        <v>8620</v>
      </c>
      <c r="I327" s="13">
        <v>8684</v>
      </c>
      <c r="J327" s="38"/>
      <c r="K327" s="13"/>
      <c r="L327" s="38"/>
      <c r="M327" s="13"/>
      <c r="N327" s="38"/>
      <c r="O327" s="13"/>
      <c r="P327" s="38"/>
      <c r="Q327" s="13"/>
      <c r="R327" s="38"/>
      <c r="S327" s="13"/>
      <c r="T327" s="38"/>
      <c r="U327" s="13"/>
      <c r="V327" s="38"/>
      <c r="W327" s="13"/>
      <c r="X327" s="38"/>
      <c r="Y327" s="13"/>
      <c r="Z327" s="38"/>
      <c r="AA327" s="13"/>
      <c r="AB327" s="38"/>
      <c r="AC327" s="13"/>
      <c r="AD327" s="38"/>
      <c r="AE327" s="13"/>
      <c r="AF327" s="38"/>
      <c r="AG327" s="13"/>
      <c r="AH327" s="38"/>
      <c r="AI327" s="13"/>
      <c r="AJ327" s="38"/>
      <c r="AK327" s="13"/>
      <c r="AL327" s="38"/>
      <c r="AM327" s="13"/>
      <c r="AN327" s="38"/>
      <c r="AO327" s="13"/>
    </row>
    <row r="328" spans="1:41">
      <c r="A328" s="102" t="s">
        <v>378</v>
      </c>
      <c r="B328" s="103" t="s">
        <v>431</v>
      </c>
      <c r="C328" s="104"/>
      <c r="D328" s="106">
        <v>199838</v>
      </c>
      <c r="E328" s="106">
        <v>9</v>
      </c>
      <c r="F328" s="84">
        <v>1891</v>
      </c>
      <c r="G328" s="13">
        <v>1944</v>
      </c>
      <c r="H328" s="84">
        <v>6499</v>
      </c>
      <c r="I328" s="13">
        <v>6552</v>
      </c>
      <c r="J328" s="38"/>
      <c r="K328" s="13"/>
      <c r="L328" s="38"/>
      <c r="M328" s="13"/>
      <c r="N328" s="38"/>
      <c r="O328" s="13"/>
      <c r="P328" s="38"/>
      <c r="Q328" s="13"/>
      <c r="R328" s="38"/>
      <c r="S328" s="13"/>
      <c r="T328" s="38"/>
      <c r="U328" s="13"/>
      <c r="V328" s="38"/>
      <c r="W328" s="13"/>
      <c r="X328" s="38"/>
      <c r="Y328" s="13"/>
      <c r="Z328" s="38"/>
      <c r="AA328" s="13"/>
      <c r="AB328" s="38"/>
      <c r="AC328" s="13"/>
      <c r="AD328" s="38"/>
      <c r="AE328" s="13"/>
      <c r="AF328" s="38"/>
      <c r="AG328" s="13"/>
      <c r="AH328" s="38"/>
      <c r="AI328" s="13"/>
      <c r="AJ328" s="38"/>
      <c r="AK328" s="13"/>
      <c r="AL328" s="38"/>
      <c r="AM328" s="13"/>
      <c r="AN328" s="38"/>
      <c r="AO328" s="13"/>
    </row>
    <row r="329" spans="1:41">
      <c r="A329" s="102" t="s">
        <v>378</v>
      </c>
      <c r="B329" s="103" t="s">
        <v>433</v>
      </c>
      <c r="C329" s="104"/>
      <c r="D329" s="106">
        <v>199892</v>
      </c>
      <c r="E329" s="106">
        <v>9</v>
      </c>
      <c r="F329" s="84">
        <v>2396</v>
      </c>
      <c r="G329" s="43">
        <v>2524</v>
      </c>
      <c r="H329" s="84">
        <v>8540</v>
      </c>
      <c r="I329" s="13">
        <v>8668</v>
      </c>
      <c r="J329" s="38"/>
      <c r="K329" s="13"/>
      <c r="L329" s="38"/>
      <c r="M329" s="13"/>
      <c r="N329" s="38"/>
      <c r="O329" s="13"/>
      <c r="P329" s="38"/>
      <c r="Q329" s="13"/>
      <c r="R329" s="38"/>
      <c r="S329" s="13"/>
      <c r="T329" s="38"/>
      <c r="U329" s="13"/>
      <c r="V329" s="38"/>
      <c r="W329" s="13"/>
      <c r="X329" s="38"/>
      <c r="Y329" s="13"/>
      <c r="Z329" s="38"/>
      <c r="AA329" s="13"/>
      <c r="AB329" s="38"/>
      <c r="AC329" s="13"/>
      <c r="AD329" s="38"/>
      <c r="AE329" s="13"/>
      <c r="AF329" s="38"/>
      <c r="AG329" s="13"/>
      <c r="AH329" s="38"/>
      <c r="AI329" s="13"/>
      <c r="AJ329" s="38"/>
      <c r="AK329" s="13"/>
      <c r="AL329" s="38"/>
      <c r="AM329" s="13"/>
      <c r="AN329" s="38"/>
      <c r="AO329" s="13"/>
    </row>
    <row r="330" spans="1:41">
      <c r="A330" s="102" t="s">
        <v>378</v>
      </c>
      <c r="B330" s="103" t="s">
        <v>434</v>
      </c>
      <c r="C330" s="104" t="s">
        <v>825</v>
      </c>
      <c r="D330" s="106">
        <v>199908</v>
      </c>
      <c r="E330" s="106">
        <v>9</v>
      </c>
      <c r="F330" s="84">
        <v>2513</v>
      </c>
      <c r="G330" s="13">
        <v>2577</v>
      </c>
      <c r="H330" s="84">
        <v>8657</v>
      </c>
      <c r="I330" s="13">
        <v>8721</v>
      </c>
      <c r="J330" s="38"/>
      <c r="K330" s="13"/>
      <c r="L330" s="38"/>
      <c r="M330" s="13"/>
      <c r="N330" s="38"/>
      <c r="O330" s="13"/>
      <c r="P330" s="38"/>
      <c r="Q330" s="13"/>
      <c r="R330" s="38"/>
      <c r="S330" s="13"/>
      <c r="T330" s="38"/>
      <c r="U330" s="13"/>
      <c r="V330" s="38"/>
      <c r="W330" s="13"/>
      <c r="X330" s="38"/>
      <c r="Y330" s="13"/>
      <c r="Z330" s="38"/>
      <c r="AA330" s="13"/>
      <c r="AB330" s="38"/>
      <c r="AC330" s="13"/>
      <c r="AD330" s="38"/>
      <c r="AE330" s="13"/>
      <c r="AF330" s="38"/>
      <c r="AG330" s="13"/>
      <c r="AH330" s="38"/>
      <c r="AI330" s="13"/>
      <c r="AJ330" s="38"/>
      <c r="AK330" s="13"/>
      <c r="AL330" s="38"/>
      <c r="AM330" s="13"/>
      <c r="AN330" s="38"/>
      <c r="AO330" s="13"/>
    </row>
    <row r="331" spans="1:41">
      <c r="A331" s="102" t="s">
        <v>378</v>
      </c>
      <c r="B331" s="103" t="s">
        <v>435</v>
      </c>
      <c r="C331" s="104"/>
      <c r="D331" s="106">
        <v>199926</v>
      </c>
      <c r="E331" s="106">
        <v>9</v>
      </c>
      <c r="F331" s="84">
        <v>2508</v>
      </c>
      <c r="G331" s="13">
        <v>2572</v>
      </c>
      <c r="H331" s="84">
        <v>8620</v>
      </c>
      <c r="I331" s="13">
        <v>8716</v>
      </c>
      <c r="J331" s="38"/>
      <c r="K331" s="13"/>
      <c r="L331" s="38"/>
      <c r="M331" s="13"/>
      <c r="N331" s="38"/>
      <c r="O331" s="13"/>
      <c r="P331" s="38"/>
      <c r="Q331" s="13"/>
      <c r="R331" s="38"/>
      <c r="S331" s="13"/>
      <c r="T331" s="38"/>
      <c r="U331" s="13"/>
      <c r="V331" s="38"/>
      <c r="W331" s="13"/>
      <c r="X331" s="38"/>
      <c r="Y331" s="13"/>
      <c r="Z331" s="38"/>
      <c r="AA331" s="13"/>
      <c r="AB331" s="38"/>
      <c r="AC331" s="13"/>
      <c r="AD331" s="38"/>
      <c r="AE331" s="13"/>
      <c r="AF331" s="38"/>
      <c r="AG331" s="13"/>
      <c r="AH331" s="38"/>
      <c r="AI331" s="13"/>
      <c r="AJ331" s="38"/>
      <c r="AK331" s="13"/>
      <c r="AL331" s="38"/>
      <c r="AM331" s="13"/>
      <c r="AN331" s="38"/>
      <c r="AO331" s="13"/>
    </row>
    <row r="332" spans="1:41">
      <c r="A332" s="102" t="s">
        <v>378</v>
      </c>
      <c r="B332" s="103" t="s">
        <v>381</v>
      </c>
      <c r="C332" s="104"/>
      <c r="D332" s="106">
        <v>197966</v>
      </c>
      <c r="E332" s="106">
        <v>10</v>
      </c>
      <c r="F332" s="84">
        <v>2368</v>
      </c>
      <c r="G332" s="43">
        <v>2504</v>
      </c>
      <c r="H332" s="84">
        <v>8512</v>
      </c>
      <c r="I332" s="13">
        <v>8648</v>
      </c>
      <c r="J332" s="38"/>
      <c r="K332" s="13"/>
      <c r="L332" s="38"/>
      <c r="M332" s="13"/>
      <c r="N332" s="38"/>
      <c r="O332" s="13"/>
      <c r="P332" s="38"/>
      <c r="Q332" s="13"/>
      <c r="R332" s="38"/>
      <c r="S332" s="13"/>
      <c r="T332" s="38"/>
      <c r="U332" s="13"/>
      <c r="V332" s="38"/>
      <c r="W332" s="13"/>
      <c r="X332" s="38"/>
      <c r="Y332" s="13"/>
      <c r="Z332" s="38"/>
      <c r="AA332" s="13"/>
      <c r="AB332" s="38"/>
      <c r="AC332" s="13"/>
      <c r="AD332" s="38"/>
      <c r="AE332" s="13"/>
      <c r="AF332" s="38"/>
      <c r="AG332" s="13"/>
      <c r="AH332" s="38"/>
      <c r="AI332" s="13"/>
      <c r="AJ332" s="38"/>
      <c r="AK332" s="13"/>
      <c r="AL332" s="38"/>
      <c r="AM332" s="13"/>
      <c r="AN332" s="38"/>
      <c r="AO332" s="13"/>
    </row>
    <row r="333" spans="1:41">
      <c r="A333" s="102" t="s">
        <v>378</v>
      </c>
      <c r="B333" s="103" t="s">
        <v>382</v>
      </c>
      <c r="C333" s="104"/>
      <c r="D333" s="106">
        <v>198011</v>
      </c>
      <c r="E333" s="106">
        <v>10</v>
      </c>
      <c r="F333" s="84">
        <v>2397</v>
      </c>
      <c r="G333" s="43">
        <v>2528</v>
      </c>
      <c r="H333" s="84">
        <v>8541</v>
      </c>
      <c r="I333" s="13">
        <v>8672</v>
      </c>
      <c r="J333" s="38"/>
      <c r="K333" s="13"/>
      <c r="L333" s="38"/>
      <c r="M333" s="13"/>
      <c r="N333" s="38"/>
      <c r="O333" s="13"/>
      <c r="P333" s="38"/>
      <c r="Q333" s="13"/>
      <c r="R333" s="38"/>
      <c r="S333" s="13"/>
      <c r="T333" s="38"/>
      <c r="U333" s="13"/>
      <c r="V333" s="38"/>
      <c r="W333" s="13"/>
      <c r="X333" s="38"/>
      <c r="Y333" s="13"/>
      <c r="Z333" s="38"/>
      <c r="AA333" s="13"/>
      <c r="AB333" s="38"/>
      <c r="AC333" s="13"/>
      <c r="AD333" s="38"/>
      <c r="AE333" s="13"/>
      <c r="AF333" s="38"/>
      <c r="AG333" s="13"/>
      <c r="AH333" s="38"/>
      <c r="AI333" s="13"/>
      <c r="AJ333" s="38"/>
      <c r="AK333" s="13"/>
      <c r="AL333" s="38"/>
      <c r="AM333" s="13"/>
      <c r="AN333" s="38"/>
      <c r="AO333" s="13"/>
    </row>
    <row r="334" spans="1:41">
      <c r="A334" s="102" t="s">
        <v>378</v>
      </c>
      <c r="B334" s="103" t="s">
        <v>383</v>
      </c>
      <c r="C334" s="104"/>
      <c r="D334" s="106">
        <v>198039</v>
      </c>
      <c r="E334" s="106">
        <v>10</v>
      </c>
      <c r="F334" s="84">
        <v>2389</v>
      </c>
      <c r="G334" s="43">
        <v>2601</v>
      </c>
      <c r="H334" s="84">
        <v>8533</v>
      </c>
      <c r="I334" s="13">
        <v>8745</v>
      </c>
      <c r="J334" s="38"/>
      <c r="K334" s="13"/>
      <c r="L334" s="38"/>
      <c r="M334" s="13"/>
      <c r="N334" s="38"/>
      <c r="O334" s="13"/>
      <c r="P334" s="38"/>
      <c r="Q334" s="13"/>
      <c r="R334" s="38"/>
      <c r="S334" s="13"/>
      <c r="T334" s="38"/>
      <c r="U334" s="13"/>
      <c r="V334" s="38"/>
      <c r="W334" s="13"/>
      <c r="X334" s="38"/>
      <c r="Y334" s="13"/>
      <c r="Z334" s="38"/>
      <c r="AA334" s="13"/>
      <c r="AB334" s="38"/>
      <c r="AC334" s="13"/>
      <c r="AD334" s="38"/>
      <c r="AE334" s="13"/>
      <c r="AF334" s="38"/>
      <c r="AG334" s="13"/>
      <c r="AH334" s="38"/>
      <c r="AI334" s="13"/>
      <c r="AJ334" s="38"/>
      <c r="AK334" s="13"/>
      <c r="AL334" s="38"/>
      <c r="AM334" s="13"/>
      <c r="AN334" s="38"/>
      <c r="AO334" s="13"/>
    </row>
    <row r="335" spans="1:41">
      <c r="A335" s="102" t="s">
        <v>378</v>
      </c>
      <c r="B335" s="103" t="s">
        <v>384</v>
      </c>
      <c r="C335" s="104"/>
      <c r="D335" s="106">
        <v>198084</v>
      </c>
      <c r="E335" s="106">
        <v>10</v>
      </c>
      <c r="F335" s="84">
        <v>2404</v>
      </c>
      <c r="G335" s="43">
        <v>2532</v>
      </c>
      <c r="H335" s="84">
        <v>8548</v>
      </c>
      <c r="I335" s="13">
        <v>8676</v>
      </c>
      <c r="J335" s="38"/>
      <c r="K335" s="13"/>
      <c r="L335" s="38"/>
      <c r="M335" s="13"/>
      <c r="N335" s="38"/>
      <c r="O335" s="13"/>
      <c r="P335" s="38"/>
      <c r="Q335" s="13"/>
      <c r="R335" s="38"/>
      <c r="S335" s="13"/>
      <c r="T335" s="38"/>
      <c r="U335" s="13"/>
      <c r="V335" s="38"/>
      <c r="W335" s="13"/>
      <c r="X335" s="38"/>
      <c r="Y335" s="13"/>
      <c r="Z335" s="38"/>
      <c r="AA335" s="13"/>
      <c r="AB335" s="38"/>
      <c r="AC335" s="13"/>
      <c r="AD335" s="38"/>
      <c r="AE335" s="13"/>
      <c r="AF335" s="38"/>
      <c r="AG335" s="13"/>
      <c r="AH335" s="38"/>
      <c r="AI335" s="13"/>
      <c r="AJ335" s="38"/>
      <c r="AK335" s="13"/>
      <c r="AL335" s="38"/>
      <c r="AM335" s="13"/>
      <c r="AN335" s="38"/>
      <c r="AO335" s="13"/>
    </row>
    <row r="336" spans="1:41">
      <c r="A336" s="102" t="s">
        <v>378</v>
      </c>
      <c r="B336" s="103" t="s">
        <v>387</v>
      </c>
      <c r="C336" s="104"/>
      <c r="D336" s="106">
        <v>198206</v>
      </c>
      <c r="E336" s="106">
        <v>10</v>
      </c>
      <c r="F336" s="84">
        <v>2704</v>
      </c>
      <c r="G336" s="43">
        <v>2847</v>
      </c>
      <c r="H336" s="84">
        <v>7312</v>
      </c>
      <c r="I336" s="43">
        <v>9759</v>
      </c>
      <c r="J336" s="38"/>
      <c r="K336" s="13"/>
      <c r="L336" s="38"/>
      <c r="M336" s="13"/>
      <c r="N336" s="38"/>
      <c r="O336" s="13"/>
      <c r="P336" s="38"/>
      <c r="Q336" s="13"/>
      <c r="R336" s="38"/>
      <c r="S336" s="13"/>
      <c r="T336" s="38"/>
      <c r="U336" s="13"/>
      <c r="V336" s="38"/>
      <c r="W336" s="13"/>
      <c r="X336" s="38"/>
      <c r="Y336" s="13"/>
      <c r="Z336" s="38"/>
      <c r="AA336" s="13"/>
      <c r="AB336" s="38"/>
      <c r="AC336" s="13"/>
      <c r="AD336" s="38"/>
      <c r="AE336" s="13"/>
      <c r="AF336" s="38"/>
      <c r="AG336" s="13"/>
      <c r="AH336" s="38"/>
      <c r="AI336" s="13"/>
      <c r="AJ336" s="38"/>
      <c r="AK336" s="13"/>
      <c r="AL336" s="38"/>
      <c r="AM336" s="13"/>
      <c r="AN336" s="38"/>
      <c r="AO336" s="13"/>
    </row>
    <row r="337" spans="1:41">
      <c r="A337" s="102" t="s">
        <v>378</v>
      </c>
      <c r="B337" s="103" t="s">
        <v>393</v>
      </c>
      <c r="C337" s="104"/>
      <c r="D337" s="106">
        <v>197814</v>
      </c>
      <c r="E337" s="106">
        <v>10</v>
      </c>
      <c r="F337" s="84">
        <v>2211</v>
      </c>
      <c r="G337" s="13">
        <v>2227</v>
      </c>
      <c r="H337" s="84">
        <v>7399</v>
      </c>
      <c r="I337" s="43">
        <v>6852</v>
      </c>
      <c r="J337" s="38"/>
      <c r="K337" s="13"/>
      <c r="L337" s="38"/>
      <c r="M337" s="13"/>
      <c r="N337" s="38"/>
      <c r="O337" s="13"/>
      <c r="P337" s="38"/>
      <c r="Q337" s="13"/>
      <c r="R337" s="38"/>
      <c r="S337" s="13"/>
      <c r="T337" s="38"/>
      <c r="U337" s="13"/>
      <c r="V337" s="38"/>
      <c r="W337" s="13"/>
      <c r="X337" s="38"/>
      <c r="Y337" s="13"/>
      <c r="Z337" s="38"/>
      <c r="AA337" s="13"/>
      <c r="AB337" s="38"/>
      <c r="AC337" s="13"/>
      <c r="AD337" s="38"/>
      <c r="AE337" s="13"/>
      <c r="AF337" s="38"/>
      <c r="AG337" s="13"/>
      <c r="AH337" s="38"/>
      <c r="AI337" s="13"/>
      <c r="AJ337" s="38"/>
      <c r="AK337" s="13"/>
      <c r="AL337" s="38"/>
      <c r="AM337" s="13"/>
      <c r="AN337" s="38"/>
      <c r="AO337" s="13"/>
    </row>
    <row r="338" spans="1:41">
      <c r="A338" s="102" t="s">
        <v>378</v>
      </c>
      <c r="B338" s="103" t="s">
        <v>402</v>
      </c>
      <c r="C338" s="104"/>
      <c r="D338" s="106">
        <v>198640</v>
      </c>
      <c r="E338" s="106">
        <v>10</v>
      </c>
      <c r="F338" s="84">
        <v>2436</v>
      </c>
      <c r="G338" s="43">
        <v>2564</v>
      </c>
      <c r="H338" s="84">
        <v>8580</v>
      </c>
      <c r="I338" s="13">
        <v>8708</v>
      </c>
      <c r="J338" s="38"/>
      <c r="K338" s="13"/>
      <c r="L338" s="38"/>
      <c r="M338" s="13"/>
      <c r="N338" s="38"/>
      <c r="O338" s="13"/>
      <c r="P338" s="38"/>
      <c r="Q338" s="13"/>
      <c r="R338" s="38"/>
      <c r="S338" s="13"/>
      <c r="T338" s="38"/>
      <c r="U338" s="13"/>
      <c r="V338" s="38"/>
      <c r="W338" s="13"/>
      <c r="X338" s="38"/>
      <c r="Y338" s="13"/>
      <c r="Z338" s="38"/>
      <c r="AA338" s="13"/>
      <c r="AB338" s="38"/>
      <c r="AC338" s="13"/>
      <c r="AD338" s="38"/>
      <c r="AE338" s="13"/>
      <c r="AF338" s="38"/>
      <c r="AG338" s="13"/>
      <c r="AH338" s="38"/>
      <c r="AI338" s="13"/>
      <c r="AJ338" s="38"/>
      <c r="AK338" s="13"/>
      <c r="AL338" s="38"/>
      <c r="AM338" s="13"/>
      <c r="AN338" s="38"/>
      <c r="AO338" s="13"/>
    </row>
    <row r="339" spans="1:41">
      <c r="A339" s="102" t="s">
        <v>378</v>
      </c>
      <c r="B339" s="103" t="s">
        <v>403</v>
      </c>
      <c r="C339" s="108"/>
      <c r="D339" s="106">
        <v>198668</v>
      </c>
      <c r="E339" s="106">
        <v>10</v>
      </c>
      <c r="F339" s="84">
        <v>2410</v>
      </c>
      <c r="G339" s="43">
        <v>2538</v>
      </c>
      <c r="H339" s="84">
        <v>8554</v>
      </c>
      <c r="I339" s="13">
        <v>8682</v>
      </c>
      <c r="J339" s="38"/>
      <c r="K339" s="13"/>
      <c r="L339" s="38"/>
      <c r="M339" s="13"/>
      <c r="N339" s="38"/>
      <c r="O339" s="13"/>
      <c r="P339" s="38"/>
      <c r="Q339" s="13"/>
      <c r="R339" s="38"/>
      <c r="S339" s="13"/>
      <c r="T339" s="38"/>
      <c r="U339" s="13"/>
      <c r="V339" s="38"/>
      <c r="W339" s="13"/>
      <c r="X339" s="38"/>
      <c r="Y339" s="13"/>
      <c r="Z339" s="38"/>
      <c r="AA339" s="13"/>
      <c r="AB339" s="38"/>
      <c r="AC339" s="13"/>
      <c r="AD339" s="38"/>
      <c r="AE339" s="13"/>
      <c r="AF339" s="38"/>
      <c r="AG339" s="13"/>
      <c r="AH339" s="38"/>
      <c r="AI339" s="13"/>
      <c r="AJ339" s="38"/>
      <c r="AK339" s="13"/>
      <c r="AL339" s="38"/>
      <c r="AM339" s="13"/>
      <c r="AN339" s="38"/>
      <c r="AO339" s="13"/>
    </row>
    <row r="340" spans="1:41">
      <c r="A340" s="102" t="s">
        <v>378</v>
      </c>
      <c r="B340" s="103" t="s">
        <v>404</v>
      </c>
      <c r="C340" s="108"/>
      <c r="D340" s="106">
        <v>198710</v>
      </c>
      <c r="E340" s="109">
        <v>10</v>
      </c>
      <c r="F340" s="84">
        <v>2358</v>
      </c>
      <c r="G340" s="43">
        <v>2542</v>
      </c>
      <c r="H340" s="84">
        <v>8502</v>
      </c>
      <c r="I340" s="13">
        <v>8686</v>
      </c>
      <c r="J340" s="38"/>
      <c r="K340" s="13"/>
      <c r="L340" s="38"/>
      <c r="M340" s="13"/>
      <c r="N340" s="38"/>
      <c r="O340" s="13"/>
      <c r="P340" s="38"/>
      <c r="Q340" s="13"/>
      <c r="R340" s="38"/>
      <c r="S340" s="13"/>
      <c r="T340" s="38"/>
      <c r="U340" s="13"/>
      <c r="V340" s="38"/>
      <c r="W340" s="13"/>
      <c r="X340" s="38"/>
      <c r="Y340" s="13"/>
      <c r="Z340" s="38"/>
      <c r="AA340" s="13"/>
      <c r="AB340" s="38"/>
      <c r="AC340" s="13"/>
      <c r="AD340" s="38"/>
      <c r="AE340" s="13"/>
      <c r="AF340" s="38"/>
      <c r="AG340" s="13"/>
      <c r="AH340" s="38"/>
      <c r="AI340" s="13"/>
      <c r="AJ340" s="38"/>
      <c r="AK340" s="13"/>
      <c r="AL340" s="38"/>
      <c r="AM340" s="13"/>
      <c r="AN340" s="38"/>
      <c r="AO340" s="13"/>
    </row>
    <row r="341" spans="1:41">
      <c r="A341" s="102" t="s">
        <v>378</v>
      </c>
      <c r="B341" s="103" t="s">
        <v>405</v>
      </c>
      <c r="C341" s="104"/>
      <c r="D341" s="106">
        <v>198729</v>
      </c>
      <c r="E341" s="106">
        <v>10</v>
      </c>
      <c r="F341" s="84">
        <v>2374</v>
      </c>
      <c r="G341" s="43">
        <v>2502</v>
      </c>
      <c r="H341" s="84">
        <v>8518</v>
      </c>
      <c r="I341" s="13">
        <v>8646</v>
      </c>
      <c r="J341" s="38"/>
      <c r="K341" s="13"/>
      <c r="L341" s="38"/>
      <c r="M341" s="13"/>
      <c r="N341" s="38"/>
      <c r="O341" s="13"/>
      <c r="P341" s="38"/>
      <c r="Q341" s="13"/>
      <c r="R341" s="38"/>
      <c r="S341" s="13"/>
      <c r="T341" s="38"/>
      <c r="U341" s="13"/>
      <c r="V341" s="38"/>
      <c r="W341" s="13"/>
      <c r="X341" s="38"/>
      <c r="Y341" s="13"/>
      <c r="Z341" s="38"/>
      <c r="AA341" s="13"/>
      <c r="AB341" s="38"/>
      <c r="AC341" s="13"/>
      <c r="AD341" s="38"/>
      <c r="AE341" s="13"/>
      <c r="AF341" s="38"/>
      <c r="AG341" s="13"/>
      <c r="AH341" s="38"/>
      <c r="AI341" s="13"/>
      <c r="AJ341" s="38"/>
      <c r="AK341" s="13"/>
      <c r="AL341" s="38"/>
      <c r="AM341" s="13"/>
      <c r="AN341" s="38"/>
      <c r="AO341" s="13"/>
    </row>
    <row r="342" spans="1:41">
      <c r="A342" s="102" t="s">
        <v>378</v>
      </c>
      <c r="B342" s="103" t="s">
        <v>408</v>
      </c>
      <c r="C342" s="104"/>
      <c r="D342" s="106">
        <v>198905</v>
      </c>
      <c r="E342" s="106">
        <v>10</v>
      </c>
      <c r="F342" s="84">
        <v>1838</v>
      </c>
      <c r="G342" s="13">
        <v>1862</v>
      </c>
      <c r="H342" s="84">
        <v>6446</v>
      </c>
      <c r="I342" s="13">
        <v>6470</v>
      </c>
      <c r="J342" s="38"/>
      <c r="K342" s="13"/>
      <c r="L342" s="38"/>
      <c r="M342" s="13"/>
      <c r="N342" s="38"/>
      <c r="O342" s="13"/>
      <c r="P342" s="38"/>
      <c r="Q342" s="13"/>
      <c r="R342" s="38"/>
      <c r="S342" s="13"/>
      <c r="T342" s="38"/>
      <c r="U342" s="13"/>
      <c r="V342" s="38"/>
      <c r="W342" s="13"/>
      <c r="X342" s="38"/>
      <c r="Y342" s="13"/>
      <c r="Z342" s="38"/>
      <c r="AA342" s="13"/>
      <c r="AB342" s="38"/>
      <c r="AC342" s="13"/>
      <c r="AD342" s="38"/>
      <c r="AE342" s="13"/>
      <c r="AF342" s="38"/>
      <c r="AG342" s="13"/>
      <c r="AH342" s="38"/>
      <c r="AI342" s="13"/>
      <c r="AJ342" s="38"/>
      <c r="AK342" s="13"/>
      <c r="AL342" s="38"/>
      <c r="AM342" s="13"/>
      <c r="AN342" s="38"/>
      <c r="AO342" s="13"/>
    </row>
    <row r="343" spans="1:41">
      <c r="A343" s="102" t="s">
        <v>378</v>
      </c>
      <c r="B343" s="103" t="s">
        <v>409</v>
      </c>
      <c r="C343" s="104"/>
      <c r="D343" s="106">
        <v>198914</v>
      </c>
      <c r="E343" s="106">
        <v>10</v>
      </c>
      <c r="F343" s="84">
        <v>2430</v>
      </c>
      <c r="G343" s="13">
        <v>2430</v>
      </c>
      <c r="H343" s="84">
        <v>8574</v>
      </c>
      <c r="I343" s="13">
        <v>8574</v>
      </c>
      <c r="J343" s="38"/>
      <c r="K343" s="13"/>
      <c r="L343" s="38"/>
      <c r="M343" s="13"/>
      <c r="N343" s="38"/>
      <c r="O343" s="13"/>
      <c r="P343" s="38"/>
      <c r="Q343" s="13"/>
      <c r="R343" s="38"/>
      <c r="S343" s="13"/>
      <c r="T343" s="38"/>
      <c r="U343" s="13"/>
      <c r="V343" s="38"/>
      <c r="W343" s="13"/>
      <c r="X343" s="38"/>
      <c r="Y343" s="13"/>
      <c r="Z343" s="38"/>
      <c r="AA343" s="13"/>
      <c r="AB343" s="38"/>
      <c r="AC343" s="13"/>
      <c r="AD343" s="38"/>
      <c r="AE343" s="13"/>
      <c r="AF343" s="38"/>
      <c r="AG343" s="13"/>
      <c r="AH343" s="38"/>
      <c r="AI343" s="13"/>
      <c r="AJ343" s="38"/>
      <c r="AK343" s="13"/>
      <c r="AL343" s="38"/>
      <c r="AM343" s="13"/>
      <c r="AN343" s="38"/>
      <c r="AO343" s="13"/>
    </row>
    <row r="344" spans="1:41">
      <c r="A344" s="102" t="s">
        <v>378</v>
      </c>
      <c r="B344" s="103" t="s">
        <v>410</v>
      </c>
      <c r="C344" s="104"/>
      <c r="D344" s="106">
        <v>198923</v>
      </c>
      <c r="E344" s="106">
        <v>10</v>
      </c>
      <c r="F344" s="84">
        <v>1776</v>
      </c>
      <c r="G344" s="43">
        <v>1900</v>
      </c>
      <c r="H344" s="84">
        <v>6384</v>
      </c>
      <c r="I344" s="13">
        <v>6508</v>
      </c>
      <c r="J344" s="38"/>
      <c r="K344" s="13"/>
      <c r="L344" s="38"/>
      <c r="M344" s="13"/>
      <c r="N344" s="38"/>
      <c r="O344" s="13"/>
      <c r="P344" s="38"/>
      <c r="Q344" s="13"/>
      <c r="R344" s="38"/>
      <c r="S344" s="13"/>
      <c r="T344" s="38"/>
      <c r="U344" s="13"/>
      <c r="V344" s="38"/>
      <c r="W344" s="13"/>
      <c r="X344" s="38"/>
      <c r="Y344" s="13"/>
      <c r="Z344" s="38"/>
      <c r="AA344" s="13"/>
      <c r="AB344" s="38"/>
      <c r="AC344" s="13"/>
      <c r="AD344" s="38"/>
      <c r="AE344" s="13"/>
      <c r="AF344" s="38"/>
      <c r="AG344" s="13"/>
      <c r="AH344" s="38"/>
      <c r="AI344" s="13"/>
      <c r="AJ344" s="38"/>
      <c r="AK344" s="13"/>
      <c r="AL344" s="38"/>
      <c r="AM344" s="13"/>
      <c r="AN344" s="38"/>
      <c r="AO344" s="13"/>
    </row>
    <row r="345" spans="1:41">
      <c r="A345" s="102" t="s">
        <v>378</v>
      </c>
      <c r="B345" s="103" t="s">
        <v>412</v>
      </c>
      <c r="C345" s="104"/>
      <c r="D345" s="106">
        <v>199023</v>
      </c>
      <c r="E345" s="106">
        <v>10</v>
      </c>
      <c r="F345" s="84">
        <v>2409</v>
      </c>
      <c r="G345" s="43">
        <v>2537</v>
      </c>
      <c r="H345" s="84">
        <v>8553</v>
      </c>
      <c r="I345" s="13">
        <v>8681</v>
      </c>
      <c r="J345" s="38"/>
      <c r="K345" s="13"/>
      <c r="L345" s="38"/>
      <c r="M345" s="13"/>
      <c r="N345" s="38"/>
      <c r="O345" s="13"/>
      <c r="P345" s="38"/>
      <c r="Q345" s="13"/>
      <c r="R345" s="38"/>
      <c r="S345" s="13"/>
      <c r="T345" s="38"/>
      <c r="U345" s="13"/>
      <c r="V345" s="38"/>
      <c r="W345" s="13"/>
      <c r="X345" s="38"/>
      <c r="Y345" s="13"/>
      <c r="Z345" s="38"/>
      <c r="AA345" s="13"/>
      <c r="AB345" s="38"/>
      <c r="AC345" s="13"/>
      <c r="AD345" s="38"/>
      <c r="AE345" s="13"/>
      <c r="AF345" s="38"/>
      <c r="AG345" s="13"/>
      <c r="AH345" s="38"/>
      <c r="AI345" s="13"/>
      <c r="AJ345" s="38"/>
      <c r="AK345" s="13"/>
      <c r="AL345" s="38"/>
      <c r="AM345" s="13"/>
      <c r="AN345" s="38"/>
      <c r="AO345" s="13"/>
    </row>
    <row r="346" spans="1:41">
      <c r="A346" s="102" t="s">
        <v>378</v>
      </c>
      <c r="B346" s="103" t="s">
        <v>414</v>
      </c>
      <c r="C346" s="104"/>
      <c r="D346" s="106">
        <v>199263</v>
      </c>
      <c r="E346" s="106">
        <v>10</v>
      </c>
      <c r="F346" s="84">
        <v>2347</v>
      </c>
      <c r="G346" s="43">
        <v>1867</v>
      </c>
      <c r="H346" s="84">
        <v>8491</v>
      </c>
      <c r="I346" s="43">
        <v>6475</v>
      </c>
      <c r="J346" s="38"/>
      <c r="K346" s="13"/>
      <c r="L346" s="38"/>
      <c r="M346" s="13"/>
      <c r="N346" s="38"/>
      <c r="O346" s="13"/>
      <c r="P346" s="38"/>
      <c r="Q346" s="13"/>
      <c r="R346" s="38"/>
      <c r="S346" s="13"/>
      <c r="T346" s="38"/>
      <c r="U346" s="13"/>
      <c r="V346" s="38"/>
      <c r="W346" s="13"/>
      <c r="X346" s="38"/>
      <c r="Y346" s="13"/>
      <c r="Z346" s="38"/>
      <c r="AA346" s="13"/>
      <c r="AB346" s="38"/>
      <c r="AC346" s="13"/>
      <c r="AD346" s="38"/>
      <c r="AE346" s="13"/>
      <c r="AF346" s="38"/>
      <c r="AG346" s="13"/>
      <c r="AH346" s="38"/>
      <c r="AI346" s="13"/>
      <c r="AJ346" s="38"/>
      <c r="AK346" s="13"/>
      <c r="AL346" s="38"/>
      <c r="AM346" s="13"/>
      <c r="AN346" s="38"/>
      <c r="AO346" s="13"/>
    </row>
    <row r="347" spans="1:41">
      <c r="A347" s="102" t="s">
        <v>378</v>
      </c>
      <c r="B347" s="103" t="s">
        <v>415</v>
      </c>
      <c r="C347" s="104"/>
      <c r="D347" s="106">
        <v>199324</v>
      </c>
      <c r="E347" s="106">
        <v>10</v>
      </c>
      <c r="F347" s="84">
        <v>2419</v>
      </c>
      <c r="G347" s="43">
        <v>2547</v>
      </c>
      <c r="H347" s="84">
        <v>8563</v>
      </c>
      <c r="I347" s="13">
        <v>8691</v>
      </c>
      <c r="J347" s="38"/>
      <c r="K347" s="13"/>
      <c r="L347" s="38"/>
      <c r="M347" s="13"/>
      <c r="N347" s="38"/>
      <c r="O347" s="13"/>
      <c r="P347" s="38"/>
      <c r="Q347" s="13"/>
      <c r="R347" s="38"/>
      <c r="S347" s="13"/>
      <c r="T347" s="38"/>
      <c r="U347" s="13"/>
      <c r="V347" s="38"/>
      <c r="W347" s="13"/>
      <c r="X347" s="38"/>
      <c r="Y347" s="13"/>
      <c r="Z347" s="38"/>
      <c r="AA347" s="13"/>
      <c r="AB347" s="38"/>
      <c r="AC347" s="13"/>
      <c r="AD347" s="38"/>
      <c r="AE347" s="13"/>
      <c r="AF347" s="38"/>
      <c r="AG347" s="13"/>
      <c r="AH347" s="38"/>
      <c r="AI347" s="13"/>
      <c r="AJ347" s="38"/>
      <c r="AK347" s="13"/>
      <c r="AL347" s="38"/>
      <c r="AM347" s="13"/>
      <c r="AN347" s="38"/>
      <c r="AO347" s="13"/>
    </row>
    <row r="348" spans="1:41">
      <c r="A348" s="102" t="s">
        <v>378</v>
      </c>
      <c r="B348" s="103" t="s">
        <v>419</v>
      </c>
      <c r="C348" s="104"/>
      <c r="D348" s="106">
        <v>199467</v>
      </c>
      <c r="E348" s="106">
        <v>10</v>
      </c>
      <c r="F348" s="84">
        <v>2478</v>
      </c>
      <c r="G348" s="43">
        <v>2642</v>
      </c>
      <c r="H348" s="84">
        <v>8622</v>
      </c>
      <c r="I348" s="13">
        <v>8786</v>
      </c>
      <c r="J348" s="38"/>
      <c r="K348" s="13"/>
      <c r="L348" s="38"/>
      <c r="M348" s="13"/>
      <c r="N348" s="38"/>
      <c r="O348" s="13"/>
      <c r="P348" s="38"/>
      <c r="Q348" s="13"/>
      <c r="R348" s="38"/>
      <c r="S348" s="13"/>
      <c r="T348" s="38"/>
      <c r="U348" s="13"/>
      <c r="V348" s="38"/>
      <c r="W348" s="13"/>
      <c r="X348" s="38"/>
      <c r="Y348" s="13"/>
      <c r="Z348" s="38"/>
      <c r="AA348" s="13"/>
      <c r="AB348" s="38"/>
      <c r="AC348" s="13"/>
      <c r="AD348" s="38"/>
      <c r="AE348" s="13"/>
      <c r="AF348" s="38"/>
      <c r="AG348" s="13"/>
      <c r="AH348" s="38"/>
      <c r="AI348" s="13"/>
      <c r="AJ348" s="38"/>
      <c r="AK348" s="13"/>
      <c r="AL348" s="38"/>
      <c r="AM348" s="13"/>
      <c r="AN348" s="38"/>
      <c r="AO348" s="13"/>
    </row>
    <row r="349" spans="1:41">
      <c r="A349" s="102" t="s">
        <v>378</v>
      </c>
      <c r="B349" s="103" t="s">
        <v>421</v>
      </c>
      <c r="C349" s="104"/>
      <c r="D349" s="106">
        <v>199485</v>
      </c>
      <c r="E349" s="106">
        <v>10</v>
      </c>
      <c r="F349" s="84">
        <v>1844</v>
      </c>
      <c r="G349" s="43">
        <v>1940</v>
      </c>
      <c r="H349" s="84">
        <v>6452</v>
      </c>
      <c r="I349" s="13">
        <v>6548</v>
      </c>
      <c r="J349" s="38"/>
      <c r="K349" s="13"/>
      <c r="L349" s="38"/>
      <c r="M349" s="13"/>
      <c r="N349" s="38"/>
      <c r="O349" s="13"/>
      <c r="P349" s="38"/>
      <c r="Q349" s="13"/>
      <c r="R349" s="38"/>
      <c r="S349" s="13"/>
      <c r="T349" s="38"/>
      <c r="U349" s="13"/>
      <c r="V349" s="38"/>
      <c r="W349" s="13"/>
      <c r="X349" s="38"/>
      <c r="Y349" s="13"/>
      <c r="Z349" s="38"/>
      <c r="AA349" s="13"/>
      <c r="AB349" s="38"/>
      <c r="AC349" s="13"/>
      <c r="AD349" s="38"/>
      <c r="AE349" s="13"/>
      <c r="AF349" s="38"/>
      <c r="AG349" s="13"/>
      <c r="AH349" s="38"/>
      <c r="AI349" s="13"/>
      <c r="AJ349" s="38"/>
      <c r="AK349" s="13"/>
      <c r="AL349" s="38"/>
      <c r="AM349" s="13"/>
      <c r="AN349" s="38"/>
      <c r="AO349" s="13"/>
    </row>
    <row r="350" spans="1:41">
      <c r="A350" s="102" t="s">
        <v>378</v>
      </c>
      <c r="B350" s="103" t="s">
        <v>423</v>
      </c>
      <c r="C350" s="104"/>
      <c r="D350" s="106">
        <v>199625</v>
      </c>
      <c r="E350" s="106">
        <v>10</v>
      </c>
      <c r="F350" s="84">
        <v>2381</v>
      </c>
      <c r="G350" s="43">
        <v>2509</v>
      </c>
      <c r="H350" s="84">
        <v>8525</v>
      </c>
      <c r="I350" s="43">
        <v>2509</v>
      </c>
      <c r="J350" s="38"/>
      <c r="K350" s="13"/>
      <c r="L350" s="38"/>
      <c r="M350" s="13"/>
      <c r="N350" s="38"/>
      <c r="O350" s="13"/>
      <c r="P350" s="38"/>
      <c r="Q350" s="13"/>
      <c r="R350" s="38"/>
      <c r="S350" s="13"/>
      <c r="T350" s="38"/>
      <c r="U350" s="13"/>
      <c r="V350" s="38"/>
      <c r="W350" s="13"/>
      <c r="X350" s="38"/>
      <c r="Y350" s="13"/>
      <c r="Z350" s="38"/>
      <c r="AA350" s="13"/>
      <c r="AB350" s="38"/>
      <c r="AC350" s="13"/>
      <c r="AD350" s="38"/>
      <c r="AE350" s="13"/>
      <c r="AF350" s="38"/>
      <c r="AG350" s="13"/>
      <c r="AH350" s="38"/>
      <c r="AI350" s="13"/>
      <c r="AJ350" s="38"/>
      <c r="AK350" s="13"/>
      <c r="AL350" s="38"/>
      <c r="AM350" s="13"/>
      <c r="AN350" s="38"/>
      <c r="AO350" s="13"/>
    </row>
    <row r="351" spans="1:41">
      <c r="A351" s="102" t="s">
        <v>378</v>
      </c>
      <c r="B351" s="103" t="s">
        <v>425</v>
      </c>
      <c r="C351" s="104" t="s">
        <v>845</v>
      </c>
      <c r="D351" s="106">
        <v>197850</v>
      </c>
      <c r="E351" s="106">
        <v>10</v>
      </c>
      <c r="F351" s="84">
        <v>1873</v>
      </c>
      <c r="G351" s="13">
        <v>1873</v>
      </c>
      <c r="H351" s="84">
        <v>6481</v>
      </c>
      <c r="I351" s="13">
        <v>6481</v>
      </c>
      <c r="J351" s="38"/>
      <c r="K351" s="13"/>
      <c r="L351" s="38"/>
      <c r="M351" s="13"/>
      <c r="N351" s="38"/>
      <c r="O351" s="13"/>
      <c r="P351" s="38"/>
      <c r="Q351" s="13"/>
      <c r="R351" s="38"/>
      <c r="S351" s="13"/>
      <c r="T351" s="38"/>
      <c r="U351" s="13"/>
      <c r="V351" s="38"/>
      <c r="W351" s="13"/>
      <c r="X351" s="38"/>
      <c r="Y351" s="13"/>
      <c r="Z351" s="38"/>
      <c r="AA351" s="13"/>
      <c r="AB351" s="38"/>
      <c r="AC351" s="13"/>
      <c r="AD351" s="38"/>
      <c r="AE351" s="13"/>
      <c r="AF351" s="38"/>
      <c r="AG351" s="13"/>
      <c r="AH351" s="38"/>
      <c r="AI351" s="13"/>
      <c r="AJ351" s="38"/>
      <c r="AK351" s="13"/>
      <c r="AL351" s="38"/>
      <c r="AM351" s="13"/>
      <c r="AN351" s="38"/>
      <c r="AO351" s="13"/>
    </row>
    <row r="352" spans="1:41">
      <c r="A352" s="102" t="s">
        <v>378</v>
      </c>
      <c r="B352" s="103" t="s">
        <v>426</v>
      </c>
      <c r="C352" s="104"/>
      <c r="D352" s="106">
        <v>199722</v>
      </c>
      <c r="E352" s="106">
        <v>10</v>
      </c>
      <c r="F352" s="84">
        <v>2457</v>
      </c>
      <c r="G352" s="43">
        <v>2589</v>
      </c>
      <c r="H352" s="84">
        <v>8601</v>
      </c>
      <c r="I352" s="13">
        <v>8733</v>
      </c>
      <c r="J352" s="38"/>
      <c r="K352" s="13"/>
      <c r="L352" s="38"/>
      <c r="M352" s="13"/>
      <c r="N352" s="38"/>
      <c r="O352" s="13"/>
      <c r="P352" s="38"/>
      <c r="Q352" s="13"/>
      <c r="R352" s="38"/>
      <c r="S352" s="13"/>
      <c r="T352" s="38"/>
      <c r="U352" s="13"/>
      <c r="V352" s="38"/>
      <c r="W352" s="13"/>
      <c r="X352" s="38"/>
      <c r="Y352" s="13"/>
      <c r="Z352" s="38"/>
      <c r="AA352" s="13"/>
      <c r="AB352" s="38"/>
      <c r="AC352" s="13"/>
      <c r="AD352" s="38"/>
      <c r="AE352" s="13"/>
      <c r="AF352" s="38"/>
      <c r="AG352" s="13"/>
      <c r="AH352" s="38"/>
      <c r="AI352" s="13"/>
      <c r="AJ352" s="38"/>
      <c r="AK352" s="13"/>
      <c r="AL352" s="38"/>
      <c r="AM352" s="13"/>
      <c r="AN352" s="38"/>
      <c r="AO352" s="13"/>
    </row>
    <row r="353" spans="1:41">
      <c r="A353" s="102" t="s">
        <v>378</v>
      </c>
      <c r="B353" s="103" t="s">
        <v>427</v>
      </c>
      <c r="C353" s="104" t="s">
        <v>845</v>
      </c>
      <c r="D353" s="106">
        <v>199731</v>
      </c>
      <c r="E353" s="106">
        <v>10</v>
      </c>
      <c r="F353" s="84">
        <v>2100</v>
      </c>
      <c r="G353" s="43">
        <v>2213</v>
      </c>
      <c r="H353" s="84">
        <v>7476</v>
      </c>
      <c r="I353" s="13">
        <v>7589</v>
      </c>
      <c r="J353" s="38"/>
      <c r="K353" s="13"/>
      <c r="L353" s="38"/>
      <c r="M353" s="13"/>
      <c r="N353" s="38"/>
      <c r="O353" s="13"/>
      <c r="P353" s="38"/>
      <c r="Q353" s="13"/>
      <c r="R353" s="38"/>
      <c r="S353" s="13"/>
      <c r="T353" s="38"/>
      <c r="U353" s="13"/>
      <c r="V353" s="38"/>
      <c r="W353" s="13"/>
      <c r="X353" s="38"/>
      <c r="Y353" s="13"/>
      <c r="Z353" s="38"/>
      <c r="AA353" s="13"/>
      <c r="AB353" s="38"/>
      <c r="AC353" s="13"/>
      <c r="AD353" s="38"/>
      <c r="AE353" s="13"/>
      <c r="AF353" s="38"/>
      <c r="AG353" s="13"/>
      <c r="AH353" s="38"/>
      <c r="AI353" s="13"/>
      <c r="AJ353" s="38"/>
      <c r="AK353" s="13"/>
      <c r="AL353" s="38"/>
      <c r="AM353" s="13"/>
      <c r="AN353" s="38"/>
      <c r="AO353" s="13"/>
    </row>
    <row r="354" spans="1:41">
      <c r="A354" s="102" t="s">
        <v>378</v>
      </c>
      <c r="B354" s="103" t="s">
        <v>430</v>
      </c>
      <c r="C354" s="104"/>
      <c r="D354" s="106">
        <v>199795</v>
      </c>
      <c r="E354" s="106">
        <v>10</v>
      </c>
      <c r="F354" s="84">
        <v>2363</v>
      </c>
      <c r="G354" s="13">
        <v>2363</v>
      </c>
      <c r="H354" s="84">
        <v>8507</v>
      </c>
      <c r="I354" s="13">
        <v>8507</v>
      </c>
      <c r="J354" s="38"/>
      <c r="K354" s="13"/>
      <c r="L354" s="38"/>
      <c r="M354" s="13"/>
      <c r="N354" s="38"/>
      <c r="O354" s="13"/>
      <c r="P354" s="38"/>
      <c r="Q354" s="13"/>
      <c r="R354" s="38"/>
      <c r="S354" s="13"/>
      <c r="T354" s="38"/>
      <c r="U354" s="13"/>
      <c r="V354" s="38"/>
      <c r="W354" s="13"/>
      <c r="X354" s="38"/>
      <c r="Y354" s="13"/>
      <c r="Z354" s="38"/>
      <c r="AA354" s="13"/>
      <c r="AB354" s="38"/>
      <c r="AC354" s="13"/>
      <c r="AD354" s="38"/>
      <c r="AE354" s="13"/>
      <c r="AF354" s="38"/>
      <c r="AG354" s="13"/>
      <c r="AH354" s="38"/>
      <c r="AI354" s="13"/>
      <c r="AJ354" s="38"/>
      <c r="AK354" s="13"/>
      <c r="AL354" s="38"/>
      <c r="AM354" s="13"/>
      <c r="AN354" s="38"/>
      <c r="AO354" s="13"/>
    </row>
    <row r="355" spans="1:41">
      <c r="A355" s="102" t="s">
        <v>378</v>
      </c>
      <c r="B355" s="103" t="s">
        <v>436</v>
      </c>
      <c r="C355" s="104"/>
      <c r="D355" s="106">
        <v>199953</v>
      </c>
      <c r="E355" s="106">
        <v>10</v>
      </c>
      <c r="F355" s="84">
        <v>2393</v>
      </c>
      <c r="G355" s="43">
        <v>2552</v>
      </c>
      <c r="H355" s="84">
        <v>8586</v>
      </c>
      <c r="I355" s="13">
        <v>8716</v>
      </c>
      <c r="J355" s="38"/>
      <c r="K355" s="13"/>
      <c r="L355" s="38"/>
      <c r="M355" s="13"/>
      <c r="N355" s="38"/>
      <c r="O355" s="13"/>
      <c r="P355" s="38"/>
      <c r="Q355" s="13"/>
      <c r="R355" s="38"/>
      <c r="S355" s="13"/>
      <c r="T355" s="38"/>
      <c r="U355" s="13"/>
      <c r="V355" s="38"/>
      <c r="W355" s="13"/>
      <c r="X355" s="38"/>
      <c r="Y355" s="13"/>
      <c r="Z355" s="38"/>
      <c r="AA355" s="13"/>
      <c r="AB355" s="38"/>
      <c r="AC355" s="13"/>
      <c r="AD355" s="38"/>
      <c r="AE355" s="13"/>
      <c r="AF355" s="38"/>
      <c r="AG355" s="13"/>
      <c r="AH355" s="38"/>
      <c r="AI355" s="13"/>
      <c r="AJ355" s="38"/>
      <c r="AK355" s="13"/>
      <c r="AL355" s="38"/>
      <c r="AM355" s="13"/>
      <c r="AN355" s="38"/>
      <c r="AO355" s="13"/>
    </row>
    <row r="356" spans="1:41">
      <c r="A356" s="154" t="s">
        <v>378</v>
      </c>
      <c r="B356" s="155" t="s">
        <v>452</v>
      </c>
      <c r="C356" s="160"/>
      <c r="D356" s="157">
        <v>199184</v>
      </c>
      <c r="E356" s="157">
        <v>15</v>
      </c>
      <c r="F356" s="38">
        <v>8983</v>
      </c>
      <c r="G356" s="13">
        <v>9139</v>
      </c>
      <c r="H356" s="38">
        <v>24403</v>
      </c>
      <c r="I356" s="13">
        <v>24609</v>
      </c>
      <c r="J356" s="38">
        <v>10559</v>
      </c>
      <c r="K356" s="13">
        <v>10765</v>
      </c>
      <c r="L356" s="38">
        <v>23666</v>
      </c>
      <c r="M356" s="13">
        <v>24172</v>
      </c>
      <c r="N356" s="38"/>
      <c r="O356" s="13"/>
      <c r="P356" s="38"/>
      <c r="Q356" s="13"/>
      <c r="R356" s="38"/>
      <c r="S356" s="13"/>
      <c r="T356" s="38"/>
      <c r="U356" s="13"/>
      <c r="V356" s="38"/>
      <c r="W356" s="13"/>
      <c r="X356" s="38"/>
      <c r="Y356" s="13"/>
      <c r="Z356" s="38"/>
      <c r="AA356" s="13"/>
      <c r="AB356" s="38"/>
      <c r="AC356" s="13"/>
      <c r="AD356" s="38"/>
      <c r="AE356" s="13"/>
      <c r="AF356" s="38"/>
      <c r="AG356" s="13"/>
      <c r="AH356" s="38"/>
      <c r="AI356" s="13"/>
      <c r="AJ356" s="38"/>
      <c r="AK356" s="13"/>
      <c r="AL356" s="38"/>
      <c r="AM356" s="13"/>
      <c r="AN356" s="38"/>
      <c r="AO356" s="13"/>
    </row>
    <row r="357" spans="1:41">
      <c r="A357" s="39" t="s">
        <v>453</v>
      </c>
      <c r="B357" s="40" t="s">
        <v>651</v>
      </c>
      <c r="C357" s="44"/>
      <c r="D357" s="41">
        <v>207388</v>
      </c>
      <c r="E357" s="41">
        <v>1</v>
      </c>
      <c r="F357" s="38">
        <v>7777.5</v>
      </c>
      <c r="G357" s="43">
        <v>8320.5</v>
      </c>
      <c r="H357" s="38">
        <v>20977.5</v>
      </c>
      <c r="I357" s="43">
        <v>22443</v>
      </c>
      <c r="J357" s="38">
        <v>7230</v>
      </c>
      <c r="K357" s="43">
        <v>7735.2</v>
      </c>
      <c r="L357" s="38">
        <v>21384</v>
      </c>
      <c r="M357" s="43">
        <v>22503.599999999999</v>
      </c>
      <c r="N357" s="38"/>
      <c r="O357" s="13"/>
      <c r="P357" s="38"/>
      <c r="Q357" s="13"/>
      <c r="R357" s="38"/>
      <c r="S357" s="13"/>
      <c r="T357" s="38"/>
      <c r="U357" s="13"/>
      <c r="V357" s="38"/>
      <c r="W357" s="13"/>
      <c r="X357" s="38"/>
      <c r="Y357" s="13"/>
      <c r="Z357" s="38"/>
      <c r="AA357" s="13"/>
      <c r="AB357" s="38"/>
      <c r="AC357" s="13"/>
      <c r="AD357" s="38"/>
      <c r="AE357" s="13"/>
      <c r="AF357" s="38"/>
      <c r="AG357" s="13"/>
      <c r="AH357" s="38">
        <v>23534</v>
      </c>
      <c r="AI357" s="13">
        <v>24926.2</v>
      </c>
      <c r="AJ357" s="38">
        <v>45665.48</v>
      </c>
      <c r="AK357" s="13">
        <v>48717.06</v>
      </c>
      <c r="AL357" s="38">
        <v>19025.599999999999</v>
      </c>
      <c r="AM357" s="43">
        <v>20347.599999999999</v>
      </c>
      <c r="AN357" s="38">
        <v>41340.6</v>
      </c>
      <c r="AO357" s="43">
        <v>45453.599999999999</v>
      </c>
    </row>
    <row r="358" spans="1:41">
      <c r="A358" s="39" t="s">
        <v>453</v>
      </c>
      <c r="B358" s="40" t="s">
        <v>652</v>
      </c>
      <c r="C358" s="44"/>
      <c r="D358" s="41">
        <v>207500</v>
      </c>
      <c r="E358" s="41">
        <v>1</v>
      </c>
      <c r="F358" s="38">
        <v>8065</v>
      </c>
      <c r="G358" s="43">
        <v>8630.5</v>
      </c>
      <c r="H358" s="38">
        <v>21451</v>
      </c>
      <c r="I358" s="43">
        <v>22952.5</v>
      </c>
      <c r="J358" s="38">
        <v>7636.6</v>
      </c>
      <c r="K358" s="43">
        <v>8169.4</v>
      </c>
      <c r="L358" s="38">
        <v>20817</v>
      </c>
      <c r="M358" s="43">
        <v>22271.8</v>
      </c>
      <c r="N358" s="38">
        <v>18398</v>
      </c>
      <c r="O358" s="13">
        <v>18398</v>
      </c>
      <c r="P358" s="38">
        <v>28823</v>
      </c>
      <c r="Q358" s="13">
        <v>28823</v>
      </c>
      <c r="R358" s="38">
        <v>25850.5</v>
      </c>
      <c r="S358" s="13">
        <v>27104.5</v>
      </c>
      <c r="T358" s="38">
        <v>55196.5</v>
      </c>
      <c r="U358" s="13">
        <v>57918.5</v>
      </c>
      <c r="V358" s="38">
        <v>25642.5</v>
      </c>
      <c r="W358" s="13">
        <v>26898.5</v>
      </c>
      <c r="X358" s="38">
        <v>57118.5</v>
      </c>
      <c r="Y358" s="13">
        <v>59948.5</v>
      </c>
      <c r="Z358" s="38">
        <v>17658.900000000001</v>
      </c>
      <c r="AA358" s="13">
        <v>18516.900000000001</v>
      </c>
      <c r="AB358" s="38">
        <v>36508.9</v>
      </c>
      <c r="AC358" s="13">
        <v>38308.9</v>
      </c>
      <c r="AD358" s="38"/>
      <c r="AE358" s="13"/>
      <c r="AF358" s="38"/>
      <c r="AG358" s="13"/>
      <c r="AH358" s="38"/>
      <c r="AI358" s="13"/>
      <c r="AJ358" s="38"/>
      <c r="AK358" s="13"/>
      <c r="AL358" s="38"/>
      <c r="AM358" s="13"/>
      <c r="AN358" s="38"/>
      <c r="AO358" s="13"/>
    </row>
    <row r="359" spans="1:41">
      <c r="A359" s="39" t="s">
        <v>453</v>
      </c>
      <c r="B359" s="40" t="s">
        <v>653</v>
      </c>
      <c r="C359" s="44"/>
      <c r="D359" s="41">
        <v>207263</v>
      </c>
      <c r="E359" s="41">
        <v>3</v>
      </c>
      <c r="F359" s="38">
        <v>5547</v>
      </c>
      <c r="G359" s="43">
        <v>6207</v>
      </c>
      <c r="H359" s="38">
        <v>12897</v>
      </c>
      <c r="I359" s="43">
        <v>13707</v>
      </c>
      <c r="J359" s="38">
        <v>5448</v>
      </c>
      <c r="K359" s="43">
        <v>6096</v>
      </c>
      <c r="L359" s="38">
        <v>12000</v>
      </c>
      <c r="M359" s="43">
        <v>12648</v>
      </c>
      <c r="N359" s="38"/>
      <c r="O359" s="13"/>
      <c r="P359" s="38"/>
      <c r="Q359" s="13"/>
      <c r="R359" s="38"/>
      <c r="S359" s="13"/>
      <c r="T359" s="38"/>
      <c r="U359" s="13"/>
      <c r="V359" s="38"/>
      <c r="W359" s="13"/>
      <c r="X359" s="38"/>
      <c r="Y359" s="13"/>
      <c r="Z359" s="38"/>
      <c r="AA359" s="13"/>
      <c r="AB359" s="38"/>
      <c r="AC359" s="13"/>
      <c r="AD359" s="38">
        <v>16887.2</v>
      </c>
      <c r="AE359" s="13">
        <v>17727.2</v>
      </c>
      <c r="AF359" s="38">
        <v>32747.200000000001</v>
      </c>
      <c r="AG359" s="13">
        <v>34407.199999999997</v>
      </c>
      <c r="AH359" s="38"/>
      <c r="AI359" s="13"/>
      <c r="AJ359" s="38"/>
      <c r="AK359" s="43"/>
      <c r="AL359" s="38"/>
      <c r="AM359" s="13"/>
      <c r="AN359" s="38"/>
      <c r="AO359" s="13"/>
    </row>
    <row r="360" spans="1:41">
      <c r="A360" s="39" t="s">
        <v>453</v>
      </c>
      <c r="B360" s="40" t="s">
        <v>654</v>
      </c>
      <c r="C360" s="44"/>
      <c r="D360" s="41">
        <v>206941</v>
      </c>
      <c r="E360" s="41">
        <v>3</v>
      </c>
      <c r="F360" s="38">
        <v>6096</v>
      </c>
      <c r="G360" s="43">
        <v>6699</v>
      </c>
      <c r="H360" s="38">
        <v>14971.5</v>
      </c>
      <c r="I360" s="43">
        <v>16459.509999999998</v>
      </c>
      <c r="J360" s="38">
        <v>6182.4</v>
      </c>
      <c r="K360" s="43">
        <v>6794.4</v>
      </c>
      <c r="L360" s="38">
        <v>14342.4</v>
      </c>
      <c r="M360" s="43">
        <v>15760.8</v>
      </c>
      <c r="N360" s="38"/>
      <c r="O360" s="13"/>
      <c r="P360" s="38"/>
      <c r="Q360" s="13"/>
      <c r="R360" s="38"/>
      <c r="S360" s="13"/>
      <c r="T360" s="38"/>
      <c r="U360" s="13"/>
      <c r="V360" s="38"/>
      <c r="W360" s="13"/>
      <c r="X360" s="38"/>
      <c r="Y360" s="13"/>
      <c r="Z360" s="38"/>
      <c r="AA360" s="13"/>
      <c r="AB360" s="38"/>
      <c r="AC360" s="13"/>
      <c r="AD360" s="38"/>
      <c r="AE360" s="13"/>
      <c r="AF360" s="38"/>
      <c r="AG360" s="13"/>
      <c r="AH360" s="38"/>
      <c r="AI360" s="13"/>
      <c r="AJ360" s="38"/>
      <c r="AK360" s="13"/>
      <c r="AL360" s="38"/>
      <c r="AM360" s="13"/>
      <c r="AN360" s="38"/>
      <c r="AO360" s="13"/>
    </row>
    <row r="361" spans="1:41">
      <c r="A361" s="39" t="s">
        <v>453</v>
      </c>
      <c r="B361" s="40" t="s">
        <v>655</v>
      </c>
      <c r="C361" s="180"/>
      <c r="D361" s="41">
        <v>207847</v>
      </c>
      <c r="E361" s="41">
        <v>4</v>
      </c>
      <c r="F361" s="38">
        <v>5974.5</v>
      </c>
      <c r="G361" s="43">
        <v>6450</v>
      </c>
      <c r="H361" s="38">
        <v>14613</v>
      </c>
      <c r="I361" s="43">
        <v>15720</v>
      </c>
      <c r="J361" s="38">
        <v>5878.8</v>
      </c>
      <c r="K361" s="43">
        <v>6360</v>
      </c>
      <c r="L361" s="38">
        <v>13593.6</v>
      </c>
      <c r="M361" s="43">
        <v>14640</v>
      </c>
      <c r="N361" s="38"/>
      <c r="O361" s="13"/>
      <c r="P361" s="38"/>
      <c r="Q361" s="13"/>
      <c r="R361" s="38"/>
      <c r="S361" s="13"/>
      <c r="T361" s="38"/>
      <c r="U361" s="13"/>
      <c r="V361" s="38"/>
      <c r="W361" s="13"/>
      <c r="X361" s="38"/>
      <c r="Y361" s="13"/>
      <c r="Z361" s="38"/>
      <c r="AA361" s="13"/>
      <c r="AB361" s="38"/>
      <c r="AC361" s="13"/>
      <c r="AD361" s="38"/>
      <c r="AE361" s="13"/>
      <c r="AF361" s="38"/>
      <c r="AG361" s="13"/>
      <c r="AH361" s="38"/>
      <c r="AI361" s="13"/>
      <c r="AJ361" s="38"/>
      <c r="AK361" s="13"/>
      <c r="AL361" s="38"/>
      <c r="AM361" s="13"/>
      <c r="AN361" s="38"/>
      <c r="AO361" s="13"/>
    </row>
    <row r="362" spans="1:41">
      <c r="A362" s="39" t="s">
        <v>453</v>
      </c>
      <c r="B362" s="40" t="s">
        <v>656</v>
      </c>
      <c r="C362" s="44"/>
      <c r="D362" s="41">
        <v>206914</v>
      </c>
      <c r="E362" s="41">
        <v>5</v>
      </c>
      <c r="F362" s="38">
        <v>5580</v>
      </c>
      <c r="G362" s="43">
        <v>5970</v>
      </c>
      <c r="H362" s="38">
        <v>14190</v>
      </c>
      <c r="I362" s="43">
        <v>15210</v>
      </c>
      <c r="J362" s="38">
        <v>5352</v>
      </c>
      <c r="K362" s="43">
        <v>5664</v>
      </c>
      <c r="L362" s="38">
        <v>13512</v>
      </c>
      <c r="M362" s="43">
        <v>14424</v>
      </c>
      <c r="N362" s="38"/>
      <c r="O362" s="13"/>
      <c r="P362" s="38"/>
      <c r="Q362" s="13"/>
      <c r="R362" s="38"/>
      <c r="S362" s="13"/>
      <c r="T362" s="38"/>
      <c r="U362" s="13"/>
      <c r="V362" s="38"/>
      <c r="W362" s="13"/>
      <c r="X362" s="38"/>
      <c r="Y362" s="13"/>
      <c r="Z362" s="38"/>
      <c r="AA362" s="13"/>
      <c r="AB362" s="38"/>
      <c r="AC362" s="13"/>
      <c r="AD362" s="38"/>
      <c r="AE362" s="13"/>
      <c r="AF362" s="38"/>
      <c r="AG362" s="13"/>
      <c r="AH362" s="38"/>
      <c r="AI362" s="13"/>
      <c r="AJ362" s="38"/>
      <c r="AK362" s="13"/>
      <c r="AL362" s="38"/>
      <c r="AM362" s="13"/>
      <c r="AN362" s="38"/>
      <c r="AO362" s="13"/>
    </row>
    <row r="363" spans="1:41">
      <c r="A363" s="39" t="s">
        <v>453</v>
      </c>
      <c r="B363" s="40" t="s">
        <v>657</v>
      </c>
      <c r="C363" s="44"/>
      <c r="D363" s="41">
        <v>207041</v>
      </c>
      <c r="E363" s="41">
        <v>5</v>
      </c>
      <c r="F363" s="38">
        <v>5823.5</v>
      </c>
      <c r="G363" s="43">
        <v>6398</v>
      </c>
      <c r="H363" s="38">
        <v>14131.7</v>
      </c>
      <c r="I363" s="43">
        <v>15518</v>
      </c>
      <c r="J363" s="38">
        <v>5670.44</v>
      </c>
      <c r="K363" s="43">
        <v>6234.2</v>
      </c>
      <c r="L363" s="38">
        <v>13578.44</v>
      </c>
      <c r="M363" s="43">
        <v>14736.2</v>
      </c>
      <c r="N363" s="38"/>
      <c r="O363" s="13"/>
      <c r="P363" s="38"/>
      <c r="Q363" s="13"/>
      <c r="R363" s="38"/>
      <c r="S363" s="13"/>
      <c r="T363" s="38"/>
      <c r="U363" s="13"/>
      <c r="V363" s="38"/>
      <c r="W363" s="13"/>
      <c r="X363" s="38"/>
      <c r="Y363" s="13"/>
      <c r="Z363" s="38"/>
      <c r="AA363" s="13"/>
      <c r="AB363" s="38"/>
      <c r="AC363" s="13"/>
      <c r="AD363" s="38"/>
      <c r="AE363" s="13"/>
      <c r="AF363" s="38"/>
      <c r="AG363" s="13"/>
      <c r="AH363" s="38"/>
      <c r="AI363" s="13"/>
      <c r="AJ363" s="38"/>
      <c r="AK363" s="13"/>
      <c r="AL363" s="38"/>
      <c r="AM363" s="13"/>
      <c r="AN363" s="38"/>
      <c r="AO363" s="13"/>
    </row>
    <row r="364" spans="1:41">
      <c r="A364" s="39" t="s">
        <v>453</v>
      </c>
      <c r="B364" s="40" t="s">
        <v>658</v>
      </c>
      <c r="C364" s="44"/>
      <c r="D364" s="41">
        <v>207209</v>
      </c>
      <c r="E364" s="41">
        <v>5</v>
      </c>
      <c r="F364" s="38">
        <v>5042</v>
      </c>
      <c r="G364" s="43">
        <v>5387.9</v>
      </c>
      <c r="H364" s="38">
        <v>12371</v>
      </c>
      <c r="I364" s="13">
        <v>12727.4</v>
      </c>
      <c r="J364" s="38">
        <v>4889.6000000000004</v>
      </c>
      <c r="K364" s="43">
        <v>5233.7</v>
      </c>
      <c r="L364" s="38">
        <v>11632.4</v>
      </c>
      <c r="M364" s="13">
        <v>11984.9</v>
      </c>
      <c r="N364" s="38"/>
      <c r="O364" s="13"/>
      <c r="P364" s="38"/>
      <c r="Q364" s="13"/>
      <c r="R364" s="38"/>
      <c r="S364" s="13"/>
      <c r="T364" s="38"/>
      <c r="U364" s="13"/>
      <c r="V364" s="38"/>
      <c r="W364" s="13"/>
      <c r="X364" s="38"/>
      <c r="Y364" s="13"/>
      <c r="Z364" s="38"/>
      <c r="AA364" s="13"/>
      <c r="AB364" s="38"/>
      <c r="AC364" s="13"/>
      <c r="AD364" s="38"/>
      <c r="AE364" s="13"/>
      <c r="AF364" s="38"/>
      <c r="AG364" s="13"/>
      <c r="AH364" s="38"/>
      <c r="AI364" s="13"/>
      <c r="AJ364" s="38"/>
      <c r="AK364" s="13"/>
      <c r="AL364" s="38"/>
      <c r="AM364" s="13"/>
      <c r="AN364" s="38"/>
      <c r="AO364" s="13"/>
    </row>
    <row r="365" spans="1:41">
      <c r="A365" s="39" t="s">
        <v>453</v>
      </c>
      <c r="B365" s="40" t="s">
        <v>659</v>
      </c>
      <c r="C365" s="44"/>
      <c r="D365" s="41">
        <v>207306</v>
      </c>
      <c r="E365" s="41">
        <v>5</v>
      </c>
      <c r="F365" s="38">
        <v>5820</v>
      </c>
      <c r="G365" s="43">
        <v>6390</v>
      </c>
      <c r="H365" s="38">
        <v>12270</v>
      </c>
      <c r="I365" s="43">
        <v>13237.5</v>
      </c>
      <c r="J365" s="38">
        <v>5544</v>
      </c>
      <c r="K365" s="43">
        <v>6084</v>
      </c>
      <c r="L365" s="38">
        <v>11664</v>
      </c>
      <c r="M365" s="43">
        <v>12324</v>
      </c>
      <c r="N365" s="38"/>
      <c r="O365" s="13"/>
      <c r="P365" s="38"/>
      <c r="Q365" s="13"/>
      <c r="R365" s="38"/>
      <c r="S365" s="13"/>
      <c r="T365" s="38"/>
      <c r="U365" s="13"/>
      <c r="V365" s="38"/>
      <c r="W365" s="13"/>
      <c r="X365" s="38"/>
      <c r="Y365" s="13"/>
      <c r="Z365" s="38"/>
      <c r="AA365" s="13"/>
      <c r="AB365" s="38"/>
      <c r="AC365" s="13"/>
      <c r="AD365" s="38"/>
      <c r="AE365" s="13"/>
      <c r="AF365" s="38"/>
      <c r="AG365" s="13"/>
      <c r="AH365" s="38"/>
      <c r="AI365" s="13"/>
      <c r="AJ365" s="38"/>
      <c r="AK365" s="13"/>
      <c r="AL365" s="38"/>
      <c r="AM365" s="13"/>
      <c r="AN365" s="38"/>
      <c r="AO365" s="13"/>
    </row>
    <row r="366" spans="1:41">
      <c r="A366" s="39" t="s">
        <v>453</v>
      </c>
      <c r="B366" s="40" t="s">
        <v>660</v>
      </c>
      <c r="C366" s="44" t="s">
        <v>837</v>
      </c>
      <c r="D366" s="41">
        <v>207865</v>
      </c>
      <c r="E366" s="41">
        <v>5</v>
      </c>
      <c r="F366" s="38">
        <v>5820</v>
      </c>
      <c r="G366" s="43">
        <v>6390</v>
      </c>
      <c r="H366" s="38">
        <v>12270</v>
      </c>
      <c r="I366" s="43">
        <v>13140</v>
      </c>
      <c r="J366" s="38">
        <v>5664</v>
      </c>
      <c r="K366" s="43">
        <v>6192</v>
      </c>
      <c r="L366" s="38">
        <v>11904</v>
      </c>
      <c r="M366" s="43">
        <v>12528</v>
      </c>
      <c r="N366" s="38"/>
      <c r="O366" s="13"/>
      <c r="P366" s="38"/>
      <c r="Q366" s="13"/>
      <c r="R366" s="38"/>
      <c r="S366" s="13"/>
      <c r="T366" s="38"/>
      <c r="U366" s="13"/>
      <c r="V366" s="38"/>
      <c r="W366" s="13"/>
      <c r="X366" s="38"/>
      <c r="Y366" s="13"/>
      <c r="Z366" s="38">
        <v>17600</v>
      </c>
      <c r="AA366" s="43">
        <v>18816</v>
      </c>
      <c r="AB366" s="38">
        <v>31232</v>
      </c>
      <c r="AC366" s="13">
        <v>32448</v>
      </c>
      <c r="AD366" s="38"/>
      <c r="AE366" s="13"/>
      <c r="AF366" s="38"/>
      <c r="AG366" s="13"/>
      <c r="AH366" s="38"/>
      <c r="AI366" s="13"/>
      <c r="AJ366" s="38"/>
      <c r="AK366" s="13"/>
      <c r="AL366" s="38"/>
      <c r="AM366" s="13"/>
      <c r="AN366" s="38"/>
      <c r="AO366" s="13"/>
    </row>
    <row r="367" spans="1:41">
      <c r="A367" s="39" t="s">
        <v>453</v>
      </c>
      <c r="B367" s="40" t="s">
        <v>661</v>
      </c>
      <c r="C367" s="44"/>
      <c r="D367" s="41">
        <v>207351</v>
      </c>
      <c r="E367" s="41">
        <v>6</v>
      </c>
      <c r="F367" s="38">
        <v>6820.5</v>
      </c>
      <c r="G367" s="13">
        <v>7074</v>
      </c>
      <c r="H367" s="38">
        <v>12379.5</v>
      </c>
      <c r="I367" s="13">
        <v>12633</v>
      </c>
      <c r="J367" s="38"/>
      <c r="K367" s="13"/>
      <c r="L367" s="38"/>
      <c r="M367" s="13"/>
      <c r="N367" s="38"/>
      <c r="O367" s="13"/>
      <c r="P367" s="38"/>
      <c r="Q367" s="13"/>
      <c r="R367" s="38"/>
      <c r="S367" s="13"/>
      <c r="T367" s="38"/>
      <c r="U367" s="13"/>
      <c r="V367" s="38"/>
      <c r="W367" s="13"/>
      <c r="X367" s="38"/>
      <c r="Y367" s="13"/>
      <c r="Z367" s="38"/>
      <c r="AA367" s="13"/>
      <c r="AB367" s="38"/>
      <c r="AC367" s="13"/>
      <c r="AD367" s="38"/>
      <c r="AE367" s="13"/>
      <c r="AF367" s="38"/>
      <c r="AG367" s="13"/>
      <c r="AH367" s="38"/>
      <c r="AI367" s="13"/>
      <c r="AJ367" s="38"/>
      <c r="AK367" s="13"/>
      <c r="AL367" s="38"/>
      <c r="AM367" s="13"/>
      <c r="AN367" s="38"/>
      <c r="AO367" s="13"/>
    </row>
    <row r="368" spans="1:41">
      <c r="A368" s="39" t="s">
        <v>453</v>
      </c>
      <c r="B368" s="40" t="s">
        <v>662</v>
      </c>
      <c r="C368" s="44"/>
      <c r="D368" s="41">
        <v>207661</v>
      </c>
      <c r="E368" s="181">
        <v>6</v>
      </c>
      <c r="F368" s="38">
        <v>6009</v>
      </c>
      <c r="G368" s="43">
        <v>6540</v>
      </c>
      <c r="H368" s="38">
        <v>13299</v>
      </c>
      <c r="I368" s="43">
        <v>14460</v>
      </c>
      <c r="J368" s="38"/>
      <c r="K368" s="13"/>
      <c r="L368" s="38"/>
      <c r="M368" s="13"/>
      <c r="N368" s="38"/>
      <c r="O368" s="13"/>
      <c r="P368" s="38"/>
      <c r="Q368" s="13"/>
      <c r="R368" s="38"/>
      <c r="S368" s="13"/>
      <c r="T368" s="38"/>
      <c r="U368" s="13"/>
      <c r="V368" s="38"/>
      <c r="W368" s="13"/>
      <c r="X368" s="38"/>
      <c r="Y368" s="13"/>
      <c r="Z368" s="38"/>
      <c r="AA368" s="13"/>
      <c r="AB368" s="38"/>
      <c r="AC368" s="13"/>
      <c r="AD368" s="38"/>
      <c r="AE368" s="13"/>
      <c r="AF368" s="38"/>
      <c r="AG368" s="13"/>
      <c r="AH368" s="38"/>
      <c r="AI368" s="13"/>
      <c r="AJ368" s="38"/>
      <c r="AK368" s="13"/>
      <c r="AL368" s="38"/>
      <c r="AM368" s="13"/>
      <c r="AN368" s="38"/>
      <c r="AO368" s="13"/>
    </row>
    <row r="369" spans="1:41">
      <c r="A369" s="39" t="s">
        <v>453</v>
      </c>
      <c r="B369" s="40" t="s">
        <v>663</v>
      </c>
      <c r="C369" s="44"/>
      <c r="D369" s="41">
        <v>207722</v>
      </c>
      <c r="E369" s="41">
        <v>6</v>
      </c>
      <c r="F369" s="38">
        <v>6570</v>
      </c>
      <c r="G369" s="43">
        <v>7200</v>
      </c>
      <c r="H369" s="38">
        <v>16020</v>
      </c>
      <c r="I369" s="43">
        <v>17550</v>
      </c>
      <c r="J369" s="38"/>
      <c r="K369" s="13"/>
      <c r="L369" s="38"/>
      <c r="M369" s="13"/>
      <c r="N369" s="38"/>
      <c r="O369" s="13"/>
      <c r="P369" s="38"/>
      <c r="Q369" s="13"/>
      <c r="R369" s="38"/>
      <c r="S369" s="13"/>
      <c r="T369" s="38"/>
      <c r="U369" s="13"/>
      <c r="V369" s="38"/>
      <c r="W369" s="13"/>
      <c r="X369" s="38"/>
      <c r="Y369" s="13"/>
      <c r="Z369" s="38"/>
      <c r="AA369" s="13"/>
      <c r="AB369" s="38"/>
      <c r="AC369" s="13"/>
      <c r="AD369" s="38"/>
      <c r="AE369" s="13"/>
      <c r="AF369" s="38"/>
      <c r="AG369" s="13"/>
      <c r="AH369" s="38"/>
      <c r="AI369" s="13"/>
      <c r="AJ369" s="38"/>
      <c r="AK369" s="13"/>
      <c r="AL369" s="38"/>
      <c r="AM369" s="13"/>
      <c r="AN369" s="38"/>
      <c r="AO369" s="13"/>
    </row>
    <row r="370" spans="1:41">
      <c r="A370" s="39" t="s">
        <v>453</v>
      </c>
      <c r="B370" s="45" t="s">
        <v>664</v>
      </c>
      <c r="C370" s="44"/>
      <c r="D370" s="41">
        <v>207564</v>
      </c>
      <c r="E370" s="41">
        <v>7</v>
      </c>
      <c r="F370" s="38">
        <v>4860</v>
      </c>
      <c r="G370" s="13">
        <v>5100</v>
      </c>
      <c r="H370" s="38">
        <v>10470</v>
      </c>
      <c r="I370" s="13">
        <v>10710</v>
      </c>
      <c r="J370" s="38"/>
      <c r="K370" s="13"/>
      <c r="L370" s="38"/>
      <c r="M370" s="13"/>
      <c r="N370" s="38"/>
      <c r="O370" s="13"/>
      <c r="P370" s="38"/>
      <c r="Q370" s="13"/>
      <c r="R370" s="38"/>
      <c r="S370" s="13"/>
      <c r="T370" s="38"/>
      <c r="U370" s="13"/>
      <c r="V370" s="38"/>
      <c r="W370" s="13"/>
      <c r="X370" s="38"/>
      <c r="Y370" s="13"/>
      <c r="Z370" s="38"/>
      <c r="AA370" s="13"/>
      <c r="AB370" s="38"/>
      <c r="AC370" s="13"/>
      <c r="AD370" s="38"/>
      <c r="AE370" s="13"/>
      <c r="AF370" s="38"/>
      <c r="AG370" s="13"/>
      <c r="AH370" s="38"/>
      <c r="AI370" s="13"/>
      <c r="AJ370" s="38"/>
      <c r="AK370" s="13"/>
      <c r="AL370" s="38"/>
      <c r="AM370" s="13"/>
      <c r="AN370" s="38"/>
      <c r="AO370" s="13"/>
    </row>
    <row r="371" spans="1:41">
      <c r="A371" s="39" t="s">
        <v>453</v>
      </c>
      <c r="B371" s="40" t="s">
        <v>665</v>
      </c>
      <c r="C371" s="44"/>
      <c r="D371" s="41">
        <v>207397</v>
      </c>
      <c r="E371" s="41">
        <v>7</v>
      </c>
      <c r="F371" s="38">
        <v>4033</v>
      </c>
      <c r="G371" s="13">
        <v>4163.5</v>
      </c>
      <c r="H371" s="38">
        <v>10321.15</v>
      </c>
      <c r="I371" s="13">
        <v>10705.75</v>
      </c>
      <c r="J371" s="38"/>
      <c r="K371" s="13"/>
      <c r="L371" s="38"/>
      <c r="M371" s="13"/>
      <c r="N371" s="38"/>
      <c r="O371" s="13"/>
      <c r="P371" s="38"/>
      <c r="Q371" s="13"/>
      <c r="R371" s="38"/>
      <c r="S371" s="13"/>
      <c r="T371" s="38"/>
      <c r="U371" s="13"/>
      <c r="V371" s="38"/>
      <c r="W371" s="13"/>
      <c r="X371" s="38"/>
      <c r="Y371" s="13"/>
      <c r="Z371" s="38"/>
      <c r="AA371" s="13"/>
      <c r="AB371" s="38"/>
      <c r="AC371" s="13"/>
      <c r="AD371" s="38"/>
      <c r="AE371" s="13"/>
      <c r="AF371" s="38"/>
      <c r="AG371" s="13"/>
      <c r="AH371" s="38"/>
      <c r="AI371" s="13"/>
      <c r="AJ371" s="38"/>
      <c r="AK371" s="13"/>
      <c r="AL371" s="38"/>
      <c r="AM371" s="13"/>
      <c r="AN371" s="38"/>
      <c r="AO371" s="13"/>
    </row>
    <row r="372" spans="1:41">
      <c r="A372" s="39" t="s">
        <v>453</v>
      </c>
      <c r="B372" s="45" t="s">
        <v>666</v>
      </c>
      <c r="C372" s="44"/>
      <c r="D372" s="41">
        <v>207449</v>
      </c>
      <c r="E372" s="41">
        <v>8</v>
      </c>
      <c r="F372" s="38">
        <v>3390</v>
      </c>
      <c r="G372" s="43">
        <v>3726.11</v>
      </c>
      <c r="H372" s="38">
        <v>8424</v>
      </c>
      <c r="I372" s="43">
        <v>9259.14</v>
      </c>
      <c r="J372" s="38"/>
      <c r="K372" s="13"/>
      <c r="L372" s="38"/>
      <c r="M372" s="13"/>
      <c r="N372" s="38"/>
      <c r="O372" s="13"/>
      <c r="P372" s="38"/>
      <c r="Q372" s="13"/>
      <c r="R372" s="38"/>
      <c r="S372" s="13"/>
      <c r="T372" s="38"/>
      <c r="U372" s="13"/>
      <c r="V372" s="38"/>
      <c r="W372" s="13"/>
      <c r="X372" s="38"/>
      <c r="Y372" s="13"/>
      <c r="Z372" s="38"/>
      <c r="AA372" s="13"/>
      <c r="AB372" s="38"/>
      <c r="AC372" s="13"/>
      <c r="AD372" s="38"/>
      <c r="AE372" s="13"/>
      <c r="AF372" s="38"/>
      <c r="AG372" s="13"/>
      <c r="AH372" s="38"/>
      <c r="AI372" s="13"/>
      <c r="AJ372" s="38"/>
      <c r="AK372" s="13"/>
      <c r="AL372" s="38"/>
      <c r="AM372" s="13"/>
      <c r="AN372" s="38"/>
      <c r="AO372" s="13"/>
    </row>
    <row r="373" spans="1:41">
      <c r="A373" s="39" t="s">
        <v>453</v>
      </c>
      <c r="B373" s="40" t="s">
        <v>667</v>
      </c>
      <c r="C373" s="44"/>
      <c r="D373" s="41">
        <v>207935</v>
      </c>
      <c r="E373" s="41">
        <v>8</v>
      </c>
      <c r="F373" s="38">
        <v>3622.6</v>
      </c>
      <c r="G373" s="13">
        <v>3802.6</v>
      </c>
      <c r="H373" s="38">
        <v>9802.6</v>
      </c>
      <c r="I373" s="13">
        <v>9802.6</v>
      </c>
      <c r="J373" s="38"/>
      <c r="K373" s="13"/>
      <c r="L373" s="38"/>
      <c r="M373" s="13"/>
      <c r="N373" s="38"/>
      <c r="O373" s="13"/>
      <c r="P373" s="38"/>
      <c r="Q373" s="13"/>
      <c r="R373" s="38"/>
      <c r="S373" s="13"/>
      <c r="T373" s="38"/>
      <c r="U373" s="13"/>
      <c r="V373" s="38"/>
      <c r="W373" s="13"/>
      <c r="X373" s="38"/>
      <c r="Y373" s="13"/>
      <c r="Z373" s="38"/>
      <c r="AA373" s="13"/>
      <c r="AB373" s="38"/>
      <c r="AC373" s="13"/>
      <c r="AD373" s="38"/>
      <c r="AE373" s="13"/>
      <c r="AF373" s="38"/>
      <c r="AG373" s="13"/>
      <c r="AH373" s="38"/>
      <c r="AI373" s="13"/>
      <c r="AJ373" s="38"/>
      <c r="AK373" s="13"/>
      <c r="AL373" s="38"/>
      <c r="AM373" s="13"/>
      <c r="AN373" s="38"/>
      <c r="AO373" s="13"/>
    </row>
    <row r="374" spans="1:41">
      <c r="A374" s="39" t="s">
        <v>453</v>
      </c>
      <c r="B374" s="45" t="s">
        <v>668</v>
      </c>
      <c r="C374" s="44"/>
      <c r="D374" s="41">
        <v>207281</v>
      </c>
      <c r="E374" s="41">
        <v>9</v>
      </c>
      <c r="F374" s="38">
        <v>3249</v>
      </c>
      <c r="G374" s="43">
        <v>3469.5</v>
      </c>
      <c r="H374" s="38">
        <v>8409</v>
      </c>
      <c r="I374" s="43">
        <v>9094.5</v>
      </c>
      <c r="J374" s="38"/>
      <c r="K374" s="13"/>
      <c r="L374" s="38"/>
      <c r="M374" s="13"/>
      <c r="N374" s="38"/>
      <c r="O374" s="13"/>
      <c r="P374" s="38"/>
      <c r="Q374" s="13"/>
      <c r="R374" s="38"/>
      <c r="S374" s="13"/>
      <c r="T374" s="38"/>
      <c r="U374" s="13"/>
      <c r="V374" s="38"/>
      <c r="W374" s="13"/>
      <c r="X374" s="38"/>
      <c r="Y374" s="13"/>
      <c r="Z374" s="38"/>
      <c r="AA374" s="13"/>
      <c r="AB374" s="38"/>
      <c r="AC374" s="13"/>
      <c r="AD374" s="38"/>
      <c r="AE374" s="13"/>
      <c r="AF374" s="38"/>
      <c r="AG374" s="13"/>
      <c r="AH374" s="38"/>
      <c r="AI374" s="13"/>
      <c r="AJ374" s="38"/>
      <c r="AK374" s="13"/>
      <c r="AL374" s="38"/>
      <c r="AM374" s="13"/>
      <c r="AN374" s="38"/>
      <c r="AO374" s="13"/>
    </row>
    <row r="375" spans="1:41">
      <c r="A375" s="39" t="s">
        <v>453</v>
      </c>
      <c r="B375" s="40" t="s">
        <v>669</v>
      </c>
      <c r="C375" s="180"/>
      <c r="D375" s="41">
        <v>207670</v>
      </c>
      <c r="E375" s="47">
        <v>9</v>
      </c>
      <c r="F375" s="38">
        <v>3389</v>
      </c>
      <c r="G375" s="43">
        <v>3827</v>
      </c>
      <c r="H375" s="38">
        <v>9765.5</v>
      </c>
      <c r="I375" s="13">
        <v>10203.5</v>
      </c>
      <c r="J375" s="38"/>
      <c r="K375" s="13"/>
      <c r="L375" s="38"/>
      <c r="M375" s="13"/>
      <c r="N375" s="38"/>
      <c r="O375" s="13"/>
      <c r="P375" s="38"/>
      <c r="Q375" s="13"/>
      <c r="R375" s="38"/>
      <c r="S375" s="13"/>
      <c r="T375" s="38"/>
      <c r="U375" s="13"/>
      <c r="V375" s="38"/>
      <c r="W375" s="13"/>
      <c r="X375" s="38"/>
      <c r="Y375" s="13"/>
      <c r="Z375" s="38"/>
      <c r="AA375" s="13"/>
      <c r="AB375" s="38"/>
      <c r="AC375" s="13"/>
      <c r="AD375" s="38"/>
      <c r="AE375" s="13"/>
      <c r="AF375" s="38"/>
      <c r="AG375" s="13"/>
      <c r="AH375" s="38"/>
      <c r="AI375" s="13"/>
      <c r="AJ375" s="38"/>
      <c r="AK375" s="13"/>
      <c r="AL375" s="38"/>
      <c r="AM375" s="13"/>
      <c r="AN375" s="38"/>
      <c r="AO375" s="13"/>
    </row>
    <row r="376" spans="1:41">
      <c r="A376" s="39" t="s">
        <v>453</v>
      </c>
      <c r="B376" s="40" t="s">
        <v>670</v>
      </c>
      <c r="C376" s="180"/>
      <c r="D376" s="41">
        <v>206923</v>
      </c>
      <c r="E376" s="47">
        <v>10</v>
      </c>
      <c r="F376" s="38">
        <v>3151.5</v>
      </c>
      <c r="G376" s="43">
        <v>3403.5</v>
      </c>
      <c r="H376" s="38">
        <v>6519</v>
      </c>
      <c r="I376" s="43">
        <v>7041</v>
      </c>
      <c r="J376" s="38"/>
      <c r="K376" s="13"/>
      <c r="L376" s="38"/>
      <c r="M376" s="13"/>
      <c r="N376" s="38"/>
      <c r="O376" s="13"/>
      <c r="P376" s="38"/>
      <c r="Q376" s="13"/>
      <c r="R376" s="38"/>
      <c r="S376" s="13"/>
      <c r="T376" s="38"/>
      <c r="U376" s="13"/>
      <c r="V376" s="38"/>
      <c r="W376" s="13"/>
      <c r="X376" s="38"/>
      <c r="Y376" s="13"/>
      <c r="Z376" s="38"/>
      <c r="AA376" s="13"/>
      <c r="AB376" s="38"/>
      <c r="AC376" s="13"/>
      <c r="AD376" s="38"/>
      <c r="AE376" s="13"/>
      <c r="AF376" s="38"/>
      <c r="AG376" s="13"/>
      <c r="AH376" s="38"/>
      <c r="AI376" s="13"/>
      <c r="AJ376" s="38"/>
      <c r="AK376" s="13"/>
      <c r="AL376" s="38"/>
      <c r="AM376" s="13"/>
      <c r="AN376" s="38"/>
      <c r="AO376" s="13"/>
    </row>
    <row r="377" spans="1:41">
      <c r="A377" s="39" t="s">
        <v>453</v>
      </c>
      <c r="B377" s="40" t="s">
        <v>671</v>
      </c>
      <c r="C377" s="44"/>
      <c r="D377" s="41">
        <v>206996</v>
      </c>
      <c r="E377" s="41">
        <v>10</v>
      </c>
      <c r="F377" s="38">
        <v>3797.1</v>
      </c>
      <c r="G377" s="43">
        <v>4125</v>
      </c>
      <c r="H377" s="38">
        <v>8499.9</v>
      </c>
      <c r="I377" s="13">
        <v>8827.7999999999993</v>
      </c>
      <c r="J377" s="38"/>
      <c r="K377" s="13"/>
      <c r="L377" s="38"/>
      <c r="M377" s="13"/>
      <c r="N377" s="38"/>
      <c r="O377" s="13"/>
      <c r="P377" s="38"/>
      <c r="Q377" s="13"/>
      <c r="R377" s="38"/>
      <c r="S377" s="13"/>
      <c r="T377" s="38"/>
      <c r="U377" s="13"/>
      <c r="V377" s="38"/>
      <c r="W377" s="13"/>
      <c r="X377" s="38"/>
      <c r="Y377" s="13"/>
      <c r="Z377" s="38"/>
      <c r="AA377" s="13"/>
      <c r="AB377" s="38"/>
      <c r="AC377" s="13"/>
      <c r="AD377" s="38"/>
      <c r="AE377" s="13"/>
      <c r="AF377" s="38"/>
      <c r="AG377" s="13"/>
      <c r="AH377" s="38"/>
      <c r="AI377" s="13"/>
      <c r="AJ377" s="38"/>
      <c r="AK377" s="13"/>
      <c r="AL377" s="38"/>
      <c r="AM377" s="13"/>
      <c r="AN377" s="38"/>
      <c r="AO377" s="13"/>
    </row>
    <row r="378" spans="1:41">
      <c r="A378" s="39" t="s">
        <v>453</v>
      </c>
      <c r="B378" s="40" t="s">
        <v>672</v>
      </c>
      <c r="C378" s="44"/>
      <c r="D378" s="41">
        <v>207050</v>
      </c>
      <c r="E378" s="41">
        <v>10</v>
      </c>
      <c r="F378" s="38">
        <v>3947.1</v>
      </c>
      <c r="G378" s="43">
        <v>4223.3999999999996</v>
      </c>
      <c r="H378" s="38">
        <v>7563.9</v>
      </c>
      <c r="I378" s="13">
        <v>7840.2</v>
      </c>
      <c r="J378" s="38"/>
      <c r="K378" s="13"/>
      <c r="L378" s="38"/>
      <c r="M378" s="13"/>
      <c r="N378" s="38"/>
      <c r="O378" s="13"/>
      <c r="P378" s="38"/>
      <c r="Q378" s="13"/>
      <c r="R378" s="38"/>
      <c r="S378" s="13"/>
      <c r="T378" s="38"/>
      <c r="U378" s="13"/>
      <c r="V378" s="38"/>
      <c r="W378" s="13"/>
      <c r="X378" s="38"/>
      <c r="Y378" s="13"/>
      <c r="Z378" s="38"/>
      <c r="AA378" s="13"/>
      <c r="AB378" s="38"/>
      <c r="AC378" s="13"/>
      <c r="AD378" s="38"/>
      <c r="AE378" s="13"/>
      <c r="AF378" s="38"/>
      <c r="AG378" s="13"/>
      <c r="AH378" s="38"/>
      <c r="AI378" s="13"/>
      <c r="AJ378" s="38"/>
      <c r="AK378" s="13"/>
      <c r="AL378" s="38"/>
      <c r="AM378" s="13"/>
      <c r="AN378" s="38"/>
      <c r="AO378" s="13"/>
    </row>
    <row r="379" spans="1:41">
      <c r="A379" s="39" t="s">
        <v>453</v>
      </c>
      <c r="B379" s="40" t="s">
        <v>673</v>
      </c>
      <c r="C379" s="44"/>
      <c r="D379" s="41">
        <v>207236</v>
      </c>
      <c r="E379" s="41">
        <v>10</v>
      </c>
      <c r="F379" s="38">
        <v>4070</v>
      </c>
      <c r="G379" s="43">
        <v>4400</v>
      </c>
      <c r="H379" s="38">
        <v>9620</v>
      </c>
      <c r="I379" s="43">
        <v>10250</v>
      </c>
      <c r="J379" s="38"/>
      <c r="K379" s="13"/>
      <c r="L379" s="38"/>
      <c r="M379" s="13"/>
      <c r="N379" s="38"/>
      <c r="O379" s="13"/>
      <c r="P379" s="38"/>
      <c r="Q379" s="13"/>
      <c r="R379" s="38"/>
      <c r="S379" s="13"/>
      <c r="T379" s="38"/>
      <c r="U379" s="13"/>
      <c r="V379" s="38"/>
      <c r="W379" s="13"/>
      <c r="X379" s="38"/>
      <c r="Y379" s="13"/>
      <c r="Z379" s="38"/>
      <c r="AA379" s="13"/>
      <c r="AB379" s="38"/>
      <c r="AC379" s="13"/>
      <c r="AD379" s="38"/>
      <c r="AE379" s="13"/>
      <c r="AF379" s="38"/>
      <c r="AG379" s="13"/>
      <c r="AH379" s="38"/>
      <c r="AI379" s="13"/>
      <c r="AJ379" s="38"/>
      <c r="AK379" s="13"/>
      <c r="AL379" s="38"/>
      <c r="AM379" s="13"/>
      <c r="AN379" s="38"/>
      <c r="AO379" s="13"/>
    </row>
    <row r="380" spans="1:41">
      <c r="A380" s="39" t="s">
        <v>453</v>
      </c>
      <c r="B380" s="40" t="s">
        <v>674</v>
      </c>
      <c r="C380" s="44"/>
      <c r="D380" s="41">
        <v>207290</v>
      </c>
      <c r="E380" s="41">
        <v>10</v>
      </c>
      <c r="F380" s="38">
        <v>3832.5</v>
      </c>
      <c r="G380" s="43">
        <v>4177.5</v>
      </c>
      <c r="H380" s="38">
        <v>9172.5</v>
      </c>
      <c r="I380" s="43">
        <v>9817.5</v>
      </c>
      <c r="J380" s="38"/>
      <c r="K380" s="13"/>
      <c r="L380" s="38"/>
      <c r="M380" s="13"/>
      <c r="N380" s="38"/>
      <c r="O380" s="13"/>
      <c r="P380" s="38"/>
      <c r="Q380" s="13"/>
      <c r="R380" s="38"/>
      <c r="S380" s="13"/>
      <c r="T380" s="38"/>
      <c r="U380" s="13"/>
      <c r="V380" s="38"/>
      <c r="W380" s="13"/>
      <c r="X380" s="38"/>
      <c r="Y380" s="13"/>
      <c r="Z380" s="38"/>
      <c r="AA380" s="13"/>
      <c r="AB380" s="38"/>
      <c r="AC380" s="13"/>
      <c r="AD380" s="38"/>
      <c r="AE380" s="13"/>
      <c r="AF380" s="38"/>
      <c r="AG380" s="13"/>
      <c r="AH380" s="38"/>
      <c r="AI380" s="13"/>
      <c r="AJ380" s="38"/>
      <c r="AK380" s="13"/>
      <c r="AL380" s="38"/>
      <c r="AM380" s="13"/>
      <c r="AN380" s="38"/>
      <c r="AO380" s="13"/>
    </row>
    <row r="381" spans="1:41">
      <c r="A381" s="39" t="s">
        <v>453</v>
      </c>
      <c r="B381" s="40" t="s">
        <v>675</v>
      </c>
      <c r="C381" s="44"/>
      <c r="D381" s="41">
        <v>207069</v>
      </c>
      <c r="E381" s="41">
        <v>10</v>
      </c>
      <c r="F381" s="38">
        <v>3882.3</v>
      </c>
      <c r="G381" s="43">
        <v>4154.1000000000004</v>
      </c>
      <c r="H381" s="38">
        <v>6026.4</v>
      </c>
      <c r="I381" s="43">
        <v>6448.2</v>
      </c>
      <c r="J381" s="38"/>
      <c r="K381" s="13"/>
      <c r="L381" s="38"/>
      <c r="M381" s="13"/>
      <c r="N381" s="38"/>
      <c r="O381" s="13"/>
      <c r="P381" s="38"/>
      <c r="Q381" s="13"/>
      <c r="R381" s="38"/>
      <c r="S381" s="13"/>
      <c r="T381" s="38"/>
      <c r="U381" s="13"/>
      <c r="V381" s="38"/>
      <c r="W381" s="13"/>
      <c r="X381" s="38"/>
      <c r="Y381" s="13"/>
      <c r="Z381" s="38"/>
      <c r="AA381" s="13"/>
      <c r="AB381" s="38"/>
      <c r="AC381" s="13"/>
      <c r="AD381" s="38"/>
      <c r="AE381" s="13"/>
      <c r="AF381" s="38"/>
      <c r="AG381" s="13"/>
      <c r="AH381" s="38"/>
      <c r="AI381" s="13"/>
      <c r="AJ381" s="38"/>
      <c r="AK381" s="13"/>
      <c r="AL381" s="38"/>
      <c r="AM381" s="13"/>
      <c r="AN381" s="38"/>
      <c r="AO381" s="13"/>
    </row>
    <row r="382" spans="1:41">
      <c r="A382" s="39" t="s">
        <v>453</v>
      </c>
      <c r="B382" s="40" t="s">
        <v>676</v>
      </c>
      <c r="C382" s="44"/>
      <c r="D382" s="41">
        <v>207740</v>
      </c>
      <c r="E382" s="41">
        <v>10</v>
      </c>
      <c r="F382" s="38">
        <v>3808.5</v>
      </c>
      <c r="G382" s="43">
        <v>4140</v>
      </c>
      <c r="H382" s="38">
        <v>8968.5</v>
      </c>
      <c r="I382" s="43">
        <v>9735</v>
      </c>
      <c r="J382" s="38"/>
      <c r="K382" s="13"/>
      <c r="L382" s="38"/>
      <c r="M382" s="13"/>
      <c r="N382" s="38"/>
      <c r="O382" s="13"/>
      <c r="P382" s="38"/>
      <c r="Q382" s="13"/>
      <c r="R382" s="38"/>
      <c r="S382" s="13"/>
      <c r="T382" s="38"/>
      <c r="U382" s="13"/>
      <c r="V382" s="38"/>
      <c r="W382" s="13"/>
      <c r="X382" s="38"/>
      <c r="Y382" s="13"/>
      <c r="Z382" s="38"/>
      <c r="AA382" s="13"/>
      <c r="AB382" s="38"/>
      <c r="AC382" s="13"/>
      <c r="AD382" s="38"/>
      <c r="AE382" s="13"/>
      <c r="AF382" s="38"/>
      <c r="AG382" s="13"/>
      <c r="AH382" s="38"/>
      <c r="AI382" s="13"/>
      <c r="AJ382" s="38"/>
      <c r="AK382" s="13"/>
      <c r="AL382" s="38"/>
      <c r="AM382" s="13"/>
      <c r="AN382" s="38"/>
      <c r="AO382" s="13"/>
    </row>
    <row r="383" spans="1:41">
      <c r="A383" s="39" t="s">
        <v>453</v>
      </c>
      <c r="B383" s="40" t="s">
        <v>677</v>
      </c>
      <c r="C383" s="44"/>
      <c r="D383" s="41">
        <v>208035</v>
      </c>
      <c r="E383" s="41">
        <v>10</v>
      </c>
      <c r="F383" s="38">
        <v>3298.5</v>
      </c>
      <c r="G383" s="43">
        <v>3711</v>
      </c>
      <c r="H383" s="38">
        <v>7653</v>
      </c>
      <c r="I383" s="43">
        <v>8065.5</v>
      </c>
      <c r="J383" s="38"/>
      <c r="K383" s="13"/>
      <c r="L383" s="38"/>
      <c r="M383" s="13"/>
      <c r="N383" s="38"/>
      <c r="O383" s="13"/>
      <c r="P383" s="38"/>
      <c r="Q383" s="13"/>
      <c r="R383" s="38"/>
      <c r="S383" s="13"/>
      <c r="T383" s="38"/>
      <c r="U383" s="13"/>
      <c r="V383" s="38"/>
      <c r="W383" s="13"/>
      <c r="X383" s="38"/>
      <c r="Y383" s="13"/>
      <c r="Z383" s="38"/>
      <c r="AA383" s="13"/>
      <c r="AB383" s="38"/>
      <c r="AC383" s="13"/>
      <c r="AD383" s="38"/>
      <c r="AE383" s="13"/>
      <c r="AF383" s="38"/>
      <c r="AG383" s="13"/>
      <c r="AH383" s="38"/>
      <c r="AI383" s="13"/>
      <c r="AJ383" s="38"/>
      <c r="AK383" s="13"/>
      <c r="AL383" s="38"/>
      <c r="AM383" s="13"/>
      <c r="AN383" s="38"/>
      <c r="AO383" s="13"/>
    </row>
    <row r="384" spans="1:41">
      <c r="A384" s="2" t="s">
        <v>453</v>
      </c>
      <c r="B384" s="60" t="s">
        <v>454</v>
      </c>
      <c r="C384" s="56"/>
      <c r="D384" s="57">
        <v>365374</v>
      </c>
      <c r="E384" s="57">
        <v>12</v>
      </c>
      <c r="F384" s="38">
        <v>1125</v>
      </c>
      <c r="G384" s="13">
        <v>1125</v>
      </c>
      <c r="H384" s="38">
        <v>2250</v>
      </c>
      <c r="I384" s="13">
        <v>2250</v>
      </c>
      <c r="J384" s="38"/>
      <c r="K384" s="13"/>
      <c r="L384" s="38"/>
      <c r="M384" s="13"/>
      <c r="N384" s="38"/>
      <c r="O384" s="13"/>
      <c r="P384" s="38"/>
      <c r="Q384" s="13"/>
      <c r="R384" s="38"/>
      <c r="S384" s="13"/>
      <c r="T384" s="38"/>
      <c r="U384" s="13"/>
      <c r="V384" s="38"/>
      <c r="W384" s="13"/>
      <c r="X384" s="38"/>
      <c r="Y384" s="13"/>
      <c r="Z384" s="38"/>
      <c r="AA384" s="13"/>
      <c r="AB384" s="38"/>
      <c r="AC384" s="13"/>
      <c r="AD384" s="38"/>
      <c r="AE384" s="13"/>
      <c r="AF384" s="38"/>
      <c r="AG384" s="13"/>
      <c r="AH384" s="38"/>
      <c r="AI384" s="13"/>
      <c r="AJ384" s="38"/>
      <c r="AK384" s="13"/>
      <c r="AL384" s="38"/>
      <c r="AM384" s="13"/>
      <c r="AN384" s="38"/>
      <c r="AO384" s="13"/>
    </row>
    <row r="385" spans="1:41">
      <c r="A385" s="2" t="s">
        <v>453</v>
      </c>
      <c r="B385" s="1" t="s">
        <v>455</v>
      </c>
      <c r="C385" s="56"/>
      <c r="D385" s="57">
        <v>245999</v>
      </c>
      <c r="E385" s="57">
        <v>12</v>
      </c>
      <c r="F385" s="38">
        <v>1800</v>
      </c>
      <c r="G385" s="43">
        <v>1980</v>
      </c>
      <c r="H385" s="38">
        <v>3600</v>
      </c>
      <c r="I385" s="43">
        <v>3960</v>
      </c>
      <c r="J385" s="38"/>
      <c r="K385" s="13"/>
      <c r="L385" s="38"/>
      <c r="M385" s="13"/>
      <c r="N385" s="38"/>
      <c r="O385" s="13"/>
      <c r="P385" s="38"/>
      <c r="Q385" s="13"/>
      <c r="R385" s="38"/>
      <c r="S385" s="13"/>
      <c r="T385" s="38"/>
      <c r="U385" s="13"/>
      <c r="V385" s="38"/>
      <c r="W385" s="13"/>
      <c r="X385" s="38"/>
      <c r="Y385" s="13"/>
      <c r="Z385" s="38"/>
      <c r="AA385" s="13"/>
      <c r="AB385" s="38"/>
      <c r="AC385" s="13"/>
      <c r="AD385" s="38"/>
      <c r="AE385" s="13"/>
      <c r="AF385" s="38"/>
      <c r="AG385" s="13"/>
      <c r="AH385" s="38"/>
      <c r="AI385" s="13"/>
      <c r="AJ385" s="38"/>
      <c r="AK385" s="13"/>
      <c r="AL385" s="38"/>
      <c r="AM385" s="13"/>
      <c r="AN385" s="38"/>
      <c r="AO385" s="13"/>
    </row>
    <row r="386" spans="1:41">
      <c r="A386" s="2" t="s">
        <v>453</v>
      </c>
      <c r="B386" s="1" t="s">
        <v>456</v>
      </c>
      <c r="C386" s="56" t="s">
        <v>847</v>
      </c>
      <c r="D386" s="57">
        <v>363165</v>
      </c>
      <c r="E386" s="57">
        <v>12</v>
      </c>
      <c r="F386" s="38">
        <v>2250</v>
      </c>
      <c r="G386" s="13">
        <v>2250</v>
      </c>
      <c r="H386" s="38">
        <v>4500</v>
      </c>
      <c r="I386" s="13">
        <v>4500</v>
      </c>
      <c r="J386" s="38"/>
      <c r="K386" s="13"/>
      <c r="L386" s="38"/>
      <c r="M386" s="13"/>
      <c r="N386" s="38"/>
      <c r="O386" s="13"/>
      <c r="P386" s="38"/>
      <c r="Q386" s="13"/>
      <c r="R386" s="38"/>
      <c r="S386" s="13"/>
      <c r="T386" s="38"/>
      <c r="U386" s="13"/>
      <c r="V386" s="38"/>
      <c r="W386" s="13"/>
      <c r="X386" s="38"/>
      <c r="Y386" s="13"/>
      <c r="Z386" s="38"/>
      <c r="AA386" s="13"/>
      <c r="AB386" s="38"/>
      <c r="AC386" s="13"/>
      <c r="AD386" s="38"/>
      <c r="AE386" s="13"/>
      <c r="AF386" s="38"/>
      <c r="AG386" s="13"/>
      <c r="AH386" s="38"/>
      <c r="AI386" s="13"/>
      <c r="AJ386" s="38"/>
      <c r="AK386" s="13"/>
      <c r="AL386" s="38"/>
      <c r="AM386" s="13"/>
      <c r="AN386" s="38"/>
      <c r="AO386" s="13"/>
    </row>
    <row r="387" spans="1:41">
      <c r="A387" s="2" t="s">
        <v>453</v>
      </c>
      <c r="B387" s="1" t="s">
        <v>457</v>
      </c>
      <c r="C387" s="58"/>
      <c r="D387" s="57">
        <v>261375</v>
      </c>
      <c r="E387" s="161">
        <v>12</v>
      </c>
      <c r="F387" s="38">
        <v>3600</v>
      </c>
      <c r="G387" s="13">
        <v>3600</v>
      </c>
      <c r="H387" s="38">
        <v>7200</v>
      </c>
      <c r="I387" s="13">
        <v>7200</v>
      </c>
      <c r="J387" s="38"/>
      <c r="K387" s="13"/>
      <c r="L387" s="38"/>
      <c r="M387" s="13"/>
      <c r="N387" s="38"/>
      <c r="O387" s="13"/>
      <c r="P387" s="38"/>
      <c r="Q387" s="13"/>
      <c r="R387" s="38"/>
      <c r="S387" s="13"/>
      <c r="T387" s="38"/>
      <c r="U387" s="13"/>
      <c r="V387" s="38"/>
      <c r="W387" s="13"/>
      <c r="X387" s="38"/>
      <c r="Y387" s="13"/>
      <c r="Z387" s="38"/>
      <c r="AA387" s="13"/>
      <c r="AB387" s="38"/>
      <c r="AC387" s="13"/>
      <c r="AD387" s="38"/>
      <c r="AE387" s="13"/>
      <c r="AF387" s="38"/>
      <c r="AG387" s="13"/>
      <c r="AH387" s="38"/>
      <c r="AI387" s="13"/>
      <c r="AJ387" s="38"/>
      <c r="AK387" s="13"/>
      <c r="AL387" s="38"/>
      <c r="AM387" s="13"/>
      <c r="AN387" s="38"/>
      <c r="AO387" s="13"/>
    </row>
    <row r="388" spans="1:41">
      <c r="A388" s="2" t="s">
        <v>453</v>
      </c>
      <c r="B388" s="1" t="s">
        <v>458</v>
      </c>
      <c r="C388" s="56"/>
      <c r="D388" s="57">
        <v>365213</v>
      </c>
      <c r="E388" s="57">
        <v>13</v>
      </c>
      <c r="F388" s="38">
        <v>1800</v>
      </c>
      <c r="G388" s="13">
        <v>1800</v>
      </c>
      <c r="H388" s="38">
        <v>3600</v>
      </c>
      <c r="I388" s="13">
        <v>3600</v>
      </c>
      <c r="J388" s="38"/>
      <c r="K388" s="13"/>
      <c r="L388" s="38"/>
      <c r="M388" s="13"/>
      <c r="N388" s="38"/>
      <c r="O388" s="13"/>
      <c r="P388" s="38"/>
      <c r="Q388" s="13"/>
      <c r="R388" s="38"/>
      <c r="S388" s="13"/>
      <c r="T388" s="38"/>
      <c r="U388" s="13"/>
      <c r="V388" s="38"/>
      <c r="W388" s="13"/>
      <c r="X388" s="38"/>
      <c r="Y388" s="13"/>
      <c r="Z388" s="38"/>
      <c r="AA388" s="13"/>
      <c r="AB388" s="38"/>
      <c r="AC388" s="13"/>
      <c r="AD388" s="38"/>
      <c r="AE388" s="13"/>
      <c r="AF388" s="38"/>
      <c r="AG388" s="13"/>
      <c r="AH388" s="38"/>
      <c r="AI388" s="13"/>
      <c r="AJ388" s="38"/>
      <c r="AK388" s="13"/>
      <c r="AL388" s="38"/>
      <c r="AM388" s="13"/>
      <c r="AN388" s="38"/>
      <c r="AO388" s="13"/>
    </row>
    <row r="389" spans="1:41">
      <c r="A389" s="2" t="s">
        <v>453</v>
      </c>
      <c r="B389" s="1" t="s">
        <v>459</v>
      </c>
      <c r="C389" s="56"/>
      <c r="D389" s="57">
        <v>364946</v>
      </c>
      <c r="E389" s="57">
        <v>13</v>
      </c>
      <c r="F389" s="38">
        <v>2250</v>
      </c>
      <c r="G389" s="13">
        <v>2250</v>
      </c>
      <c r="H389" s="38">
        <v>4500</v>
      </c>
      <c r="I389" s="13">
        <v>4500</v>
      </c>
      <c r="J389" s="38"/>
      <c r="K389" s="13"/>
      <c r="L389" s="38"/>
      <c r="M389" s="13"/>
      <c r="N389" s="38"/>
      <c r="O389" s="13"/>
      <c r="P389" s="38"/>
      <c r="Q389" s="13"/>
      <c r="R389" s="38"/>
      <c r="S389" s="13"/>
      <c r="T389" s="38"/>
      <c r="U389" s="13"/>
      <c r="V389" s="38"/>
      <c r="W389" s="13"/>
      <c r="X389" s="38"/>
      <c r="Y389" s="13"/>
      <c r="Z389" s="38"/>
      <c r="AA389" s="13"/>
      <c r="AB389" s="38"/>
      <c r="AC389" s="13"/>
      <c r="AD389" s="38"/>
      <c r="AE389" s="13"/>
      <c r="AF389" s="38"/>
      <c r="AG389" s="13"/>
      <c r="AH389" s="38"/>
      <c r="AI389" s="13"/>
      <c r="AJ389" s="38"/>
      <c r="AK389" s="13"/>
      <c r="AL389" s="38"/>
      <c r="AM389" s="13"/>
      <c r="AN389" s="38"/>
      <c r="AO389" s="13"/>
    </row>
    <row r="390" spans="1:41">
      <c r="A390" s="2" t="s">
        <v>453</v>
      </c>
      <c r="B390" s="1" t="s">
        <v>460</v>
      </c>
      <c r="C390" s="56"/>
      <c r="D390" s="57">
        <v>246017</v>
      </c>
      <c r="E390" s="57">
        <v>13</v>
      </c>
      <c r="F390" s="38">
        <v>1450</v>
      </c>
      <c r="G390" s="43">
        <v>1350</v>
      </c>
      <c r="H390" s="38">
        <v>2800</v>
      </c>
      <c r="I390" s="13">
        <v>2700</v>
      </c>
      <c r="J390" s="38"/>
      <c r="K390" s="13"/>
      <c r="L390" s="38"/>
      <c r="M390" s="13"/>
      <c r="N390" s="38"/>
      <c r="O390" s="13"/>
      <c r="P390" s="38"/>
      <c r="Q390" s="13"/>
      <c r="R390" s="38"/>
      <c r="S390" s="13"/>
      <c r="T390" s="38"/>
      <c r="U390" s="13"/>
      <c r="V390" s="38"/>
      <c r="W390" s="13"/>
      <c r="X390" s="38"/>
      <c r="Y390" s="13"/>
      <c r="Z390" s="38"/>
      <c r="AA390" s="13"/>
      <c r="AB390" s="38"/>
      <c r="AC390" s="13"/>
      <c r="AD390" s="38"/>
      <c r="AE390" s="13"/>
      <c r="AF390" s="38"/>
      <c r="AG390" s="13"/>
      <c r="AH390" s="38"/>
      <c r="AI390" s="13"/>
      <c r="AJ390" s="38"/>
      <c r="AK390" s="13"/>
      <c r="AL390" s="38"/>
      <c r="AM390" s="13"/>
      <c r="AN390" s="38"/>
      <c r="AO390" s="13"/>
    </row>
    <row r="391" spans="1:41">
      <c r="A391" s="2" t="s">
        <v>453</v>
      </c>
      <c r="B391" s="1" t="s">
        <v>461</v>
      </c>
      <c r="C391" s="56"/>
      <c r="D391" s="57">
        <v>375656</v>
      </c>
      <c r="E391" s="57">
        <v>13</v>
      </c>
      <c r="F391" s="38">
        <v>1800</v>
      </c>
      <c r="G391" s="13">
        <v>1800</v>
      </c>
      <c r="H391" s="38">
        <v>3600</v>
      </c>
      <c r="I391" s="13">
        <v>3600</v>
      </c>
      <c r="J391" s="38"/>
      <c r="K391" s="13"/>
      <c r="L391" s="38"/>
      <c r="M391" s="13"/>
      <c r="N391" s="38"/>
      <c r="O391" s="13"/>
      <c r="P391" s="38"/>
      <c r="Q391" s="13"/>
      <c r="R391" s="38"/>
      <c r="S391" s="13"/>
      <c r="T391" s="38"/>
      <c r="U391" s="13"/>
      <c r="V391" s="38"/>
      <c r="W391" s="13"/>
      <c r="X391" s="38"/>
      <c r="Y391" s="13"/>
      <c r="Z391" s="38"/>
      <c r="AA391" s="13"/>
      <c r="AB391" s="38"/>
      <c r="AC391" s="13"/>
      <c r="AD391" s="38"/>
      <c r="AE391" s="13"/>
      <c r="AF391" s="38"/>
      <c r="AG391" s="13"/>
      <c r="AH391" s="38"/>
      <c r="AI391" s="13"/>
      <c r="AJ391" s="38"/>
      <c r="AK391" s="13"/>
      <c r="AL391" s="38"/>
      <c r="AM391" s="13"/>
      <c r="AN391" s="38"/>
      <c r="AO391" s="13"/>
    </row>
    <row r="392" spans="1:41">
      <c r="A392" s="2" t="s">
        <v>453</v>
      </c>
      <c r="B392" s="1" t="s">
        <v>462</v>
      </c>
      <c r="C392" s="56"/>
      <c r="D392" s="57">
        <v>418348</v>
      </c>
      <c r="E392" s="57">
        <v>13</v>
      </c>
      <c r="F392" s="38">
        <v>927</v>
      </c>
      <c r="G392" s="43">
        <v>1350</v>
      </c>
      <c r="H392" s="38">
        <v>1854</v>
      </c>
      <c r="I392" s="43">
        <v>2700</v>
      </c>
      <c r="J392" s="38"/>
      <c r="K392" s="13"/>
      <c r="L392" s="38"/>
      <c r="M392" s="13"/>
      <c r="N392" s="38"/>
      <c r="O392" s="13"/>
      <c r="P392" s="38"/>
      <c r="Q392" s="13"/>
      <c r="R392" s="38"/>
      <c r="S392" s="13"/>
      <c r="T392" s="38"/>
      <c r="U392" s="13"/>
      <c r="V392" s="38"/>
      <c r="W392" s="13"/>
      <c r="X392" s="38"/>
      <c r="Y392" s="13"/>
      <c r="Z392" s="38"/>
      <c r="AA392" s="13"/>
      <c r="AB392" s="38"/>
      <c r="AC392" s="13"/>
      <c r="AD392" s="38"/>
      <c r="AE392" s="13"/>
      <c r="AF392" s="38"/>
      <c r="AG392" s="13"/>
      <c r="AH392" s="38"/>
      <c r="AI392" s="13"/>
      <c r="AJ392" s="38"/>
      <c r="AK392" s="13"/>
      <c r="AL392" s="38"/>
      <c r="AM392" s="13"/>
      <c r="AN392" s="38"/>
      <c r="AO392" s="13"/>
    </row>
    <row r="393" spans="1:41">
      <c r="A393" s="2" t="s">
        <v>453</v>
      </c>
      <c r="B393" s="1" t="s">
        <v>463</v>
      </c>
      <c r="C393" s="56"/>
      <c r="D393" s="57">
        <v>375683</v>
      </c>
      <c r="E393" s="57">
        <v>13</v>
      </c>
      <c r="F393" s="38">
        <v>2178</v>
      </c>
      <c r="G393" s="43">
        <v>1980</v>
      </c>
      <c r="H393" s="38">
        <v>4356</v>
      </c>
      <c r="I393" s="43">
        <v>3960</v>
      </c>
      <c r="J393" s="38"/>
      <c r="K393" s="13"/>
      <c r="L393" s="38"/>
      <c r="M393" s="13"/>
      <c r="N393" s="38"/>
      <c r="O393" s="13"/>
      <c r="P393" s="38"/>
      <c r="Q393" s="13"/>
      <c r="R393" s="38"/>
      <c r="S393" s="13"/>
      <c r="T393" s="38"/>
      <c r="U393" s="13"/>
      <c r="V393" s="38"/>
      <c r="W393" s="13"/>
      <c r="X393" s="38"/>
      <c r="Y393" s="13"/>
      <c r="Z393" s="38"/>
      <c r="AA393" s="13"/>
      <c r="AB393" s="38"/>
      <c r="AC393" s="13"/>
      <c r="AD393" s="38"/>
      <c r="AE393" s="13"/>
      <c r="AF393" s="38"/>
      <c r="AG393" s="13"/>
      <c r="AH393" s="38"/>
      <c r="AI393" s="13"/>
      <c r="AJ393" s="38"/>
      <c r="AK393" s="13"/>
      <c r="AL393" s="38"/>
      <c r="AM393" s="13"/>
      <c r="AN393" s="38"/>
      <c r="AO393" s="13"/>
    </row>
    <row r="394" spans="1:41">
      <c r="A394" s="2" t="s">
        <v>453</v>
      </c>
      <c r="B394" s="1" t="s">
        <v>464</v>
      </c>
      <c r="C394" s="58"/>
      <c r="D394" s="57">
        <v>364548</v>
      </c>
      <c r="E394" s="57">
        <v>13</v>
      </c>
      <c r="F394" s="38">
        <v>1350</v>
      </c>
      <c r="G394" s="13">
        <v>1350</v>
      </c>
      <c r="H394" s="38">
        <v>2700</v>
      </c>
      <c r="I394" s="13">
        <v>2700</v>
      </c>
      <c r="J394" s="38"/>
      <c r="K394" s="13"/>
      <c r="L394" s="38"/>
      <c r="M394" s="13"/>
      <c r="N394" s="38"/>
      <c r="O394" s="13"/>
      <c r="P394" s="38"/>
      <c r="Q394" s="13"/>
      <c r="R394" s="38"/>
      <c r="S394" s="13"/>
      <c r="T394" s="38"/>
      <c r="U394" s="13"/>
      <c r="V394" s="38"/>
      <c r="W394" s="13"/>
      <c r="X394" s="38"/>
      <c r="Y394" s="13"/>
      <c r="Z394" s="38"/>
      <c r="AA394" s="13"/>
      <c r="AB394" s="38"/>
      <c r="AC394" s="13"/>
      <c r="AD394" s="38"/>
      <c r="AE394" s="13"/>
      <c r="AF394" s="38"/>
      <c r="AG394" s="13"/>
      <c r="AH394" s="38"/>
      <c r="AI394" s="13"/>
      <c r="AJ394" s="38"/>
      <c r="AK394" s="13"/>
      <c r="AL394" s="38"/>
      <c r="AM394" s="13"/>
      <c r="AN394" s="38"/>
      <c r="AO394" s="13"/>
    </row>
    <row r="395" spans="1:41">
      <c r="A395" s="2" t="s">
        <v>453</v>
      </c>
      <c r="B395" s="1" t="s">
        <v>465</v>
      </c>
      <c r="C395" s="56"/>
      <c r="D395" s="57">
        <v>428019</v>
      </c>
      <c r="E395" s="57">
        <v>13</v>
      </c>
      <c r="F395" s="38">
        <v>2250</v>
      </c>
      <c r="G395" s="13">
        <v>2250</v>
      </c>
      <c r="H395" s="38">
        <v>4500</v>
      </c>
      <c r="I395" s="13">
        <v>4500</v>
      </c>
      <c r="J395" s="38"/>
      <c r="K395" s="13"/>
      <c r="L395" s="38"/>
      <c r="M395" s="13"/>
      <c r="N395" s="38"/>
      <c r="O395" s="13"/>
      <c r="P395" s="38"/>
      <c r="Q395" s="13"/>
      <c r="R395" s="38"/>
      <c r="S395" s="13"/>
      <c r="T395" s="38"/>
      <c r="U395" s="13"/>
      <c r="V395" s="38"/>
      <c r="W395" s="13"/>
      <c r="X395" s="38"/>
      <c r="Y395" s="13"/>
      <c r="Z395" s="38"/>
      <c r="AA395" s="13"/>
      <c r="AB395" s="38"/>
      <c r="AC395" s="13"/>
      <c r="AD395" s="38"/>
      <c r="AE395" s="13"/>
      <c r="AF395" s="38"/>
      <c r="AG395" s="13"/>
      <c r="AH395" s="38"/>
      <c r="AI395" s="13"/>
      <c r="AJ395" s="38"/>
      <c r="AK395" s="13"/>
      <c r="AL395" s="38"/>
      <c r="AM395" s="13"/>
      <c r="AN395" s="38"/>
      <c r="AO395" s="13"/>
    </row>
    <row r="396" spans="1:41">
      <c r="A396" s="2" t="s">
        <v>453</v>
      </c>
      <c r="B396" s="1" t="s">
        <v>466</v>
      </c>
      <c r="C396" s="56"/>
      <c r="D396" s="57">
        <v>208053</v>
      </c>
      <c r="E396" s="57">
        <v>13</v>
      </c>
      <c r="F396" s="38">
        <v>1575</v>
      </c>
      <c r="G396" s="13">
        <v>1575</v>
      </c>
      <c r="H396" s="38">
        <v>3150</v>
      </c>
      <c r="I396" s="13">
        <v>3150</v>
      </c>
      <c r="J396" s="38"/>
      <c r="K396" s="13"/>
      <c r="L396" s="38"/>
      <c r="M396" s="13"/>
      <c r="N396" s="38"/>
      <c r="O396" s="13"/>
      <c r="P396" s="38"/>
      <c r="Q396" s="13"/>
      <c r="R396" s="38"/>
      <c r="S396" s="13"/>
      <c r="T396" s="38"/>
      <c r="U396" s="13"/>
      <c r="V396" s="38"/>
      <c r="W396" s="13"/>
      <c r="X396" s="38"/>
      <c r="Y396" s="13"/>
      <c r="Z396" s="38"/>
      <c r="AA396" s="13"/>
      <c r="AB396" s="38"/>
      <c r="AC396" s="13"/>
      <c r="AD396" s="38"/>
      <c r="AE396" s="13"/>
      <c r="AF396" s="38"/>
      <c r="AG396" s="13"/>
      <c r="AH396" s="38"/>
      <c r="AI396" s="13"/>
      <c r="AJ396" s="38"/>
      <c r="AK396" s="13"/>
      <c r="AL396" s="38"/>
      <c r="AM396" s="13"/>
      <c r="AN396" s="38"/>
      <c r="AO396" s="13"/>
    </row>
    <row r="397" spans="1:41">
      <c r="A397" s="2" t="s">
        <v>453</v>
      </c>
      <c r="B397" s="1" t="s">
        <v>467</v>
      </c>
      <c r="C397" s="56"/>
      <c r="D397" s="57">
        <v>418296</v>
      </c>
      <c r="E397" s="57">
        <v>13</v>
      </c>
      <c r="F397" s="38">
        <v>1575</v>
      </c>
      <c r="G397" s="43">
        <v>1800</v>
      </c>
      <c r="H397" s="38">
        <v>3150</v>
      </c>
      <c r="I397" s="43">
        <v>3600</v>
      </c>
      <c r="J397" s="38"/>
      <c r="K397" s="13"/>
      <c r="L397" s="38"/>
      <c r="M397" s="13"/>
      <c r="N397" s="38"/>
      <c r="O397" s="13"/>
      <c r="P397" s="38"/>
      <c r="Q397" s="13"/>
      <c r="R397" s="38"/>
      <c r="S397" s="13"/>
      <c r="T397" s="38"/>
      <c r="U397" s="13"/>
      <c r="V397" s="38"/>
      <c r="W397" s="13"/>
      <c r="X397" s="38"/>
      <c r="Y397" s="13"/>
      <c r="Z397" s="38"/>
      <c r="AA397" s="13"/>
      <c r="AB397" s="38"/>
      <c r="AC397" s="13"/>
      <c r="AD397" s="38"/>
      <c r="AE397" s="13"/>
      <c r="AF397" s="38"/>
      <c r="AG397" s="13"/>
      <c r="AH397" s="38"/>
      <c r="AI397" s="13"/>
      <c r="AJ397" s="38"/>
      <c r="AK397" s="13"/>
      <c r="AL397" s="38"/>
      <c r="AM397" s="13"/>
      <c r="AN397" s="38"/>
      <c r="AO397" s="13"/>
    </row>
    <row r="398" spans="1:41">
      <c r="A398" s="2" t="s">
        <v>453</v>
      </c>
      <c r="B398" s="1" t="s">
        <v>468</v>
      </c>
      <c r="C398" s="56"/>
      <c r="D398" s="57">
        <v>421540</v>
      </c>
      <c r="E398" s="57">
        <v>13</v>
      </c>
      <c r="F398" s="38">
        <v>1575</v>
      </c>
      <c r="G398" s="43">
        <v>1800</v>
      </c>
      <c r="H398" s="38">
        <v>3150</v>
      </c>
      <c r="I398" s="43">
        <v>3600</v>
      </c>
      <c r="J398" s="38"/>
      <c r="K398" s="13"/>
      <c r="L398" s="38"/>
      <c r="M398" s="13"/>
      <c r="N398" s="38"/>
      <c r="O398" s="13"/>
      <c r="P398" s="38"/>
      <c r="Q398" s="13"/>
      <c r="R398" s="38"/>
      <c r="S398" s="13"/>
      <c r="T398" s="38"/>
      <c r="U398" s="13"/>
      <c r="V398" s="38"/>
      <c r="W398" s="13"/>
      <c r="X398" s="38"/>
      <c r="Y398" s="13"/>
      <c r="Z398" s="38"/>
      <c r="AA398" s="13"/>
      <c r="AB398" s="38"/>
      <c r="AC398" s="13"/>
      <c r="AD398" s="38"/>
      <c r="AE398" s="13"/>
      <c r="AF398" s="38"/>
      <c r="AG398" s="13"/>
      <c r="AH398" s="38"/>
      <c r="AI398" s="13"/>
      <c r="AJ398" s="38"/>
      <c r="AK398" s="13"/>
      <c r="AL398" s="38"/>
      <c r="AM398" s="13"/>
      <c r="AN398" s="38"/>
      <c r="AO398" s="13"/>
    </row>
    <row r="399" spans="1:41">
      <c r="A399" s="2" t="s">
        <v>453</v>
      </c>
      <c r="B399" s="1" t="s">
        <v>469</v>
      </c>
      <c r="C399" s="56"/>
      <c r="D399" s="57">
        <v>421559</v>
      </c>
      <c r="E399" s="57">
        <v>13</v>
      </c>
      <c r="F399" s="38">
        <v>1575</v>
      </c>
      <c r="G399" s="43">
        <v>1800</v>
      </c>
      <c r="H399" s="38">
        <v>3150</v>
      </c>
      <c r="I399" s="43">
        <v>3600</v>
      </c>
      <c r="J399" s="38"/>
      <c r="K399" s="13"/>
      <c r="L399" s="38"/>
      <c r="M399" s="13"/>
      <c r="N399" s="38"/>
      <c r="O399" s="13"/>
      <c r="P399" s="38"/>
      <c r="Q399" s="13"/>
      <c r="R399" s="38"/>
      <c r="S399" s="13"/>
      <c r="T399" s="38"/>
      <c r="U399" s="13"/>
      <c r="V399" s="38"/>
      <c r="W399" s="13"/>
      <c r="X399" s="38"/>
      <c r="Y399" s="13"/>
      <c r="Z399" s="38"/>
      <c r="AA399" s="13"/>
      <c r="AB399" s="38"/>
      <c r="AC399" s="13"/>
      <c r="AD399" s="38"/>
      <c r="AE399" s="13"/>
      <c r="AF399" s="38"/>
      <c r="AG399" s="13"/>
      <c r="AH399" s="38"/>
      <c r="AI399" s="13"/>
      <c r="AJ399" s="38"/>
      <c r="AK399" s="13"/>
      <c r="AL399" s="38"/>
      <c r="AM399" s="13"/>
      <c r="AN399" s="38"/>
      <c r="AO399" s="13"/>
    </row>
    <row r="400" spans="1:41">
      <c r="A400" s="2" t="s">
        <v>453</v>
      </c>
      <c r="B400" s="1" t="s">
        <v>470</v>
      </c>
      <c r="C400" s="56"/>
      <c r="D400" s="57">
        <v>208026</v>
      </c>
      <c r="E400" s="57">
        <v>13</v>
      </c>
      <c r="F400" s="38">
        <v>1575</v>
      </c>
      <c r="G400" s="43">
        <v>1800</v>
      </c>
      <c r="H400" s="38">
        <v>3150</v>
      </c>
      <c r="I400" s="43">
        <v>3600</v>
      </c>
      <c r="J400" s="38"/>
      <c r="K400" s="13"/>
      <c r="L400" s="38"/>
      <c r="M400" s="13"/>
      <c r="N400" s="38"/>
      <c r="O400" s="13"/>
      <c r="P400" s="38"/>
      <c r="Q400" s="13"/>
      <c r="R400" s="38"/>
      <c r="S400" s="13"/>
      <c r="T400" s="38"/>
      <c r="U400" s="13"/>
      <c r="V400" s="38"/>
      <c r="W400" s="13"/>
      <c r="X400" s="38"/>
      <c r="Y400" s="13"/>
      <c r="Z400" s="38"/>
      <c r="AA400" s="13"/>
      <c r="AB400" s="38"/>
      <c r="AC400" s="13"/>
      <c r="AD400" s="38"/>
      <c r="AE400" s="13"/>
      <c r="AF400" s="38"/>
      <c r="AG400" s="13"/>
      <c r="AH400" s="38"/>
      <c r="AI400" s="13"/>
      <c r="AJ400" s="38"/>
      <c r="AK400" s="13"/>
      <c r="AL400" s="38"/>
      <c r="AM400" s="13"/>
      <c r="AN400" s="38"/>
      <c r="AO400" s="13"/>
    </row>
    <row r="401" spans="1:45">
      <c r="A401" s="163" t="s">
        <v>453</v>
      </c>
      <c r="B401" s="1" t="s">
        <v>471</v>
      </c>
      <c r="C401" s="56"/>
      <c r="D401" s="57">
        <v>375692</v>
      </c>
      <c r="E401" s="57">
        <v>13</v>
      </c>
      <c r="F401" s="38">
        <v>1125</v>
      </c>
      <c r="G401" s="13">
        <v>1125</v>
      </c>
      <c r="H401" s="38">
        <v>2250</v>
      </c>
      <c r="I401" s="13">
        <v>2250</v>
      </c>
      <c r="J401" s="38"/>
      <c r="K401" s="13"/>
      <c r="L401" s="38"/>
      <c r="M401" s="13"/>
      <c r="N401" s="38"/>
      <c r="O401" s="13"/>
      <c r="P401" s="38"/>
      <c r="Q401" s="13"/>
      <c r="R401" s="38"/>
      <c r="S401" s="13"/>
      <c r="T401" s="38"/>
      <c r="U401" s="13"/>
      <c r="V401" s="38"/>
      <c r="W401" s="13"/>
      <c r="X401" s="38"/>
      <c r="Y401" s="13"/>
      <c r="Z401" s="38"/>
      <c r="AA401" s="13"/>
      <c r="AB401" s="38"/>
      <c r="AC401" s="13"/>
      <c r="AD401" s="38"/>
      <c r="AE401" s="13"/>
      <c r="AF401" s="38"/>
      <c r="AG401" s="13"/>
      <c r="AH401" s="38"/>
      <c r="AI401" s="13"/>
      <c r="AJ401" s="38"/>
      <c r="AK401" s="13"/>
      <c r="AL401" s="38"/>
      <c r="AM401" s="13"/>
      <c r="AN401" s="38"/>
      <c r="AO401" s="13"/>
    </row>
    <row r="402" spans="1:45">
      <c r="A402" s="2" t="s">
        <v>453</v>
      </c>
      <c r="B402" s="1" t="s">
        <v>472</v>
      </c>
      <c r="C402" s="56"/>
      <c r="D402" s="57">
        <v>375708</v>
      </c>
      <c r="E402" s="57">
        <v>13</v>
      </c>
      <c r="F402" s="38">
        <v>1125</v>
      </c>
      <c r="G402" s="13">
        <v>1125</v>
      </c>
      <c r="H402" s="38">
        <v>2250</v>
      </c>
      <c r="I402" s="13">
        <v>2250</v>
      </c>
      <c r="J402" s="38"/>
      <c r="K402" s="13"/>
      <c r="L402" s="38"/>
      <c r="M402" s="13"/>
      <c r="N402" s="38"/>
      <c r="O402" s="13"/>
      <c r="P402" s="38"/>
      <c r="Q402" s="13"/>
      <c r="R402" s="38"/>
      <c r="S402" s="13"/>
      <c r="T402" s="38"/>
      <c r="U402" s="13"/>
      <c r="V402" s="38"/>
      <c r="W402" s="13"/>
      <c r="X402" s="38"/>
      <c r="Y402" s="13"/>
      <c r="Z402" s="38"/>
      <c r="AA402" s="13"/>
      <c r="AB402" s="38"/>
      <c r="AC402" s="13"/>
      <c r="AD402" s="38"/>
      <c r="AE402" s="13"/>
      <c r="AF402" s="38"/>
      <c r="AG402" s="13"/>
      <c r="AH402" s="38"/>
      <c r="AI402" s="13"/>
      <c r="AJ402" s="38"/>
      <c r="AK402" s="13"/>
      <c r="AL402" s="38"/>
      <c r="AM402" s="13"/>
      <c r="AN402" s="38"/>
      <c r="AO402" s="13"/>
    </row>
    <row r="403" spans="1:45">
      <c r="A403" s="163" t="s">
        <v>453</v>
      </c>
      <c r="B403" s="1" t="s">
        <v>473</v>
      </c>
      <c r="C403" s="56"/>
      <c r="D403" s="57">
        <v>375717</v>
      </c>
      <c r="E403" s="57">
        <v>13</v>
      </c>
      <c r="F403" s="38">
        <v>1125</v>
      </c>
      <c r="G403" s="13">
        <v>1125</v>
      </c>
      <c r="H403" s="38">
        <v>2250</v>
      </c>
      <c r="I403" s="13">
        <v>2250</v>
      </c>
      <c r="J403" s="38"/>
      <c r="K403" s="13"/>
      <c r="L403" s="38"/>
      <c r="M403" s="13"/>
      <c r="N403" s="38"/>
      <c r="O403" s="13"/>
      <c r="P403" s="38"/>
      <c r="Q403" s="13"/>
      <c r="R403" s="38"/>
      <c r="S403" s="13"/>
      <c r="T403" s="38"/>
      <c r="U403" s="13"/>
      <c r="V403" s="38"/>
      <c r="W403" s="13"/>
      <c r="X403" s="38"/>
      <c r="Y403" s="13"/>
      <c r="Z403" s="38"/>
      <c r="AA403" s="13"/>
      <c r="AB403" s="38"/>
      <c r="AC403" s="13"/>
      <c r="AD403" s="38"/>
      <c r="AE403" s="13"/>
      <c r="AF403" s="38"/>
      <c r="AG403" s="13"/>
      <c r="AH403" s="38"/>
      <c r="AI403" s="13"/>
      <c r="AJ403" s="38"/>
      <c r="AK403" s="13"/>
      <c r="AL403" s="38"/>
      <c r="AM403" s="13"/>
      <c r="AN403" s="38"/>
      <c r="AO403" s="13"/>
    </row>
    <row r="404" spans="1:45">
      <c r="A404" s="163" t="s">
        <v>453</v>
      </c>
      <c r="B404" s="1" t="s">
        <v>474</v>
      </c>
      <c r="C404" s="56"/>
      <c r="D404" s="57">
        <v>375735</v>
      </c>
      <c r="E404" s="57">
        <v>13</v>
      </c>
      <c r="F404" s="38">
        <v>1125</v>
      </c>
      <c r="G404" s="13">
        <v>1125</v>
      </c>
      <c r="H404" s="38">
        <v>2250</v>
      </c>
      <c r="I404" s="13">
        <v>2250</v>
      </c>
      <c r="J404" s="38"/>
      <c r="K404" s="13"/>
      <c r="L404" s="38"/>
      <c r="M404" s="13"/>
      <c r="N404" s="38"/>
      <c r="O404" s="13"/>
      <c r="P404" s="38"/>
      <c r="Q404" s="13"/>
      <c r="R404" s="38"/>
      <c r="S404" s="13"/>
      <c r="T404" s="38"/>
      <c r="U404" s="13"/>
      <c r="V404" s="38"/>
      <c r="W404" s="13"/>
      <c r="X404" s="38"/>
      <c r="Y404" s="13"/>
      <c r="Z404" s="38"/>
      <c r="AA404" s="13"/>
      <c r="AB404" s="38"/>
      <c r="AC404" s="13"/>
      <c r="AD404" s="38"/>
      <c r="AE404" s="13"/>
      <c r="AF404" s="38"/>
      <c r="AG404" s="13"/>
      <c r="AH404" s="38"/>
      <c r="AI404" s="13"/>
      <c r="AJ404" s="38"/>
      <c r="AK404" s="13"/>
      <c r="AL404" s="38"/>
      <c r="AM404" s="13"/>
      <c r="AN404" s="38"/>
      <c r="AO404" s="13"/>
    </row>
    <row r="405" spans="1:45">
      <c r="A405" s="2" t="s">
        <v>453</v>
      </c>
      <c r="B405" s="1" t="s">
        <v>475</v>
      </c>
      <c r="C405" s="56"/>
      <c r="D405" s="57">
        <v>375726</v>
      </c>
      <c r="E405" s="57">
        <v>13</v>
      </c>
      <c r="F405" s="38">
        <v>1125</v>
      </c>
      <c r="G405" s="13">
        <v>1125</v>
      </c>
      <c r="H405" s="38">
        <v>2250</v>
      </c>
      <c r="I405" s="13">
        <v>2250</v>
      </c>
      <c r="J405" s="38"/>
      <c r="K405" s="13"/>
      <c r="L405" s="38"/>
      <c r="M405" s="13"/>
      <c r="N405" s="38"/>
      <c r="O405" s="13"/>
      <c r="P405" s="38"/>
      <c r="Q405" s="13"/>
      <c r="R405" s="38"/>
      <c r="S405" s="13"/>
      <c r="T405" s="38"/>
      <c r="U405" s="13"/>
      <c r="V405" s="38"/>
      <c r="W405" s="13"/>
      <c r="X405" s="38"/>
      <c r="Y405" s="13"/>
      <c r="Z405" s="38"/>
      <c r="AA405" s="13"/>
      <c r="AB405" s="38"/>
      <c r="AC405" s="13"/>
      <c r="AD405" s="38"/>
      <c r="AE405" s="13"/>
      <c r="AF405" s="38"/>
      <c r="AG405" s="13"/>
      <c r="AH405" s="38"/>
      <c r="AI405" s="13"/>
      <c r="AJ405" s="38"/>
      <c r="AK405" s="13"/>
      <c r="AL405" s="38"/>
      <c r="AM405" s="13"/>
      <c r="AN405" s="38"/>
      <c r="AO405" s="13"/>
    </row>
    <row r="406" spans="1:45">
      <c r="A406" s="2" t="s">
        <v>453</v>
      </c>
      <c r="B406" s="1" t="s">
        <v>476</v>
      </c>
      <c r="C406" s="56"/>
      <c r="D406" s="57">
        <v>375744</v>
      </c>
      <c r="E406" s="57">
        <v>13</v>
      </c>
      <c r="F406" s="38">
        <v>1125</v>
      </c>
      <c r="G406" s="13">
        <v>1125</v>
      </c>
      <c r="H406" s="38">
        <v>2250</v>
      </c>
      <c r="I406" s="13">
        <v>2250</v>
      </c>
      <c r="J406" s="38"/>
      <c r="K406" s="13"/>
      <c r="L406" s="38"/>
      <c r="M406" s="13"/>
      <c r="N406" s="38"/>
      <c r="O406" s="13"/>
      <c r="P406" s="38"/>
      <c r="Q406" s="13"/>
      <c r="R406" s="38"/>
      <c r="S406" s="13"/>
      <c r="T406" s="38"/>
      <c r="U406" s="13"/>
      <c r="V406" s="38"/>
      <c r="W406" s="13"/>
      <c r="X406" s="38"/>
      <c r="Y406" s="13"/>
      <c r="Z406" s="38"/>
      <c r="AA406" s="13"/>
      <c r="AB406" s="38"/>
      <c r="AC406" s="13"/>
      <c r="AD406" s="38"/>
      <c r="AE406" s="13"/>
      <c r="AF406" s="38"/>
      <c r="AG406" s="13"/>
      <c r="AH406" s="38"/>
      <c r="AI406" s="13"/>
      <c r="AJ406" s="38"/>
      <c r="AK406" s="13"/>
      <c r="AL406" s="38"/>
      <c r="AM406" s="13"/>
      <c r="AN406" s="38"/>
      <c r="AO406" s="13"/>
      <c r="AQ406" s="127"/>
      <c r="AS406" s="127"/>
    </row>
    <row r="407" spans="1:45">
      <c r="A407" s="2" t="s">
        <v>453</v>
      </c>
      <c r="B407" s="1" t="s">
        <v>477</v>
      </c>
      <c r="C407" s="56"/>
      <c r="D407" s="57">
        <v>375753</v>
      </c>
      <c r="E407" s="57">
        <v>13</v>
      </c>
      <c r="F407" s="38">
        <v>1125</v>
      </c>
      <c r="G407" s="13">
        <v>1125</v>
      </c>
      <c r="H407" s="38">
        <v>2250</v>
      </c>
      <c r="I407" s="13">
        <v>2250</v>
      </c>
      <c r="J407" s="38"/>
      <c r="K407" s="13"/>
      <c r="L407" s="38"/>
      <c r="M407" s="13"/>
      <c r="N407" s="38"/>
      <c r="O407" s="13"/>
      <c r="P407" s="38"/>
      <c r="Q407" s="13"/>
      <c r="R407" s="38"/>
      <c r="S407" s="13"/>
      <c r="T407" s="38"/>
      <c r="U407" s="13"/>
      <c r="V407" s="38"/>
      <c r="W407" s="13"/>
      <c r="X407" s="38"/>
      <c r="Y407" s="13"/>
      <c r="Z407" s="38"/>
      <c r="AA407" s="13"/>
      <c r="AB407" s="38"/>
      <c r="AC407" s="13"/>
      <c r="AD407" s="38"/>
      <c r="AE407" s="13"/>
      <c r="AF407" s="38"/>
      <c r="AG407" s="13"/>
      <c r="AH407" s="38"/>
      <c r="AI407" s="13"/>
      <c r="AJ407" s="38"/>
      <c r="AK407" s="13"/>
      <c r="AL407" s="38"/>
      <c r="AM407" s="13"/>
      <c r="AN407" s="38"/>
      <c r="AO407" s="13"/>
    </row>
    <row r="408" spans="1:45">
      <c r="A408" s="2" t="s">
        <v>453</v>
      </c>
      <c r="B408" s="1" t="s">
        <v>478</v>
      </c>
      <c r="C408" s="56"/>
      <c r="D408" s="57">
        <v>405748</v>
      </c>
      <c r="E408" s="57">
        <v>13</v>
      </c>
      <c r="F408" s="38">
        <v>1125</v>
      </c>
      <c r="G408" s="13">
        <v>1125</v>
      </c>
      <c r="H408" s="38">
        <v>2250</v>
      </c>
      <c r="I408" s="13">
        <v>2250</v>
      </c>
      <c r="J408" s="38"/>
      <c r="K408" s="13"/>
      <c r="L408" s="38"/>
      <c r="M408" s="13"/>
      <c r="N408" s="38"/>
      <c r="O408" s="13"/>
      <c r="P408" s="38"/>
      <c r="Q408" s="13"/>
      <c r="R408" s="38"/>
      <c r="S408" s="13"/>
      <c r="T408" s="38"/>
      <c r="U408" s="13"/>
      <c r="V408" s="38"/>
      <c r="W408" s="13"/>
      <c r="X408" s="38"/>
      <c r="Y408" s="13"/>
      <c r="Z408" s="38"/>
      <c r="AA408" s="13"/>
      <c r="AB408" s="38"/>
      <c r="AC408" s="13"/>
      <c r="AD408" s="38"/>
      <c r="AE408" s="13"/>
      <c r="AF408" s="38"/>
      <c r="AG408" s="13"/>
      <c r="AH408" s="38"/>
      <c r="AI408" s="13"/>
      <c r="AJ408" s="38"/>
      <c r="AK408" s="13"/>
      <c r="AL408" s="38"/>
      <c r="AM408" s="13"/>
      <c r="AN408" s="38"/>
      <c r="AO408" s="13"/>
    </row>
    <row r="409" spans="1:45">
      <c r="A409" s="2" t="s">
        <v>453</v>
      </c>
      <c r="B409" s="1" t="s">
        <v>479</v>
      </c>
      <c r="C409" s="56"/>
      <c r="D409" s="57">
        <v>375762</v>
      </c>
      <c r="E409" s="57">
        <v>13</v>
      </c>
      <c r="F409" s="38">
        <v>1125</v>
      </c>
      <c r="G409" s="13">
        <v>1125</v>
      </c>
      <c r="H409" s="38">
        <v>2250</v>
      </c>
      <c r="I409" s="13">
        <v>2250</v>
      </c>
      <c r="J409" s="38"/>
      <c r="K409" s="13"/>
      <c r="L409" s="38"/>
      <c r="M409" s="13"/>
      <c r="N409" s="38"/>
      <c r="O409" s="13"/>
      <c r="P409" s="38"/>
      <c r="Q409" s="13"/>
      <c r="R409" s="38"/>
      <c r="S409" s="13"/>
      <c r="T409" s="38"/>
      <c r="U409" s="13"/>
      <c r="V409" s="38"/>
      <c r="W409" s="13"/>
      <c r="X409" s="38"/>
      <c r="Y409" s="13"/>
      <c r="Z409" s="38"/>
      <c r="AA409" s="13"/>
      <c r="AB409" s="38"/>
      <c r="AC409" s="13"/>
      <c r="AD409" s="38"/>
      <c r="AE409" s="13"/>
      <c r="AF409" s="38"/>
      <c r="AG409" s="13"/>
      <c r="AH409" s="38"/>
      <c r="AI409" s="13"/>
      <c r="AJ409" s="38"/>
      <c r="AK409" s="13"/>
      <c r="AL409" s="38"/>
      <c r="AM409" s="13"/>
      <c r="AN409" s="38"/>
      <c r="AO409" s="13"/>
    </row>
    <row r="410" spans="1:45">
      <c r="A410" s="2" t="s">
        <v>453</v>
      </c>
      <c r="B410" s="1" t="s">
        <v>480</v>
      </c>
      <c r="C410" s="56"/>
      <c r="D410" s="57">
        <v>365480</v>
      </c>
      <c r="E410" s="57">
        <v>13</v>
      </c>
      <c r="F410" s="38">
        <v>1800</v>
      </c>
      <c r="G410" s="43">
        <v>2700</v>
      </c>
      <c r="H410" s="38">
        <v>3600</v>
      </c>
      <c r="I410" s="43">
        <v>5400</v>
      </c>
      <c r="J410" s="38"/>
      <c r="K410" s="13"/>
      <c r="L410" s="38"/>
      <c r="M410" s="13"/>
      <c r="N410" s="38"/>
      <c r="O410" s="13"/>
      <c r="P410" s="38"/>
      <c r="Q410" s="13"/>
      <c r="R410" s="38"/>
      <c r="S410" s="13"/>
      <c r="T410" s="38"/>
      <c r="U410" s="13"/>
      <c r="V410" s="38"/>
      <c r="W410" s="13"/>
      <c r="X410" s="38"/>
      <c r="Y410" s="13"/>
      <c r="Z410" s="38"/>
      <c r="AA410" s="13"/>
      <c r="AB410" s="38"/>
      <c r="AC410" s="13"/>
      <c r="AD410" s="38"/>
      <c r="AE410" s="13"/>
      <c r="AF410" s="38"/>
      <c r="AG410" s="13"/>
      <c r="AH410" s="38"/>
      <c r="AI410" s="13"/>
      <c r="AJ410" s="38"/>
      <c r="AK410" s="13"/>
      <c r="AL410" s="38"/>
      <c r="AM410" s="13"/>
      <c r="AN410" s="38"/>
      <c r="AO410" s="13"/>
    </row>
    <row r="411" spans="1:45">
      <c r="A411" s="2" t="s">
        <v>453</v>
      </c>
      <c r="B411" s="1" t="s">
        <v>481</v>
      </c>
      <c r="C411" s="56"/>
      <c r="D411" s="57">
        <v>418320</v>
      </c>
      <c r="E411" s="57">
        <v>13</v>
      </c>
      <c r="F411" s="38">
        <v>900</v>
      </c>
      <c r="G411" s="13">
        <v>900</v>
      </c>
      <c r="H411" s="38">
        <v>1800</v>
      </c>
      <c r="I411" s="13">
        <v>1800</v>
      </c>
      <c r="J411" s="38"/>
      <c r="K411" s="13"/>
      <c r="L411" s="38"/>
      <c r="M411" s="13"/>
      <c r="N411" s="38"/>
      <c r="O411" s="13"/>
      <c r="P411" s="38"/>
      <c r="Q411" s="13"/>
      <c r="R411" s="38"/>
      <c r="S411" s="13"/>
      <c r="T411" s="38"/>
      <c r="U411" s="13"/>
      <c r="V411" s="38"/>
      <c r="W411" s="13"/>
      <c r="X411" s="38"/>
      <c r="Y411" s="13"/>
      <c r="Z411" s="38"/>
      <c r="AA411" s="13"/>
      <c r="AB411" s="38"/>
      <c r="AC411" s="13"/>
      <c r="AD411" s="38"/>
      <c r="AE411" s="13"/>
      <c r="AF411" s="38"/>
      <c r="AG411" s="13"/>
      <c r="AH411" s="38"/>
      <c r="AI411" s="13"/>
      <c r="AJ411" s="38"/>
      <c r="AK411" s="13"/>
      <c r="AL411" s="38"/>
      <c r="AM411" s="13"/>
      <c r="AN411" s="38"/>
      <c r="AO411" s="13"/>
    </row>
    <row r="412" spans="1:45">
      <c r="A412" s="2" t="s">
        <v>453</v>
      </c>
      <c r="B412" s="1" t="s">
        <v>482</v>
      </c>
      <c r="C412" s="56"/>
      <c r="D412" s="57">
        <v>431017</v>
      </c>
      <c r="E412" s="57">
        <v>13</v>
      </c>
      <c r="F412" s="38">
        <v>1950</v>
      </c>
      <c r="G412" s="43">
        <v>1800</v>
      </c>
      <c r="H412" s="38">
        <v>3750</v>
      </c>
      <c r="I412" s="13">
        <v>3600</v>
      </c>
      <c r="J412" s="38"/>
      <c r="K412" s="13"/>
      <c r="L412" s="38"/>
      <c r="M412" s="13"/>
      <c r="N412" s="38"/>
      <c r="O412" s="13"/>
      <c r="P412" s="38"/>
      <c r="Q412" s="13"/>
      <c r="R412" s="38"/>
      <c r="S412" s="13"/>
      <c r="T412" s="38"/>
      <c r="U412" s="13"/>
      <c r="V412" s="38"/>
      <c r="W412" s="13"/>
      <c r="X412" s="38"/>
      <c r="Y412" s="13"/>
      <c r="Z412" s="38"/>
      <c r="AA412" s="13"/>
      <c r="AB412" s="38"/>
      <c r="AC412" s="13"/>
      <c r="AD412" s="38"/>
      <c r="AE412" s="13"/>
      <c r="AF412" s="38"/>
      <c r="AG412" s="13"/>
      <c r="AH412" s="38"/>
      <c r="AI412" s="13"/>
      <c r="AJ412" s="38"/>
      <c r="AK412" s="13"/>
      <c r="AL412" s="38"/>
      <c r="AM412" s="13"/>
      <c r="AN412" s="38"/>
      <c r="AO412" s="13"/>
    </row>
    <row r="413" spans="1:45">
      <c r="A413" s="2" t="s">
        <v>453</v>
      </c>
      <c r="B413" s="60" t="s">
        <v>483</v>
      </c>
      <c r="C413" s="56"/>
      <c r="D413" s="57">
        <v>248606</v>
      </c>
      <c r="E413" s="57">
        <v>13</v>
      </c>
      <c r="F413" s="38">
        <v>1575</v>
      </c>
      <c r="G413" s="13">
        <v>1575</v>
      </c>
      <c r="H413" s="38">
        <v>3150</v>
      </c>
      <c r="I413" s="13">
        <v>3150</v>
      </c>
      <c r="J413" s="38"/>
      <c r="K413" s="13"/>
      <c r="L413" s="38"/>
      <c r="M413" s="13"/>
      <c r="N413" s="38"/>
      <c r="O413" s="13"/>
      <c r="P413" s="38"/>
      <c r="Q413" s="13"/>
      <c r="R413" s="38"/>
      <c r="S413" s="13"/>
      <c r="T413" s="38"/>
      <c r="U413" s="13"/>
      <c r="V413" s="38"/>
      <c r="W413" s="13"/>
      <c r="X413" s="38"/>
      <c r="Y413" s="13"/>
      <c r="Z413" s="38"/>
      <c r="AA413" s="13"/>
      <c r="AB413" s="38"/>
      <c r="AC413" s="13"/>
      <c r="AD413" s="38"/>
      <c r="AE413" s="13"/>
      <c r="AF413" s="38"/>
      <c r="AG413" s="13"/>
      <c r="AH413" s="38"/>
      <c r="AI413" s="13"/>
      <c r="AJ413" s="38"/>
      <c r="AK413" s="13"/>
      <c r="AL413" s="38"/>
      <c r="AM413" s="13"/>
      <c r="AN413" s="38"/>
      <c r="AO413" s="13"/>
    </row>
    <row r="414" spans="1:45">
      <c r="A414" s="2" t="s">
        <v>453</v>
      </c>
      <c r="B414" s="1" t="s">
        <v>484</v>
      </c>
      <c r="C414" s="56"/>
      <c r="D414" s="57">
        <v>420459</v>
      </c>
      <c r="E414" s="57">
        <v>13</v>
      </c>
      <c r="F414" s="38">
        <v>1368</v>
      </c>
      <c r="G414" s="43">
        <v>1710</v>
      </c>
      <c r="H414" s="38">
        <v>2736</v>
      </c>
      <c r="I414" s="43">
        <v>3420</v>
      </c>
      <c r="J414" s="38"/>
      <c r="K414" s="13"/>
      <c r="L414" s="38"/>
      <c r="M414" s="13"/>
      <c r="N414" s="38"/>
      <c r="O414" s="13"/>
      <c r="P414" s="38"/>
      <c r="Q414" s="13"/>
      <c r="R414" s="38"/>
      <c r="S414" s="13"/>
      <c r="T414" s="38"/>
      <c r="U414" s="13"/>
      <c r="V414" s="38"/>
      <c r="W414" s="13"/>
      <c r="X414" s="38"/>
      <c r="Y414" s="13"/>
      <c r="Z414" s="38"/>
      <c r="AA414" s="13"/>
      <c r="AB414" s="38"/>
      <c r="AC414" s="13"/>
      <c r="AD414" s="38"/>
      <c r="AE414" s="13"/>
      <c r="AF414" s="38"/>
      <c r="AG414" s="13"/>
      <c r="AH414" s="38"/>
      <c r="AI414" s="13"/>
      <c r="AJ414" s="38"/>
      <c r="AK414" s="13"/>
      <c r="AL414" s="38"/>
      <c r="AM414" s="13"/>
      <c r="AN414" s="38"/>
      <c r="AO414" s="13"/>
    </row>
    <row r="415" spans="1:45">
      <c r="A415" s="2" t="s">
        <v>453</v>
      </c>
      <c r="B415" s="1" t="s">
        <v>485</v>
      </c>
      <c r="C415" s="56"/>
      <c r="D415" s="162">
        <v>456560</v>
      </c>
      <c r="E415" s="57">
        <v>13</v>
      </c>
      <c r="F415" s="38">
        <v>1368</v>
      </c>
      <c r="G415" s="43">
        <v>1710</v>
      </c>
      <c r="H415" s="38">
        <v>2736</v>
      </c>
      <c r="I415" s="43">
        <v>3420</v>
      </c>
      <c r="J415" s="38"/>
      <c r="K415" s="13"/>
      <c r="L415" s="38"/>
      <c r="M415" s="13"/>
      <c r="N415" s="38"/>
      <c r="O415" s="13"/>
      <c r="P415" s="38"/>
      <c r="Q415" s="13"/>
      <c r="R415" s="38"/>
      <c r="S415" s="13"/>
      <c r="T415" s="38"/>
      <c r="U415" s="13"/>
      <c r="V415" s="38"/>
      <c r="W415" s="13"/>
      <c r="X415" s="38"/>
      <c r="Y415" s="13"/>
      <c r="Z415" s="38"/>
      <c r="AA415" s="13"/>
      <c r="AB415" s="38"/>
      <c r="AC415" s="13"/>
      <c r="AD415" s="38"/>
      <c r="AE415" s="13"/>
      <c r="AF415" s="38"/>
      <c r="AG415" s="13"/>
      <c r="AH415" s="38"/>
      <c r="AI415" s="13"/>
      <c r="AJ415" s="38"/>
      <c r="AK415" s="13"/>
      <c r="AL415" s="38"/>
      <c r="AM415" s="13"/>
      <c r="AN415" s="38"/>
      <c r="AO415" s="13"/>
    </row>
    <row r="416" spans="1:45">
      <c r="A416" s="2" t="s">
        <v>453</v>
      </c>
      <c r="B416" s="1" t="s">
        <v>486</v>
      </c>
      <c r="C416" s="56"/>
      <c r="D416" s="57">
        <v>432074</v>
      </c>
      <c r="E416" s="57">
        <v>13</v>
      </c>
      <c r="F416" s="38">
        <v>1368</v>
      </c>
      <c r="G416" s="43">
        <v>1710</v>
      </c>
      <c r="H416" s="38">
        <v>2736</v>
      </c>
      <c r="I416" s="43">
        <v>3420</v>
      </c>
      <c r="J416" s="38"/>
      <c r="K416" s="13"/>
      <c r="L416" s="38"/>
      <c r="M416" s="13"/>
      <c r="N416" s="38"/>
      <c r="O416" s="13"/>
      <c r="P416" s="38"/>
      <c r="Q416" s="13"/>
      <c r="R416" s="38"/>
      <c r="S416" s="13"/>
      <c r="T416" s="38"/>
      <c r="U416" s="13"/>
      <c r="V416" s="38"/>
      <c r="W416" s="13"/>
      <c r="X416" s="38"/>
      <c r="Y416" s="13"/>
      <c r="Z416" s="38"/>
      <c r="AA416" s="13"/>
      <c r="AB416" s="38"/>
      <c r="AC416" s="13"/>
      <c r="AD416" s="38"/>
      <c r="AE416" s="13"/>
      <c r="AF416" s="38"/>
      <c r="AG416" s="13"/>
      <c r="AH416" s="38"/>
      <c r="AI416" s="13"/>
      <c r="AJ416" s="38"/>
      <c r="AK416" s="13"/>
      <c r="AL416" s="38"/>
      <c r="AM416" s="13"/>
      <c r="AN416" s="38"/>
      <c r="AO416" s="13"/>
    </row>
    <row r="417" spans="1:41">
      <c r="A417" s="2" t="s">
        <v>453</v>
      </c>
      <c r="B417" s="1" t="s">
        <v>487</v>
      </c>
      <c r="C417" s="56"/>
      <c r="D417" s="57">
        <v>418339</v>
      </c>
      <c r="E417" s="57">
        <v>13</v>
      </c>
      <c r="F417" s="38">
        <v>1368</v>
      </c>
      <c r="G417" s="43">
        <v>1710</v>
      </c>
      <c r="H417" s="38">
        <v>2736</v>
      </c>
      <c r="I417" s="43">
        <v>3420</v>
      </c>
      <c r="J417" s="38"/>
      <c r="K417" s="13"/>
      <c r="L417" s="38"/>
      <c r="M417" s="13"/>
      <c r="N417" s="38"/>
      <c r="O417" s="13"/>
      <c r="P417" s="38"/>
      <c r="Q417" s="13"/>
      <c r="R417" s="38"/>
      <c r="S417" s="13"/>
      <c r="T417" s="38"/>
      <c r="U417" s="13"/>
      <c r="V417" s="38"/>
      <c r="W417" s="13"/>
      <c r="X417" s="38"/>
      <c r="Y417" s="13"/>
      <c r="Z417" s="38"/>
      <c r="AA417" s="13"/>
      <c r="AB417" s="38"/>
      <c r="AC417" s="13"/>
      <c r="AD417" s="38"/>
      <c r="AE417" s="13"/>
      <c r="AF417" s="38"/>
      <c r="AG417" s="13"/>
      <c r="AH417" s="38"/>
      <c r="AI417" s="13"/>
      <c r="AJ417" s="38"/>
      <c r="AK417" s="13"/>
      <c r="AL417" s="38"/>
      <c r="AM417" s="13"/>
      <c r="AN417" s="38"/>
      <c r="AO417" s="13"/>
    </row>
    <row r="418" spans="1:41">
      <c r="A418" s="2" t="s">
        <v>453</v>
      </c>
      <c r="B418" s="1" t="s">
        <v>488</v>
      </c>
      <c r="C418" s="56"/>
      <c r="D418" s="57">
        <v>366623</v>
      </c>
      <c r="E418" s="57">
        <v>13</v>
      </c>
      <c r="F418" s="38">
        <v>1800</v>
      </c>
      <c r="G418" s="13">
        <v>1800</v>
      </c>
      <c r="H418" s="38">
        <v>3600</v>
      </c>
      <c r="I418" s="13">
        <v>3600</v>
      </c>
      <c r="J418" s="38"/>
      <c r="K418" s="13"/>
      <c r="L418" s="38"/>
      <c r="M418" s="13"/>
      <c r="N418" s="38"/>
      <c r="O418" s="13"/>
      <c r="P418" s="38"/>
      <c r="Q418" s="13"/>
      <c r="R418" s="38"/>
      <c r="S418" s="13"/>
      <c r="T418" s="38"/>
      <c r="U418" s="13"/>
      <c r="V418" s="38"/>
      <c r="W418" s="13"/>
      <c r="X418" s="38"/>
      <c r="Y418" s="13"/>
      <c r="Z418" s="38"/>
      <c r="AA418" s="13"/>
      <c r="AB418" s="38"/>
      <c r="AC418" s="13"/>
      <c r="AD418" s="38"/>
      <c r="AE418" s="13"/>
      <c r="AF418" s="38"/>
      <c r="AG418" s="13"/>
      <c r="AH418" s="38"/>
      <c r="AI418" s="13"/>
      <c r="AJ418" s="38"/>
      <c r="AK418" s="13"/>
      <c r="AL418" s="38"/>
      <c r="AM418" s="13"/>
      <c r="AN418" s="38"/>
      <c r="AO418" s="13"/>
    </row>
    <row r="419" spans="1:41">
      <c r="A419" s="2" t="s">
        <v>453</v>
      </c>
      <c r="B419" s="1" t="s">
        <v>489</v>
      </c>
      <c r="C419" s="56"/>
      <c r="D419" s="57">
        <v>407601</v>
      </c>
      <c r="E419" s="57">
        <v>13</v>
      </c>
      <c r="F419" s="38">
        <v>1800</v>
      </c>
      <c r="G419" s="13">
        <v>1800</v>
      </c>
      <c r="H419" s="38">
        <v>3600</v>
      </c>
      <c r="I419" s="13">
        <v>3600</v>
      </c>
      <c r="J419" s="38"/>
      <c r="K419" s="13"/>
      <c r="L419" s="38"/>
      <c r="M419" s="13"/>
      <c r="N419" s="38"/>
      <c r="O419" s="13"/>
      <c r="P419" s="38"/>
      <c r="Q419" s="13"/>
      <c r="R419" s="38"/>
      <c r="S419" s="13"/>
      <c r="T419" s="38"/>
      <c r="U419" s="13"/>
      <c r="V419" s="38"/>
      <c r="W419" s="13"/>
      <c r="X419" s="38"/>
      <c r="Y419" s="13"/>
      <c r="Z419" s="38"/>
      <c r="AA419" s="13"/>
      <c r="AB419" s="38"/>
      <c r="AC419" s="13"/>
      <c r="AD419" s="38"/>
      <c r="AE419" s="13"/>
      <c r="AF419" s="38"/>
      <c r="AG419" s="13"/>
      <c r="AH419" s="38"/>
      <c r="AI419" s="13"/>
      <c r="AJ419" s="38"/>
      <c r="AK419" s="13"/>
      <c r="AL419" s="38"/>
      <c r="AM419" s="13"/>
      <c r="AN419" s="38"/>
      <c r="AO419" s="13"/>
    </row>
    <row r="420" spans="1:41">
      <c r="A420" s="2" t="s">
        <v>453</v>
      </c>
      <c r="B420" s="1" t="s">
        <v>490</v>
      </c>
      <c r="C420" s="56"/>
      <c r="D420" s="57">
        <v>364627</v>
      </c>
      <c r="E420" s="57">
        <v>13</v>
      </c>
      <c r="F420" s="38">
        <v>1600</v>
      </c>
      <c r="G420" s="43">
        <v>1800</v>
      </c>
      <c r="H420" s="38">
        <v>3175</v>
      </c>
      <c r="I420" s="43">
        <v>3600</v>
      </c>
      <c r="J420" s="38"/>
      <c r="K420" s="13"/>
      <c r="L420" s="38"/>
      <c r="M420" s="13"/>
      <c r="N420" s="38"/>
      <c r="O420" s="13"/>
      <c r="P420" s="38"/>
      <c r="Q420" s="13"/>
      <c r="R420" s="38"/>
      <c r="S420" s="13"/>
      <c r="T420" s="38"/>
      <c r="U420" s="13"/>
      <c r="V420" s="38"/>
      <c r="W420" s="13"/>
      <c r="X420" s="38"/>
      <c r="Y420" s="13"/>
      <c r="Z420" s="38"/>
      <c r="AA420" s="13"/>
      <c r="AB420" s="38"/>
      <c r="AC420" s="13"/>
      <c r="AD420" s="38"/>
      <c r="AE420" s="13"/>
      <c r="AF420" s="38"/>
      <c r="AG420" s="13"/>
      <c r="AH420" s="38"/>
      <c r="AI420" s="13"/>
      <c r="AJ420" s="38"/>
      <c r="AK420" s="13"/>
      <c r="AL420" s="38"/>
      <c r="AM420" s="13"/>
      <c r="AN420" s="38"/>
      <c r="AO420" s="13"/>
    </row>
    <row r="421" spans="1:41">
      <c r="A421" s="2" t="s">
        <v>453</v>
      </c>
      <c r="B421" s="1" t="s">
        <v>491</v>
      </c>
      <c r="C421" s="56"/>
      <c r="D421" s="57">
        <v>206905</v>
      </c>
      <c r="E421" s="57">
        <v>13</v>
      </c>
      <c r="F421" s="38">
        <v>2270</v>
      </c>
      <c r="G421" s="13">
        <v>2250</v>
      </c>
      <c r="H421" s="38">
        <v>4520</v>
      </c>
      <c r="I421" s="13">
        <v>4500</v>
      </c>
      <c r="J421" s="38"/>
      <c r="K421" s="13"/>
      <c r="L421" s="38"/>
      <c r="M421" s="13"/>
      <c r="N421" s="38"/>
      <c r="O421" s="13"/>
      <c r="P421" s="38"/>
      <c r="Q421" s="13"/>
      <c r="R421" s="38"/>
      <c r="S421" s="13"/>
      <c r="T421" s="38"/>
      <c r="U421" s="13"/>
      <c r="V421" s="38"/>
      <c r="W421" s="13"/>
      <c r="X421" s="38"/>
      <c r="Y421" s="13"/>
      <c r="Z421" s="38"/>
      <c r="AA421" s="13"/>
      <c r="AB421" s="38"/>
      <c r="AC421" s="13"/>
      <c r="AD421" s="38"/>
      <c r="AE421" s="13"/>
      <c r="AF421" s="38"/>
      <c r="AG421" s="13"/>
      <c r="AH421" s="38"/>
      <c r="AI421" s="13"/>
      <c r="AJ421" s="38"/>
      <c r="AK421" s="13"/>
      <c r="AL421" s="38"/>
      <c r="AM421" s="13"/>
      <c r="AN421" s="38"/>
      <c r="AO421" s="13"/>
    </row>
    <row r="422" spans="1:41">
      <c r="A422" s="2" t="s">
        <v>453</v>
      </c>
      <c r="B422" s="1" t="s">
        <v>492</v>
      </c>
      <c r="C422" s="56"/>
      <c r="D422" s="57">
        <v>250993</v>
      </c>
      <c r="E422" s="57">
        <v>13</v>
      </c>
      <c r="F422" s="38">
        <v>1980</v>
      </c>
      <c r="G422" s="13">
        <v>1980</v>
      </c>
      <c r="H422" s="38">
        <v>3960</v>
      </c>
      <c r="I422" s="13">
        <v>3960</v>
      </c>
      <c r="J422" s="38"/>
      <c r="K422" s="13"/>
      <c r="L422" s="38"/>
      <c r="M422" s="13"/>
      <c r="N422" s="38"/>
      <c r="O422" s="13"/>
      <c r="P422" s="38"/>
      <c r="Q422" s="13"/>
      <c r="R422" s="38"/>
      <c r="S422" s="13"/>
      <c r="T422" s="38"/>
      <c r="U422" s="13"/>
      <c r="V422" s="38"/>
      <c r="W422" s="13"/>
      <c r="X422" s="38"/>
      <c r="Y422" s="13"/>
      <c r="Z422" s="38"/>
      <c r="AA422" s="13"/>
      <c r="AB422" s="38"/>
      <c r="AC422" s="13"/>
      <c r="AD422" s="38"/>
      <c r="AE422" s="13"/>
      <c r="AF422" s="38"/>
      <c r="AG422" s="13"/>
      <c r="AH422" s="38"/>
      <c r="AI422" s="13"/>
      <c r="AJ422" s="38"/>
      <c r="AK422" s="13"/>
      <c r="AL422" s="38"/>
      <c r="AM422" s="13"/>
      <c r="AN422" s="38"/>
      <c r="AO422" s="13"/>
    </row>
    <row r="423" spans="1:41">
      <c r="A423" s="2" t="s">
        <v>453</v>
      </c>
      <c r="B423" s="1" t="s">
        <v>493</v>
      </c>
      <c r="C423" s="56"/>
      <c r="D423" s="57">
        <v>365198</v>
      </c>
      <c r="E423" s="57">
        <v>13</v>
      </c>
      <c r="F423" s="38">
        <v>2725</v>
      </c>
      <c r="G423" s="13">
        <v>2700</v>
      </c>
      <c r="H423" s="38">
        <v>5425</v>
      </c>
      <c r="I423" s="13">
        <v>5400</v>
      </c>
      <c r="J423" s="38"/>
      <c r="K423" s="13"/>
      <c r="L423" s="38"/>
      <c r="M423" s="13"/>
      <c r="N423" s="38"/>
      <c r="O423" s="13"/>
      <c r="P423" s="38"/>
      <c r="Q423" s="13"/>
      <c r="R423" s="38"/>
      <c r="S423" s="13"/>
      <c r="T423" s="38"/>
      <c r="U423" s="13"/>
      <c r="V423" s="38"/>
      <c r="W423" s="13"/>
      <c r="X423" s="38"/>
      <c r="Y423" s="13"/>
      <c r="Z423" s="38"/>
      <c r="AA423" s="13"/>
      <c r="AB423" s="38"/>
      <c r="AC423" s="13"/>
      <c r="AD423" s="38"/>
      <c r="AE423" s="13"/>
      <c r="AF423" s="38"/>
      <c r="AG423" s="13"/>
      <c r="AH423" s="38"/>
      <c r="AI423" s="13"/>
      <c r="AJ423" s="38"/>
      <c r="AK423" s="13"/>
      <c r="AL423" s="38"/>
      <c r="AM423" s="13"/>
      <c r="AN423" s="38"/>
      <c r="AO423" s="13"/>
    </row>
    <row r="424" spans="1:41">
      <c r="A424" s="2" t="s">
        <v>453</v>
      </c>
      <c r="B424" s="1" t="s">
        <v>494</v>
      </c>
      <c r="C424" s="56"/>
      <c r="D424" s="57">
        <v>368364</v>
      </c>
      <c r="E424" s="57">
        <v>13</v>
      </c>
      <c r="F424" s="38">
        <v>2730</v>
      </c>
      <c r="G424" s="43">
        <v>1890</v>
      </c>
      <c r="H424" s="38">
        <v>5430</v>
      </c>
      <c r="I424" s="43">
        <v>3780</v>
      </c>
      <c r="J424" s="38"/>
      <c r="K424" s="13"/>
      <c r="L424" s="38"/>
      <c r="M424" s="13"/>
      <c r="N424" s="38"/>
      <c r="O424" s="13"/>
      <c r="P424" s="38"/>
      <c r="Q424" s="13"/>
      <c r="R424" s="38"/>
      <c r="S424" s="13"/>
      <c r="T424" s="38"/>
      <c r="U424" s="13"/>
      <c r="V424" s="38"/>
      <c r="W424" s="13"/>
      <c r="X424" s="38"/>
      <c r="Y424" s="13"/>
      <c r="Z424" s="38"/>
      <c r="AA424" s="13"/>
      <c r="AB424" s="38"/>
      <c r="AC424" s="13"/>
      <c r="AD424" s="38"/>
      <c r="AE424" s="13"/>
      <c r="AF424" s="38"/>
      <c r="AG424" s="13"/>
      <c r="AH424" s="38"/>
      <c r="AI424" s="13"/>
      <c r="AJ424" s="38"/>
      <c r="AK424" s="13"/>
      <c r="AL424" s="38"/>
      <c r="AM424" s="13"/>
      <c r="AN424" s="38"/>
      <c r="AO424" s="13"/>
    </row>
    <row r="425" spans="1:41">
      <c r="A425" s="2" t="s">
        <v>453</v>
      </c>
      <c r="B425" s="1" t="s">
        <v>495</v>
      </c>
      <c r="C425" s="56"/>
      <c r="D425" s="57">
        <v>418287</v>
      </c>
      <c r="E425" s="57">
        <v>13</v>
      </c>
      <c r="F425" s="38">
        <v>1675</v>
      </c>
      <c r="G425" s="43">
        <v>1575</v>
      </c>
      <c r="H425" s="38">
        <v>3250</v>
      </c>
      <c r="I425" s="13">
        <v>3150</v>
      </c>
      <c r="J425" s="38"/>
      <c r="K425" s="13"/>
      <c r="L425" s="38"/>
      <c r="M425" s="13"/>
      <c r="N425" s="38"/>
      <c r="O425" s="13"/>
      <c r="P425" s="38"/>
      <c r="Q425" s="13"/>
      <c r="R425" s="38"/>
      <c r="S425" s="13"/>
      <c r="T425" s="38"/>
      <c r="U425" s="13"/>
      <c r="V425" s="38"/>
      <c r="W425" s="13"/>
      <c r="X425" s="38"/>
      <c r="Y425" s="13"/>
      <c r="Z425" s="38"/>
      <c r="AA425" s="13"/>
      <c r="AB425" s="38"/>
      <c r="AC425" s="13"/>
      <c r="AD425" s="38"/>
      <c r="AE425" s="13"/>
      <c r="AF425" s="38"/>
      <c r="AG425" s="13"/>
      <c r="AH425" s="38"/>
      <c r="AI425" s="13"/>
      <c r="AJ425" s="38"/>
      <c r="AK425" s="13"/>
      <c r="AL425" s="38"/>
      <c r="AM425" s="13"/>
      <c r="AN425" s="38"/>
      <c r="AO425" s="13"/>
    </row>
    <row r="426" spans="1:41">
      <c r="A426" s="2" t="s">
        <v>453</v>
      </c>
      <c r="B426" s="1" t="s">
        <v>496</v>
      </c>
      <c r="C426" s="56"/>
      <c r="D426" s="57">
        <v>207607</v>
      </c>
      <c r="E426" s="57">
        <v>13</v>
      </c>
      <c r="F426" s="38">
        <v>3600</v>
      </c>
      <c r="G426" s="13">
        <v>3600</v>
      </c>
      <c r="H426" s="38">
        <v>7200</v>
      </c>
      <c r="I426" s="13">
        <v>7200</v>
      </c>
      <c r="J426" s="38"/>
      <c r="K426" s="13"/>
      <c r="L426" s="38"/>
      <c r="M426" s="13"/>
      <c r="N426" s="38"/>
      <c r="O426" s="13"/>
      <c r="P426" s="38"/>
      <c r="Q426" s="13"/>
      <c r="R426" s="38"/>
      <c r="S426" s="13"/>
      <c r="T426" s="38"/>
      <c r="U426" s="13"/>
      <c r="V426" s="38"/>
      <c r="W426" s="13"/>
      <c r="X426" s="38"/>
      <c r="Y426" s="13"/>
      <c r="Z426" s="38"/>
      <c r="AA426" s="13"/>
      <c r="AB426" s="38"/>
      <c r="AC426" s="13"/>
      <c r="AD426" s="38"/>
      <c r="AE426" s="13"/>
      <c r="AF426" s="38"/>
      <c r="AG426" s="13"/>
      <c r="AH426" s="38"/>
      <c r="AI426" s="13"/>
      <c r="AJ426" s="38"/>
      <c r="AK426" s="13"/>
      <c r="AL426" s="38"/>
      <c r="AM426" s="13"/>
      <c r="AN426" s="38"/>
      <c r="AO426" s="13"/>
    </row>
    <row r="427" spans="1:41">
      <c r="A427" s="2" t="s">
        <v>453</v>
      </c>
      <c r="B427" s="1" t="s">
        <v>497</v>
      </c>
      <c r="C427" s="56"/>
      <c r="D427" s="57">
        <v>261393</v>
      </c>
      <c r="E427" s="57">
        <v>13</v>
      </c>
      <c r="F427" s="38">
        <v>3600</v>
      </c>
      <c r="G427" s="13">
        <v>3600</v>
      </c>
      <c r="H427" s="38">
        <v>7200</v>
      </c>
      <c r="I427" s="13">
        <v>7200</v>
      </c>
      <c r="J427" s="38"/>
      <c r="K427" s="13"/>
      <c r="L427" s="38"/>
      <c r="M427" s="13"/>
      <c r="N427" s="38"/>
      <c r="O427" s="13"/>
      <c r="P427" s="38"/>
      <c r="Q427" s="13"/>
      <c r="R427" s="38"/>
      <c r="S427" s="13"/>
      <c r="T427" s="38"/>
      <c r="U427" s="13"/>
      <c r="V427" s="38"/>
      <c r="W427" s="13"/>
      <c r="X427" s="38"/>
      <c r="Y427" s="13"/>
      <c r="Z427" s="38"/>
      <c r="AA427" s="13"/>
      <c r="AB427" s="38"/>
      <c r="AC427" s="13"/>
      <c r="AD427" s="38"/>
      <c r="AE427" s="13"/>
      <c r="AF427" s="38"/>
      <c r="AG427" s="13"/>
      <c r="AH427" s="38"/>
      <c r="AI427" s="13"/>
      <c r="AJ427" s="38"/>
      <c r="AK427" s="13"/>
      <c r="AL427" s="38"/>
      <c r="AM427" s="13"/>
      <c r="AN427" s="38"/>
      <c r="AO427" s="13"/>
    </row>
    <row r="428" spans="1:41">
      <c r="A428" s="226" t="s">
        <v>453</v>
      </c>
      <c r="B428" s="64" t="s">
        <v>498</v>
      </c>
      <c r="C428" s="56"/>
      <c r="D428" s="164">
        <v>482264</v>
      </c>
      <c r="E428" s="57">
        <v>13</v>
      </c>
      <c r="F428" s="38">
        <v>3600</v>
      </c>
      <c r="G428" s="13">
        <v>3600</v>
      </c>
      <c r="H428" s="38">
        <v>7200</v>
      </c>
      <c r="I428" s="13">
        <v>7200</v>
      </c>
      <c r="J428" s="38"/>
      <c r="K428" s="13"/>
      <c r="L428" s="38"/>
      <c r="M428" s="13"/>
      <c r="N428" s="38"/>
      <c r="O428" s="13"/>
      <c r="P428" s="38"/>
      <c r="Q428" s="13"/>
      <c r="R428" s="38"/>
      <c r="S428" s="13"/>
      <c r="T428" s="38"/>
      <c r="U428" s="13"/>
      <c r="V428" s="38"/>
      <c r="W428" s="13"/>
      <c r="X428" s="38"/>
      <c r="Y428" s="13"/>
      <c r="Z428" s="38"/>
      <c r="AA428" s="13"/>
      <c r="AB428" s="38"/>
      <c r="AC428" s="13"/>
      <c r="AD428" s="38"/>
      <c r="AE428" s="13"/>
      <c r="AF428" s="38"/>
      <c r="AG428" s="13"/>
      <c r="AH428" s="38"/>
      <c r="AI428" s="13"/>
      <c r="AJ428" s="38"/>
      <c r="AK428" s="13"/>
      <c r="AL428" s="38"/>
      <c r="AM428" s="13"/>
      <c r="AN428" s="38"/>
      <c r="AO428" s="13"/>
    </row>
    <row r="429" spans="1:41">
      <c r="A429" s="2" t="s">
        <v>453</v>
      </c>
      <c r="B429" s="1" t="s">
        <v>499</v>
      </c>
      <c r="C429" s="56"/>
      <c r="D429" s="57">
        <v>261384</v>
      </c>
      <c r="E429" s="57">
        <v>13</v>
      </c>
      <c r="F429" s="38">
        <v>3600</v>
      </c>
      <c r="G429" s="13">
        <v>3600</v>
      </c>
      <c r="H429" s="38">
        <v>7200</v>
      </c>
      <c r="I429" s="13">
        <v>7200</v>
      </c>
      <c r="J429" s="38"/>
      <c r="K429" s="13"/>
      <c r="L429" s="38"/>
      <c r="M429" s="13"/>
      <c r="N429" s="38"/>
      <c r="O429" s="13"/>
      <c r="P429" s="38"/>
      <c r="Q429" s="13"/>
      <c r="R429" s="38"/>
      <c r="S429" s="13"/>
      <c r="T429" s="38"/>
      <c r="U429" s="13"/>
      <c r="V429" s="38"/>
      <c r="W429" s="13"/>
      <c r="X429" s="38"/>
      <c r="Y429" s="13"/>
      <c r="Z429" s="38"/>
      <c r="AA429" s="13"/>
      <c r="AB429" s="38"/>
      <c r="AC429" s="13"/>
      <c r="AD429" s="38"/>
      <c r="AE429" s="13"/>
      <c r="AF429" s="38"/>
      <c r="AG429" s="13"/>
      <c r="AH429" s="38"/>
      <c r="AI429" s="13"/>
      <c r="AJ429" s="38"/>
      <c r="AK429" s="13"/>
      <c r="AL429" s="38"/>
      <c r="AM429" s="13"/>
      <c r="AN429" s="38"/>
      <c r="AO429" s="13"/>
    </row>
    <row r="430" spans="1:41">
      <c r="A430" s="226" t="s">
        <v>453</v>
      </c>
      <c r="B430" s="64" t="s">
        <v>500</v>
      </c>
      <c r="C430" s="56"/>
      <c r="D430" s="164">
        <v>482273</v>
      </c>
      <c r="E430" s="57">
        <v>13</v>
      </c>
      <c r="F430" s="38">
        <v>3600</v>
      </c>
      <c r="G430" s="13">
        <v>3600</v>
      </c>
      <c r="H430" s="38">
        <v>7200</v>
      </c>
      <c r="I430" s="13">
        <v>7200</v>
      </c>
      <c r="J430" s="38"/>
      <c r="K430" s="13"/>
      <c r="L430" s="38"/>
      <c r="M430" s="13"/>
      <c r="N430" s="38"/>
      <c r="O430" s="13"/>
      <c r="P430" s="38"/>
      <c r="Q430" s="13"/>
      <c r="R430" s="38"/>
      <c r="S430" s="13"/>
      <c r="T430" s="38"/>
      <c r="U430" s="13"/>
      <c r="V430" s="38"/>
      <c r="W430" s="13"/>
      <c r="X430" s="38"/>
      <c r="Y430" s="13"/>
      <c r="Z430" s="38"/>
      <c r="AA430" s="13"/>
      <c r="AB430" s="38"/>
      <c r="AC430" s="13"/>
      <c r="AD430" s="38"/>
      <c r="AE430" s="13"/>
      <c r="AF430" s="38"/>
      <c r="AG430" s="13"/>
      <c r="AH430" s="38"/>
      <c r="AI430" s="13"/>
      <c r="AJ430" s="38"/>
      <c r="AK430" s="13"/>
      <c r="AL430" s="38"/>
      <c r="AM430" s="13"/>
      <c r="AN430" s="38"/>
      <c r="AO430" s="13"/>
    </row>
    <row r="431" spans="1:41">
      <c r="A431" s="226" t="s">
        <v>453</v>
      </c>
      <c r="B431" s="1" t="s">
        <v>501</v>
      </c>
      <c r="C431" s="56"/>
      <c r="D431" s="57">
        <v>418357</v>
      </c>
      <c r="E431" s="57">
        <v>13</v>
      </c>
      <c r="F431" s="38">
        <v>2430</v>
      </c>
      <c r="G431" s="13">
        <v>2430</v>
      </c>
      <c r="H431" s="38">
        <v>4860</v>
      </c>
      <c r="I431" s="13">
        <v>4860</v>
      </c>
      <c r="J431" s="38"/>
      <c r="K431" s="13"/>
      <c r="L431" s="38"/>
      <c r="M431" s="13"/>
      <c r="N431" s="38"/>
      <c r="O431" s="13"/>
      <c r="P431" s="38"/>
      <c r="Q431" s="13"/>
      <c r="R431" s="38"/>
      <c r="S431" s="13"/>
      <c r="T431" s="38"/>
      <c r="U431" s="13"/>
      <c r="V431" s="38"/>
      <c r="W431" s="13"/>
      <c r="X431" s="38"/>
      <c r="Y431" s="13"/>
      <c r="Z431" s="38"/>
      <c r="AA431" s="13"/>
      <c r="AB431" s="38"/>
      <c r="AC431" s="13"/>
      <c r="AD431" s="38"/>
      <c r="AE431" s="13"/>
      <c r="AF431" s="38"/>
      <c r="AG431" s="13"/>
      <c r="AH431" s="38"/>
      <c r="AI431" s="13"/>
      <c r="AJ431" s="38"/>
      <c r="AK431" s="13"/>
      <c r="AL431" s="38"/>
      <c r="AM431" s="13"/>
      <c r="AN431" s="38"/>
      <c r="AO431" s="13"/>
    </row>
    <row r="432" spans="1:41">
      <c r="A432" s="2" t="s">
        <v>453</v>
      </c>
      <c r="B432" s="1" t="s">
        <v>502</v>
      </c>
      <c r="C432" s="56"/>
      <c r="D432" s="57">
        <v>418302</v>
      </c>
      <c r="E432" s="57">
        <v>13</v>
      </c>
      <c r="F432" s="38">
        <v>1810</v>
      </c>
      <c r="G432" s="13">
        <v>1800</v>
      </c>
      <c r="H432" s="38">
        <v>3610</v>
      </c>
      <c r="I432" s="13">
        <v>3600</v>
      </c>
      <c r="J432" s="38"/>
      <c r="K432" s="13"/>
      <c r="L432" s="38"/>
      <c r="M432" s="13"/>
      <c r="N432" s="38"/>
      <c r="O432" s="13"/>
      <c r="P432" s="38"/>
      <c r="Q432" s="13"/>
      <c r="R432" s="38"/>
      <c r="S432" s="13"/>
      <c r="T432" s="38"/>
      <c r="U432" s="13"/>
      <c r="V432" s="38"/>
      <c r="W432" s="13"/>
      <c r="X432" s="38"/>
      <c r="Y432" s="13"/>
      <c r="Z432" s="38"/>
      <c r="AA432" s="13"/>
      <c r="AB432" s="38"/>
      <c r="AC432" s="13"/>
      <c r="AD432" s="38"/>
      <c r="AE432" s="13"/>
      <c r="AF432" s="38"/>
      <c r="AG432" s="13"/>
      <c r="AH432" s="38"/>
      <c r="AI432" s="13"/>
      <c r="AJ432" s="38"/>
      <c r="AK432" s="13"/>
      <c r="AL432" s="38"/>
      <c r="AM432" s="13"/>
      <c r="AN432" s="38"/>
      <c r="AO432" s="13"/>
    </row>
    <row r="433" spans="1:41">
      <c r="A433" s="165" t="s">
        <v>503</v>
      </c>
      <c r="B433" s="128" t="s">
        <v>504</v>
      </c>
      <c r="C433" s="124"/>
      <c r="D433" s="125">
        <v>217882</v>
      </c>
      <c r="E433" s="125">
        <v>1</v>
      </c>
      <c r="F433" s="38">
        <v>13882</v>
      </c>
      <c r="G433" s="13">
        <v>14318</v>
      </c>
      <c r="H433" s="38">
        <v>32800</v>
      </c>
      <c r="I433" s="13">
        <v>34200</v>
      </c>
      <c r="J433" s="38">
        <v>8363</v>
      </c>
      <c r="K433" s="43">
        <v>8872</v>
      </c>
      <c r="L433" s="38">
        <v>16711</v>
      </c>
      <c r="M433" s="43">
        <v>17682</v>
      </c>
      <c r="N433" s="38"/>
      <c r="O433" s="13"/>
      <c r="P433" s="38"/>
      <c r="Q433" s="13"/>
      <c r="R433" s="38"/>
      <c r="S433" s="13"/>
      <c r="T433" s="38"/>
      <c r="U433" s="13"/>
      <c r="V433" s="38"/>
      <c r="W433" s="13"/>
      <c r="X433" s="38"/>
      <c r="Y433" s="13"/>
      <c r="Z433" s="38"/>
      <c r="AA433" s="13"/>
      <c r="AB433" s="38"/>
      <c r="AC433" s="13"/>
      <c r="AD433" s="38"/>
      <c r="AE433" s="13"/>
      <c r="AF433" s="38"/>
      <c r="AG433" s="13"/>
      <c r="AH433" s="38"/>
      <c r="AI433" s="13"/>
      <c r="AJ433" s="38"/>
      <c r="AK433" s="13"/>
      <c r="AL433" s="38"/>
      <c r="AM433" s="13"/>
      <c r="AN433" s="38"/>
      <c r="AO433" s="13"/>
    </row>
    <row r="434" spans="1:41">
      <c r="A434" s="165" t="s">
        <v>503</v>
      </c>
      <c r="B434" s="128" t="s">
        <v>505</v>
      </c>
      <c r="C434" s="124"/>
      <c r="D434" s="125">
        <v>218663</v>
      </c>
      <c r="E434" s="125">
        <v>1</v>
      </c>
      <c r="F434" s="38">
        <v>11482</v>
      </c>
      <c r="G434" s="13">
        <v>11856</v>
      </c>
      <c r="H434" s="38">
        <v>30298</v>
      </c>
      <c r="I434" s="13">
        <v>31284</v>
      </c>
      <c r="J434" s="38">
        <v>12784</v>
      </c>
      <c r="K434" s="13">
        <v>13200</v>
      </c>
      <c r="L434" s="38">
        <v>26932</v>
      </c>
      <c r="M434" s="13">
        <v>27810</v>
      </c>
      <c r="N434" s="38">
        <v>24208</v>
      </c>
      <c r="O434" s="13">
        <v>24994</v>
      </c>
      <c r="P434" s="38">
        <v>48472</v>
      </c>
      <c r="Q434" s="13">
        <v>50050</v>
      </c>
      <c r="R434" s="38">
        <v>39114</v>
      </c>
      <c r="S434" s="13">
        <v>40272</v>
      </c>
      <c r="T434" s="38">
        <v>87750</v>
      </c>
      <c r="U434" s="13">
        <v>87750</v>
      </c>
      <c r="V434" s="38"/>
      <c r="W434" s="13"/>
      <c r="X434" s="38"/>
      <c r="Y434" s="13"/>
      <c r="Z434" s="38">
        <v>21376</v>
      </c>
      <c r="AA434" s="13">
        <v>22066</v>
      </c>
      <c r="AB434" s="38">
        <v>31864</v>
      </c>
      <c r="AC434" s="13">
        <v>32896</v>
      </c>
      <c r="AD434" s="38"/>
      <c r="AE434" s="13"/>
      <c r="AF434" s="38"/>
      <c r="AG434" s="13"/>
      <c r="AH434" s="38"/>
      <c r="AI434" s="13"/>
      <c r="AJ434" s="38"/>
      <c r="AK434" s="13"/>
      <c r="AL434" s="38"/>
      <c r="AM434" s="13"/>
      <c r="AN434" s="38"/>
      <c r="AO434" s="13"/>
    </row>
    <row r="435" spans="1:41">
      <c r="A435" s="165" t="s">
        <v>503</v>
      </c>
      <c r="B435" s="128" t="s">
        <v>506</v>
      </c>
      <c r="C435" s="124"/>
      <c r="D435" s="125">
        <v>217819</v>
      </c>
      <c r="E435" s="125">
        <v>3</v>
      </c>
      <c r="F435" s="38">
        <v>10900</v>
      </c>
      <c r="G435" s="13">
        <v>11386</v>
      </c>
      <c r="H435" s="38">
        <v>28444</v>
      </c>
      <c r="I435" s="13">
        <v>29544</v>
      </c>
      <c r="J435" s="38">
        <v>11990</v>
      </c>
      <c r="K435" s="13">
        <v>12524</v>
      </c>
      <c r="L435" s="38">
        <v>31288</v>
      </c>
      <c r="M435" s="13">
        <v>32498</v>
      </c>
      <c r="N435" s="38"/>
      <c r="O435" s="13"/>
      <c r="P435" s="38"/>
      <c r="Q435" s="13"/>
      <c r="R435" s="38"/>
      <c r="S435" s="13"/>
      <c r="T435" s="38"/>
      <c r="U435" s="13"/>
      <c r="V435" s="38"/>
      <c r="W435" s="13"/>
      <c r="X435" s="38"/>
      <c r="Y435" s="13"/>
      <c r="Z435" s="38"/>
      <c r="AA435" s="13"/>
      <c r="AB435" s="38"/>
      <c r="AC435" s="13"/>
      <c r="AD435" s="38"/>
      <c r="AE435" s="13"/>
      <c r="AF435" s="38"/>
      <c r="AG435" s="13"/>
      <c r="AH435" s="38"/>
      <c r="AI435" s="13"/>
      <c r="AJ435" s="38"/>
      <c r="AK435" s="13"/>
      <c r="AL435" s="38"/>
      <c r="AM435" s="13"/>
      <c r="AN435" s="38"/>
      <c r="AO435" s="13"/>
    </row>
    <row r="436" spans="1:41">
      <c r="A436" s="165" t="s">
        <v>503</v>
      </c>
      <c r="B436" s="128" t="s">
        <v>507</v>
      </c>
      <c r="C436" s="129"/>
      <c r="D436" s="125">
        <v>217864</v>
      </c>
      <c r="E436" s="125">
        <v>3</v>
      </c>
      <c r="F436" s="38">
        <v>11364</v>
      </c>
      <c r="G436" s="13">
        <v>11734</v>
      </c>
      <c r="H436" s="38">
        <v>31780</v>
      </c>
      <c r="I436" s="13">
        <v>32812</v>
      </c>
      <c r="J436" s="38">
        <v>13284</v>
      </c>
      <c r="K436" s="13">
        <v>13791</v>
      </c>
      <c r="L436" s="38">
        <v>22308</v>
      </c>
      <c r="M436" s="13">
        <v>23103</v>
      </c>
      <c r="N436" s="38"/>
      <c r="O436" s="13"/>
      <c r="P436" s="38"/>
      <c r="Q436" s="13"/>
      <c r="R436" s="38"/>
      <c r="S436" s="13"/>
      <c r="T436" s="38"/>
      <c r="U436" s="13"/>
      <c r="V436" s="38"/>
      <c r="W436" s="13"/>
      <c r="X436" s="38"/>
      <c r="Y436" s="13"/>
      <c r="Z436" s="38"/>
      <c r="AA436" s="13"/>
      <c r="AB436" s="38"/>
      <c r="AC436" s="13"/>
      <c r="AD436" s="38"/>
      <c r="AE436" s="13"/>
      <c r="AF436" s="38"/>
      <c r="AG436" s="13"/>
      <c r="AH436" s="38"/>
      <c r="AI436" s="13"/>
      <c r="AJ436" s="38"/>
      <c r="AK436" s="13"/>
      <c r="AL436" s="38"/>
      <c r="AM436" s="13"/>
      <c r="AN436" s="38"/>
      <c r="AO436" s="13"/>
    </row>
    <row r="437" spans="1:41">
      <c r="A437" s="165" t="s">
        <v>503</v>
      </c>
      <c r="B437" s="128" t="s">
        <v>508</v>
      </c>
      <c r="C437" s="124"/>
      <c r="D437" s="125">
        <v>218964</v>
      </c>
      <c r="E437" s="125">
        <v>3</v>
      </c>
      <c r="F437" s="38">
        <v>14156</v>
      </c>
      <c r="G437" s="13">
        <v>14510</v>
      </c>
      <c r="H437" s="38">
        <v>27404</v>
      </c>
      <c r="I437" s="13">
        <v>28090</v>
      </c>
      <c r="J437" s="38">
        <v>13828</v>
      </c>
      <c r="K437" s="13">
        <v>14312</v>
      </c>
      <c r="L437" s="38">
        <v>26638</v>
      </c>
      <c r="M437" s="13">
        <v>27570</v>
      </c>
      <c r="N437" s="38"/>
      <c r="O437" s="13"/>
      <c r="P437" s="38"/>
      <c r="Q437" s="13"/>
      <c r="R437" s="38"/>
      <c r="S437" s="13"/>
      <c r="T437" s="38"/>
      <c r="U437" s="13"/>
      <c r="V437" s="38"/>
      <c r="W437" s="13"/>
      <c r="X437" s="38"/>
      <c r="Y437" s="13"/>
      <c r="Z437" s="38"/>
      <c r="AA437" s="13"/>
      <c r="AB437" s="38"/>
      <c r="AC437" s="13"/>
      <c r="AD437" s="38"/>
      <c r="AE437" s="13"/>
      <c r="AF437" s="38"/>
      <c r="AG437" s="13"/>
      <c r="AH437" s="38"/>
      <c r="AI437" s="13"/>
      <c r="AJ437" s="38"/>
      <c r="AK437" s="13"/>
      <c r="AL437" s="38"/>
      <c r="AM437" s="13"/>
      <c r="AN437" s="38"/>
      <c r="AO437" s="13"/>
    </row>
    <row r="438" spans="1:41" ht="15">
      <c r="A438" s="165" t="s">
        <v>503</v>
      </c>
      <c r="B438" s="128" t="s">
        <v>509</v>
      </c>
      <c r="C438" s="215" t="s">
        <v>848</v>
      </c>
      <c r="D438" s="125">
        <v>218724</v>
      </c>
      <c r="E438" s="125">
        <v>5</v>
      </c>
      <c r="F438" s="38">
        <v>10530</v>
      </c>
      <c r="G438" s="13">
        <v>10876</v>
      </c>
      <c r="H438" s="38">
        <v>24320</v>
      </c>
      <c r="I438" s="13">
        <v>25120</v>
      </c>
      <c r="J438" s="38">
        <v>9756</v>
      </c>
      <c r="K438" s="13">
        <v>10080</v>
      </c>
      <c r="L438" s="38">
        <v>17622</v>
      </c>
      <c r="M438" s="13">
        <v>18198</v>
      </c>
      <c r="N438" s="38"/>
      <c r="O438" s="13"/>
      <c r="P438" s="38"/>
      <c r="Q438" s="13"/>
      <c r="R438" s="38"/>
      <c r="S438" s="13"/>
      <c r="T438" s="38"/>
      <c r="U438" s="13"/>
      <c r="V438" s="38"/>
      <c r="W438" s="13"/>
      <c r="X438" s="38"/>
      <c r="Y438" s="13"/>
      <c r="Z438" s="38"/>
      <c r="AA438" s="13"/>
      <c r="AB438" s="38"/>
      <c r="AC438" s="13"/>
      <c r="AD438" s="38"/>
      <c r="AE438" s="13"/>
      <c r="AF438" s="38"/>
      <c r="AG438" s="13"/>
      <c r="AH438" s="38"/>
      <c r="AI438" s="13"/>
      <c r="AJ438" s="38"/>
      <c r="AK438" s="13"/>
      <c r="AL438" s="38"/>
      <c r="AM438" s="13"/>
      <c r="AN438" s="38"/>
      <c r="AO438" s="13"/>
    </row>
    <row r="439" spans="1:41" ht="15">
      <c r="A439" s="165" t="s">
        <v>503</v>
      </c>
      <c r="B439" s="128" t="s">
        <v>510</v>
      </c>
      <c r="C439" s="215"/>
      <c r="D439" s="125">
        <v>218061</v>
      </c>
      <c r="E439" s="125">
        <v>5</v>
      </c>
      <c r="F439" s="38">
        <v>10100</v>
      </c>
      <c r="G439" s="13">
        <v>10453</v>
      </c>
      <c r="H439" s="38">
        <v>19668</v>
      </c>
      <c r="I439" s="13">
        <v>20333</v>
      </c>
      <c r="J439" s="38">
        <v>10312</v>
      </c>
      <c r="K439" s="13">
        <v>10673</v>
      </c>
      <c r="L439" s="38">
        <v>20092</v>
      </c>
      <c r="M439" s="93">
        <v>20769</v>
      </c>
      <c r="N439" s="38"/>
      <c r="O439" s="13"/>
      <c r="P439" s="38"/>
      <c r="Q439" s="13"/>
      <c r="R439" s="38"/>
      <c r="S439" s="13"/>
      <c r="T439" s="38"/>
      <c r="U439" s="13"/>
      <c r="V439" s="38"/>
      <c r="W439" s="13"/>
      <c r="X439" s="38"/>
      <c r="Y439" s="13"/>
      <c r="Z439" s="38"/>
      <c r="AA439" s="13"/>
      <c r="AB439" s="38"/>
      <c r="AC439" s="13"/>
      <c r="AD439" s="38"/>
      <c r="AE439" s="13"/>
      <c r="AF439" s="38"/>
      <c r="AG439" s="13"/>
      <c r="AH439" s="38"/>
      <c r="AI439" s="13"/>
      <c r="AJ439" s="38"/>
      <c r="AK439" s="13"/>
      <c r="AL439" s="38"/>
      <c r="AM439" s="13"/>
      <c r="AN439" s="38"/>
      <c r="AO439" s="13"/>
    </row>
    <row r="440" spans="1:41" ht="15">
      <c r="A440" s="165" t="s">
        <v>503</v>
      </c>
      <c r="B440" s="128" t="s">
        <v>511</v>
      </c>
      <c r="C440" s="215"/>
      <c r="D440" s="125">
        <v>218733</v>
      </c>
      <c r="E440" s="125">
        <v>5</v>
      </c>
      <c r="F440" s="38">
        <v>10088</v>
      </c>
      <c r="G440" s="13">
        <v>10420</v>
      </c>
      <c r="H440" s="38">
        <v>19856</v>
      </c>
      <c r="I440" s="13">
        <v>20500</v>
      </c>
      <c r="J440" s="38">
        <v>10088</v>
      </c>
      <c r="K440" s="13">
        <v>10420</v>
      </c>
      <c r="L440" s="38">
        <v>19856</v>
      </c>
      <c r="M440" s="13">
        <v>20500</v>
      </c>
      <c r="N440" s="38"/>
      <c r="O440" s="13"/>
      <c r="P440" s="38"/>
      <c r="Q440" s="13"/>
      <c r="R440" s="38"/>
      <c r="S440" s="13"/>
      <c r="T440" s="38"/>
      <c r="U440" s="13"/>
      <c r="V440" s="38"/>
      <c r="W440" s="13"/>
      <c r="X440" s="38"/>
      <c r="Y440" s="13"/>
      <c r="Z440" s="38"/>
      <c r="AA440" s="13"/>
      <c r="AB440" s="38"/>
      <c r="AC440" s="13"/>
      <c r="AD440" s="38"/>
      <c r="AE440" s="13"/>
      <c r="AF440" s="38"/>
      <c r="AG440" s="13"/>
      <c r="AH440" s="38"/>
      <c r="AI440" s="13"/>
      <c r="AJ440" s="38"/>
      <c r="AK440" s="13"/>
      <c r="AL440" s="38"/>
      <c r="AM440" s="13"/>
      <c r="AN440" s="38"/>
      <c r="AO440" s="13"/>
    </row>
    <row r="441" spans="1:41" ht="15">
      <c r="A441" s="165" t="s">
        <v>503</v>
      </c>
      <c r="B441" s="128" t="s">
        <v>512</v>
      </c>
      <c r="C441" s="215"/>
      <c r="D441" s="125">
        <v>218229</v>
      </c>
      <c r="E441" s="125">
        <v>6</v>
      </c>
      <c r="F441" s="38">
        <v>10752</v>
      </c>
      <c r="G441" s="13">
        <v>11200</v>
      </c>
      <c r="H441" s="38">
        <v>20370</v>
      </c>
      <c r="I441" s="13">
        <v>20300</v>
      </c>
      <c r="J441" s="38">
        <v>11778</v>
      </c>
      <c r="K441" s="13">
        <v>11800</v>
      </c>
      <c r="L441" s="38">
        <v>22478</v>
      </c>
      <c r="M441" s="13">
        <v>22500</v>
      </c>
      <c r="N441" s="38"/>
      <c r="O441" s="13"/>
      <c r="P441" s="38"/>
      <c r="Q441" s="13"/>
      <c r="R441" s="38"/>
      <c r="S441" s="13"/>
      <c r="T441" s="38"/>
      <c r="U441" s="13"/>
      <c r="V441" s="38"/>
      <c r="W441" s="13"/>
      <c r="X441" s="38"/>
      <c r="Y441" s="13"/>
      <c r="Z441" s="38"/>
      <c r="AA441" s="13"/>
      <c r="AB441" s="38"/>
      <c r="AC441" s="13"/>
      <c r="AD441" s="38"/>
      <c r="AE441" s="13"/>
      <c r="AF441" s="38"/>
      <c r="AG441" s="13"/>
      <c r="AH441" s="38"/>
      <c r="AI441" s="13"/>
      <c r="AJ441" s="38"/>
      <c r="AK441" s="13"/>
      <c r="AL441" s="38"/>
      <c r="AM441" s="13"/>
      <c r="AN441" s="38"/>
      <c r="AO441" s="13"/>
    </row>
    <row r="442" spans="1:41" ht="15">
      <c r="A442" s="165" t="s">
        <v>503</v>
      </c>
      <c r="B442" s="128" t="s">
        <v>513</v>
      </c>
      <c r="C442" s="215"/>
      <c r="D442" s="125">
        <v>218645</v>
      </c>
      <c r="E442" s="125">
        <v>6</v>
      </c>
      <c r="F442" s="38">
        <v>9878</v>
      </c>
      <c r="G442" s="13">
        <v>10196</v>
      </c>
      <c r="H442" s="38">
        <v>19472</v>
      </c>
      <c r="I442" s="13">
        <v>20102</v>
      </c>
      <c r="J442" s="38">
        <v>12784</v>
      </c>
      <c r="K442" s="13">
        <v>13200</v>
      </c>
      <c r="L442" s="38">
        <v>26932</v>
      </c>
      <c r="M442" s="13">
        <v>27810</v>
      </c>
      <c r="N442" s="38"/>
      <c r="O442" s="13"/>
      <c r="P442" s="38"/>
      <c r="Q442" s="13"/>
      <c r="R442" s="38"/>
      <c r="S442" s="13"/>
      <c r="T442" s="38"/>
      <c r="U442" s="13"/>
      <c r="V442" s="38"/>
      <c r="W442" s="13"/>
      <c r="X442" s="38"/>
      <c r="Y442" s="13"/>
      <c r="Z442" s="38"/>
      <c r="AA442" s="13"/>
      <c r="AB442" s="38"/>
      <c r="AC442" s="13"/>
      <c r="AD442" s="38"/>
      <c r="AE442" s="13"/>
      <c r="AF442" s="38"/>
      <c r="AG442" s="13"/>
      <c r="AH442" s="38"/>
      <c r="AI442" s="13"/>
      <c r="AJ442" s="38"/>
      <c r="AK442" s="13"/>
      <c r="AL442" s="38"/>
      <c r="AM442" s="13"/>
      <c r="AN442" s="38"/>
      <c r="AO442" s="13"/>
    </row>
    <row r="443" spans="1:41" ht="15">
      <c r="A443" s="165" t="s">
        <v>503</v>
      </c>
      <c r="B443" s="131" t="s">
        <v>514</v>
      </c>
      <c r="C443" s="215"/>
      <c r="D443" s="125">
        <v>218654</v>
      </c>
      <c r="E443" s="125">
        <v>6</v>
      </c>
      <c r="F443" s="38">
        <v>9848</v>
      </c>
      <c r="G443" s="13">
        <v>10166</v>
      </c>
      <c r="H443" s="38">
        <v>19982</v>
      </c>
      <c r="I443" s="13">
        <v>20630</v>
      </c>
      <c r="J443" s="38"/>
      <c r="K443" s="13"/>
      <c r="L443" s="38"/>
      <c r="M443" s="13"/>
      <c r="N443" s="38"/>
      <c r="O443" s="13"/>
      <c r="P443" s="38"/>
      <c r="Q443" s="13"/>
      <c r="R443" s="38"/>
      <c r="S443" s="13"/>
      <c r="T443" s="38"/>
      <c r="U443" s="13"/>
      <c r="V443" s="38"/>
      <c r="W443" s="13"/>
      <c r="X443" s="38"/>
      <c r="Y443" s="13"/>
      <c r="Z443" s="38"/>
      <c r="AA443" s="13"/>
      <c r="AB443" s="38"/>
      <c r="AC443" s="13"/>
      <c r="AD443" s="38"/>
      <c r="AE443" s="13"/>
      <c r="AF443" s="38"/>
      <c r="AG443" s="13"/>
      <c r="AH443" s="38"/>
      <c r="AI443" s="13"/>
      <c r="AJ443" s="38"/>
      <c r="AK443" s="13"/>
      <c r="AL443" s="38"/>
      <c r="AM443" s="13"/>
      <c r="AN443" s="38"/>
      <c r="AO443" s="13"/>
    </row>
    <row r="444" spans="1:41" ht="15">
      <c r="A444" s="165" t="s">
        <v>503</v>
      </c>
      <c r="B444" s="128" t="s">
        <v>515</v>
      </c>
      <c r="C444" s="215"/>
      <c r="D444" s="125">
        <v>218742</v>
      </c>
      <c r="E444" s="125">
        <v>6</v>
      </c>
      <c r="F444" s="38">
        <v>10718</v>
      </c>
      <c r="G444" s="13">
        <v>11190</v>
      </c>
      <c r="H444" s="38">
        <v>21368</v>
      </c>
      <c r="I444" s="13">
        <v>22188</v>
      </c>
      <c r="J444" s="38">
        <v>12784</v>
      </c>
      <c r="K444" s="13">
        <v>13200</v>
      </c>
      <c r="L444" s="38">
        <v>26932</v>
      </c>
      <c r="M444" s="13">
        <v>27810</v>
      </c>
      <c r="N444" s="38"/>
      <c r="O444" s="13"/>
      <c r="P444" s="38"/>
      <c r="Q444" s="13"/>
      <c r="R444" s="38"/>
      <c r="S444" s="13"/>
      <c r="T444" s="38"/>
      <c r="U444" s="13"/>
      <c r="V444" s="38"/>
      <c r="W444" s="13"/>
      <c r="X444" s="38"/>
      <c r="Y444" s="13"/>
      <c r="Z444" s="38"/>
      <c r="AA444" s="13"/>
      <c r="AB444" s="38"/>
      <c r="AC444" s="13"/>
      <c r="AD444" s="38"/>
      <c r="AE444" s="13"/>
      <c r="AF444" s="38"/>
      <c r="AG444" s="13"/>
      <c r="AH444" s="38"/>
      <c r="AI444" s="13"/>
      <c r="AJ444" s="38"/>
      <c r="AK444" s="13"/>
      <c r="AL444" s="38"/>
      <c r="AM444" s="13"/>
      <c r="AN444" s="38"/>
      <c r="AO444" s="13"/>
    </row>
    <row r="445" spans="1:41" ht="15">
      <c r="A445" s="165" t="s">
        <v>503</v>
      </c>
      <c r="B445" s="137" t="s">
        <v>516</v>
      </c>
      <c r="C445" s="215" t="s">
        <v>826</v>
      </c>
      <c r="D445" s="125">
        <v>218025</v>
      </c>
      <c r="E445" s="125">
        <v>8</v>
      </c>
      <c r="F445" s="38">
        <v>4078</v>
      </c>
      <c r="G445" s="43">
        <v>5296</v>
      </c>
      <c r="H445" s="38">
        <v>6166</v>
      </c>
      <c r="I445" s="43">
        <v>7790</v>
      </c>
      <c r="J445" s="38"/>
      <c r="K445" s="13"/>
      <c r="L445" s="38"/>
      <c r="M445" s="13"/>
      <c r="N445" s="38"/>
      <c r="O445" s="13"/>
      <c r="P445" s="38"/>
      <c r="Q445" s="13"/>
      <c r="R445" s="38"/>
      <c r="S445" s="13"/>
      <c r="T445" s="38"/>
      <c r="U445" s="13"/>
      <c r="V445" s="38"/>
      <c r="W445" s="13"/>
      <c r="X445" s="38"/>
      <c r="Y445" s="13"/>
      <c r="Z445" s="38"/>
      <c r="AA445" s="13"/>
      <c r="AB445" s="38"/>
      <c r="AC445" s="13"/>
      <c r="AD445" s="38"/>
      <c r="AE445" s="13"/>
      <c r="AF445" s="38"/>
      <c r="AG445" s="13"/>
      <c r="AH445" s="38"/>
      <c r="AI445" s="13"/>
      <c r="AJ445" s="38"/>
      <c r="AK445" s="13"/>
      <c r="AL445" s="38"/>
      <c r="AM445" s="13"/>
      <c r="AN445" s="38"/>
      <c r="AO445" s="13"/>
    </row>
    <row r="446" spans="1:41" ht="15">
      <c r="A446" s="165" t="s">
        <v>503</v>
      </c>
      <c r="B446" s="128" t="s">
        <v>517</v>
      </c>
      <c r="C446" s="215"/>
      <c r="D446" s="125">
        <v>218113</v>
      </c>
      <c r="E446" s="125">
        <v>8</v>
      </c>
      <c r="F446" s="38">
        <v>4224</v>
      </c>
      <c r="G446" s="43">
        <v>5340</v>
      </c>
      <c r="H446" s="38">
        <v>8448</v>
      </c>
      <c r="I446" s="43">
        <v>10620</v>
      </c>
      <c r="J446" s="38"/>
      <c r="K446" s="13"/>
      <c r="L446" s="38"/>
      <c r="M446" s="13"/>
      <c r="N446" s="38"/>
      <c r="O446" s="13"/>
      <c r="P446" s="38"/>
      <c r="Q446" s="13"/>
      <c r="R446" s="38"/>
      <c r="S446" s="13"/>
      <c r="T446" s="38"/>
      <c r="U446" s="13"/>
      <c r="V446" s="38"/>
      <c r="W446" s="13"/>
      <c r="X446" s="38"/>
      <c r="Y446" s="13"/>
      <c r="Z446" s="38"/>
      <c r="AA446" s="13"/>
      <c r="AB446" s="38"/>
      <c r="AC446" s="13"/>
      <c r="AD446" s="38"/>
      <c r="AE446" s="13"/>
      <c r="AF446" s="38"/>
      <c r="AG446" s="13"/>
      <c r="AH446" s="38"/>
      <c r="AI446" s="13"/>
      <c r="AJ446" s="38"/>
      <c r="AK446" s="13"/>
      <c r="AL446" s="38"/>
      <c r="AM446" s="13"/>
      <c r="AN446" s="38"/>
      <c r="AO446" s="13"/>
    </row>
    <row r="447" spans="1:41" ht="15">
      <c r="A447" s="165" t="s">
        <v>503</v>
      </c>
      <c r="B447" s="137" t="s">
        <v>518</v>
      </c>
      <c r="C447" s="215"/>
      <c r="D447" s="125">
        <v>218140</v>
      </c>
      <c r="E447" s="125">
        <v>8</v>
      </c>
      <c r="F447" s="38">
        <v>3960</v>
      </c>
      <c r="G447" s="43">
        <v>4808</v>
      </c>
      <c r="H447" s="38">
        <v>6918</v>
      </c>
      <c r="I447" s="43">
        <v>9698</v>
      </c>
      <c r="J447" s="38"/>
      <c r="K447" s="13"/>
      <c r="L447" s="38"/>
      <c r="M447" s="13"/>
      <c r="N447" s="38"/>
      <c r="O447" s="13"/>
      <c r="P447" s="38"/>
      <c r="Q447" s="13"/>
      <c r="R447" s="38"/>
      <c r="S447" s="13"/>
      <c r="T447" s="38"/>
      <c r="U447" s="13"/>
      <c r="V447" s="38"/>
      <c r="W447" s="13"/>
      <c r="X447" s="38"/>
      <c r="Y447" s="13"/>
      <c r="Z447" s="38"/>
      <c r="AA447" s="13"/>
      <c r="AB447" s="38"/>
      <c r="AC447" s="13"/>
      <c r="AD447" s="38"/>
      <c r="AE447" s="13"/>
      <c r="AF447" s="38"/>
      <c r="AG447" s="13"/>
      <c r="AH447" s="38"/>
      <c r="AI447" s="13"/>
      <c r="AJ447" s="38"/>
      <c r="AK447" s="13"/>
      <c r="AL447" s="38"/>
      <c r="AM447" s="13"/>
      <c r="AN447" s="38"/>
      <c r="AO447" s="13"/>
    </row>
    <row r="448" spans="1:41" ht="15">
      <c r="A448" s="165" t="s">
        <v>503</v>
      </c>
      <c r="B448" s="128" t="s">
        <v>519</v>
      </c>
      <c r="C448" s="215"/>
      <c r="D448" s="125">
        <v>218353</v>
      </c>
      <c r="E448" s="125">
        <v>8</v>
      </c>
      <c r="F448" s="38">
        <v>3988</v>
      </c>
      <c r="G448" s="43">
        <v>5024</v>
      </c>
      <c r="H448" s="38">
        <v>11524</v>
      </c>
      <c r="I448" s="43">
        <v>14624</v>
      </c>
      <c r="J448" s="38"/>
      <c r="K448" s="13"/>
      <c r="L448" s="38"/>
      <c r="M448" s="13"/>
      <c r="N448" s="38"/>
      <c r="O448" s="13"/>
      <c r="P448" s="38"/>
      <c r="Q448" s="13"/>
      <c r="R448" s="38"/>
      <c r="S448" s="13"/>
      <c r="T448" s="38"/>
      <c r="U448" s="13"/>
      <c r="V448" s="38"/>
      <c r="W448" s="13"/>
      <c r="X448" s="38"/>
      <c r="Y448" s="13"/>
      <c r="Z448" s="38"/>
      <c r="AA448" s="13"/>
      <c r="AB448" s="38"/>
      <c r="AC448" s="13"/>
      <c r="AD448" s="38"/>
      <c r="AE448" s="13"/>
      <c r="AF448" s="38"/>
      <c r="AG448" s="13"/>
      <c r="AH448" s="38"/>
      <c r="AI448" s="13"/>
      <c r="AJ448" s="38"/>
      <c r="AK448" s="13"/>
      <c r="AL448" s="38"/>
      <c r="AM448" s="13"/>
      <c r="AN448" s="38"/>
      <c r="AO448" s="13"/>
    </row>
    <row r="449" spans="1:41" ht="15">
      <c r="A449" s="165" t="s">
        <v>503</v>
      </c>
      <c r="B449" s="128" t="s">
        <v>521</v>
      </c>
      <c r="C449" s="215" t="s">
        <v>845</v>
      </c>
      <c r="D449" s="125">
        <v>218885</v>
      </c>
      <c r="E449" s="125">
        <v>8</v>
      </c>
      <c r="F449" s="38">
        <v>3967</v>
      </c>
      <c r="G449" s="43">
        <v>5065</v>
      </c>
      <c r="H449" s="38">
        <v>8815</v>
      </c>
      <c r="I449" s="43">
        <v>11303</v>
      </c>
      <c r="J449" s="38"/>
      <c r="K449" s="13"/>
      <c r="L449" s="38"/>
      <c r="M449" s="13"/>
      <c r="N449" s="38"/>
      <c r="O449" s="13"/>
      <c r="P449" s="38"/>
      <c r="Q449" s="13"/>
      <c r="R449" s="38"/>
      <c r="S449" s="13"/>
      <c r="T449" s="38"/>
      <c r="U449" s="13"/>
      <c r="V449" s="38"/>
      <c r="W449" s="13"/>
      <c r="X449" s="38"/>
      <c r="Y449" s="13"/>
      <c r="Z449" s="38"/>
      <c r="AA449" s="13"/>
      <c r="AB449" s="38"/>
      <c r="AC449" s="13"/>
      <c r="AD449" s="38"/>
      <c r="AE449" s="13"/>
      <c r="AF449" s="38"/>
      <c r="AG449" s="13"/>
      <c r="AH449" s="38"/>
      <c r="AI449" s="13"/>
      <c r="AJ449" s="38"/>
      <c r="AK449" s="13"/>
      <c r="AL449" s="38"/>
      <c r="AM449" s="13"/>
      <c r="AN449" s="38"/>
      <c r="AO449" s="13"/>
    </row>
    <row r="450" spans="1:41" ht="15">
      <c r="A450" s="165" t="s">
        <v>503</v>
      </c>
      <c r="B450" s="128" t="s">
        <v>522</v>
      </c>
      <c r="C450" s="215"/>
      <c r="D450" s="125">
        <v>218894</v>
      </c>
      <c r="E450" s="125">
        <v>8</v>
      </c>
      <c r="F450" s="38">
        <v>4070</v>
      </c>
      <c r="G450" s="43">
        <v>5187</v>
      </c>
      <c r="H450" s="38">
        <v>7676</v>
      </c>
      <c r="I450" s="43">
        <v>9789</v>
      </c>
      <c r="J450" s="38"/>
      <c r="K450" s="13"/>
      <c r="L450" s="38"/>
      <c r="M450" s="13"/>
      <c r="N450" s="38"/>
      <c r="O450" s="13"/>
      <c r="P450" s="38"/>
      <c r="Q450" s="13"/>
      <c r="R450" s="38"/>
      <c r="S450" s="13"/>
      <c r="T450" s="38"/>
      <c r="U450" s="13"/>
      <c r="V450" s="38"/>
      <c r="W450" s="13"/>
      <c r="X450" s="38"/>
      <c r="Y450" s="13"/>
      <c r="Z450" s="38"/>
      <c r="AA450" s="13"/>
      <c r="AB450" s="38"/>
      <c r="AC450" s="13"/>
      <c r="AD450" s="38"/>
      <c r="AE450" s="13"/>
      <c r="AF450" s="38"/>
      <c r="AG450" s="13"/>
      <c r="AH450" s="38"/>
      <c r="AI450" s="13"/>
      <c r="AJ450" s="38"/>
      <c r="AK450" s="13"/>
      <c r="AL450" s="38"/>
      <c r="AM450" s="13"/>
      <c r="AN450" s="38"/>
      <c r="AO450" s="13"/>
    </row>
    <row r="451" spans="1:41" ht="15">
      <c r="A451" s="165" t="s">
        <v>503</v>
      </c>
      <c r="B451" s="128" t="s">
        <v>524</v>
      </c>
      <c r="C451" s="215"/>
      <c r="D451" s="125">
        <v>218858</v>
      </c>
      <c r="E451" s="125">
        <v>9</v>
      </c>
      <c r="F451" s="38">
        <v>3960</v>
      </c>
      <c r="G451" s="43">
        <v>5400</v>
      </c>
      <c r="H451" s="38">
        <v>6768</v>
      </c>
      <c r="I451" s="43">
        <v>9000</v>
      </c>
      <c r="J451" s="38"/>
      <c r="K451" s="13"/>
      <c r="L451" s="38"/>
      <c r="M451" s="13"/>
      <c r="N451" s="38"/>
      <c r="O451" s="13"/>
      <c r="P451" s="38"/>
      <c r="Q451" s="13"/>
      <c r="R451" s="38"/>
      <c r="S451" s="13"/>
      <c r="T451" s="38"/>
      <c r="U451" s="13"/>
      <c r="V451" s="38"/>
      <c r="W451" s="13"/>
      <c r="X451" s="38"/>
      <c r="Y451" s="13"/>
      <c r="Z451" s="38"/>
      <c r="AA451" s="13"/>
      <c r="AB451" s="38"/>
      <c r="AC451" s="13"/>
      <c r="AD451" s="38"/>
      <c r="AE451" s="13"/>
      <c r="AF451" s="38"/>
      <c r="AG451" s="13"/>
      <c r="AH451" s="38"/>
      <c r="AI451" s="13"/>
      <c r="AJ451" s="38"/>
      <c r="AK451" s="13"/>
      <c r="AL451" s="38"/>
      <c r="AM451" s="13"/>
      <c r="AN451" s="38"/>
      <c r="AO451" s="13"/>
    </row>
    <row r="452" spans="1:41" ht="15">
      <c r="A452" s="165" t="s">
        <v>503</v>
      </c>
      <c r="B452" s="128" t="s">
        <v>525</v>
      </c>
      <c r="C452" s="215" t="s">
        <v>842</v>
      </c>
      <c r="D452" s="125">
        <v>218487</v>
      </c>
      <c r="E452" s="125">
        <v>9</v>
      </c>
      <c r="F452" s="38">
        <v>4010</v>
      </c>
      <c r="G452" s="43">
        <v>5120</v>
      </c>
      <c r="H452" s="38">
        <v>6746</v>
      </c>
      <c r="I452" s="43">
        <v>8570</v>
      </c>
      <c r="J452" s="38"/>
      <c r="K452" s="13"/>
      <c r="L452" s="38"/>
      <c r="M452" s="13"/>
      <c r="N452" s="38"/>
      <c r="O452" s="13"/>
      <c r="P452" s="38"/>
      <c r="Q452" s="13"/>
      <c r="R452" s="38"/>
      <c r="S452" s="13"/>
      <c r="T452" s="38"/>
      <c r="U452" s="13"/>
      <c r="V452" s="38"/>
      <c r="W452" s="13"/>
      <c r="X452" s="38"/>
      <c r="Y452" s="13"/>
      <c r="Z452" s="38"/>
      <c r="AA452" s="13"/>
      <c r="AB452" s="38"/>
      <c r="AC452" s="13"/>
      <c r="AD452" s="38"/>
      <c r="AE452" s="13"/>
      <c r="AF452" s="38"/>
      <c r="AG452" s="13"/>
      <c r="AH452" s="38"/>
      <c r="AI452" s="13"/>
      <c r="AJ452" s="38"/>
      <c r="AK452" s="13"/>
      <c r="AL452" s="38"/>
      <c r="AM452" s="13"/>
      <c r="AN452" s="38"/>
      <c r="AO452" s="13"/>
    </row>
    <row r="453" spans="1:41" ht="15">
      <c r="A453" s="165" t="s">
        <v>503</v>
      </c>
      <c r="B453" s="137" t="s">
        <v>520</v>
      </c>
      <c r="C453" s="216" t="s">
        <v>849</v>
      </c>
      <c r="D453" s="125">
        <v>218520</v>
      </c>
      <c r="E453" s="136">
        <v>9</v>
      </c>
      <c r="F453" s="38">
        <v>4084</v>
      </c>
      <c r="G453" s="43">
        <v>5085</v>
      </c>
      <c r="H453" s="38">
        <v>5836</v>
      </c>
      <c r="I453" s="43">
        <v>7485</v>
      </c>
      <c r="J453" s="38"/>
      <c r="K453" s="13"/>
      <c r="L453" s="38"/>
      <c r="M453" s="13"/>
      <c r="N453" s="38"/>
      <c r="O453" s="13"/>
      <c r="P453" s="38"/>
      <c r="Q453" s="13"/>
      <c r="R453" s="38"/>
      <c r="S453" s="13"/>
      <c r="T453" s="38"/>
      <c r="U453" s="13"/>
      <c r="V453" s="38"/>
      <c r="W453" s="13"/>
      <c r="X453" s="38"/>
      <c r="Y453" s="13"/>
      <c r="Z453" s="38"/>
      <c r="AA453" s="13"/>
      <c r="AB453" s="38"/>
      <c r="AC453" s="13"/>
      <c r="AD453" s="38"/>
      <c r="AE453" s="13"/>
      <c r="AF453" s="38"/>
      <c r="AG453" s="13"/>
      <c r="AH453" s="38"/>
      <c r="AI453" s="13"/>
      <c r="AJ453" s="38"/>
      <c r="AK453" s="13"/>
      <c r="AL453" s="38"/>
      <c r="AM453" s="13"/>
      <c r="AN453" s="38"/>
      <c r="AO453" s="13"/>
    </row>
    <row r="454" spans="1:41" ht="15" customHeight="1">
      <c r="A454" s="165" t="s">
        <v>503</v>
      </c>
      <c r="B454" s="137" t="s">
        <v>526</v>
      </c>
      <c r="C454" s="138"/>
      <c r="D454" s="125">
        <v>218830</v>
      </c>
      <c r="E454" s="125">
        <v>9</v>
      </c>
      <c r="F454" s="38">
        <v>4192</v>
      </c>
      <c r="G454" s="13">
        <v>4300</v>
      </c>
      <c r="H454" s="38">
        <v>8472</v>
      </c>
      <c r="I454" s="13">
        <v>8692</v>
      </c>
      <c r="J454" s="38"/>
      <c r="K454" s="13"/>
      <c r="L454" s="38"/>
      <c r="M454" s="13"/>
      <c r="N454" s="38"/>
      <c r="O454" s="13"/>
      <c r="P454" s="38"/>
      <c r="Q454" s="13"/>
      <c r="R454" s="38"/>
      <c r="S454" s="13"/>
      <c r="T454" s="38"/>
      <c r="U454" s="13"/>
      <c r="V454" s="38"/>
      <c r="W454" s="13"/>
      <c r="X454" s="38"/>
      <c r="Y454" s="13"/>
      <c r="Z454" s="38"/>
      <c r="AA454" s="13"/>
      <c r="AB454" s="38"/>
      <c r="AC454" s="13"/>
      <c r="AD454" s="38"/>
      <c r="AE454" s="13"/>
      <c r="AF454" s="38"/>
      <c r="AG454" s="13"/>
      <c r="AH454" s="38"/>
      <c r="AI454" s="13"/>
      <c r="AJ454" s="38"/>
      <c r="AK454" s="13"/>
      <c r="AL454" s="38"/>
      <c r="AM454" s="13"/>
      <c r="AN454" s="38"/>
      <c r="AO454" s="13"/>
    </row>
    <row r="455" spans="1:41">
      <c r="A455" s="165" t="s">
        <v>503</v>
      </c>
      <c r="B455" s="137" t="s">
        <v>527</v>
      </c>
      <c r="C455" s="138"/>
      <c r="D455" s="125">
        <v>218991</v>
      </c>
      <c r="E455" s="125">
        <v>9</v>
      </c>
      <c r="F455" s="38">
        <v>3960</v>
      </c>
      <c r="G455" s="43">
        <v>4950</v>
      </c>
      <c r="H455" s="38">
        <v>9024</v>
      </c>
      <c r="I455" s="43">
        <v>11430</v>
      </c>
      <c r="J455" s="38"/>
      <c r="K455" s="13"/>
      <c r="L455" s="38"/>
      <c r="M455" s="13"/>
      <c r="N455" s="38"/>
      <c r="O455" s="13"/>
      <c r="P455" s="38"/>
      <c r="Q455" s="13"/>
      <c r="R455" s="38"/>
      <c r="S455" s="13"/>
      <c r="T455" s="38"/>
      <c r="U455" s="13"/>
      <c r="V455" s="38"/>
      <c r="W455" s="13"/>
      <c r="X455" s="38"/>
      <c r="Y455" s="13"/>
      <c r="Z455" s="38"/>
      <c r="AA455" s="13"/>
      <c r="AB455" s="38"/>
      <c r="AC455" s="13"/>
      <c r="AD455" s="38"/>
      <c r="AE455" s="13"/>
      <c r="AF455" s="38"/>
      <c r="AG455" s="13"/>
      <c r="AH455" s="38"/>
      <c r="AI455" s="13"/>
      <c r="AJ455" s="38"/>
      <c r="AK455" s="13"/>
      <c r="AL455" s="38"/>
      <c r="AM455" s="13"/>
      <c r="AN455" s="38"/>
      <c r="AO455" s="13"/>
    </row>
    <row r="456" spans="1:41" ht="12.75" customHeight="1">
      <c r="A456" s="165" t="s">
        <v>503</v>
      </c>
      <c r="B456" s="128" t="s">
        <v>523</v>
      </c>
      <c r="C456" s="216" t="s">
        <v>824</v>
      </c>
      <c r="D456" s="125">
        <v>217615</v>
      </c>
      <c r="E456" s="136">
        <v>10</v>
      </c>
      <c r="F456" s="38">
        <v>4262</v>
      </c>
      <c r="G456" s="43">
        <v>5350</v>
      </c>
      <c r="H456" s="38">
        <v>6496</v>
      </c>
      <c r="I456" s="43">
        <v>8192</v>
      </c>
      <c r="J456" s="38"/>
      <c r="K456" s="13"/>
      <c r="L456" s="38"/>
      <c r="M456" s="13"/>
      <c r="N456" s="38"/>
      <c r="O456" s="13"/>
      <c r="P456" s="38"/>
      <c r="Q456" s="13"/>
      <c r="R456" s="38"/>
      <c r="S456" s="13"/>
      <c r="T456" s="38"/>
      <c r="U456" s="13"/>
      <c r="V456" s="38"/>
      <c r="W456" s="13"/>
      <c r="X456" s="38"/>
      <c r="Y456" s="13"/>
      <c r="Z456" s="38"/>
      <c r="AA456" s="13"/>
      <c r="AB456" s="38"/>
      <c r="AC456" s="13"/>
      <c r="AD456" s="38"/>
      <c r="AE456" s="13"/>
      <c r="AF456" s="38"/>
      <c r="AG456" s="13"/>
      <c r="AH456" s="38"/>
      <c r="AI456" s="13"/>
      <c r="AJ456" s="38"/>
      <c r="AK456" s="13"/>
      <c r="AL456" s="38"/>
      <c r="AM456" s="13"/>
      <c r="AN456" s="38"/>
      <c r="AO456" s="13"/>
    </row>
    <row r="457" spans="1:41">
      <c r="A457" s="165" t="s">
        <v>503</v>
      </c>
      <c r="B457" s="128" t="s">
        <v>528</v>
      </c>
      <c r="C457" s="124"/>
      <c r="D457" s="125">
        <v>217989</v>
      </c>
      <c r="E457" s="125">
        <v>10</v>
      </c>
      <c r="F457" s="38">
        <v>3580</v>
      </c>
      <c r="G457" s="43">
        <v>4455</v>
      </c>
      <c r="H457" s="38">
        <v>5542</v>
      </c>
      <c r="I457" s="43">
        <v>7794</v>
      </c>
      <c r="J457" s="38"/>
      <c r="K457" s="13"/>
      <c r="L457" s="38"/>
      <c r="M457" s="13"/>
      <c r="N457" s="38"/>
      <c r="O457" s="13"/>
      <c r="P457" s="38"/>
      <c r="Q457" s="13"/>
      <c r="R457" s="38"/>
      <c r="S457" s="13"/>
      <c r="T457" s="38"/>
      <c r="U457" s="13"/>
      <c r="V457" s="38"/>
      <c r="W457" s="13"/>
      <c r="X457" s="38"/>
      <c r="Y457" s="13"/>
      <c r="Z457" s="38"/>
      <c r="AA457" s="13"/>
      <c r="AB457" s="38"/>
      <c r="AC457" s="13"/>
      <c r="AD457" s="38"/>
      <c r="AE457" s="13"/>
      <c r="AF457" s="38"/>
      <c r="AG457" s="13"/>
      <c r="AH457" s="38"/>
      <c r="AI457" s="13"/>
      <c r="AJ457" s="38"/>
      <c r="AK457" s="13"/>
      <c r="AL457" s="38"/>
      <c r="AM457" s="13"/>
      <c r="AN457" s="38"/>
      <c r="AO457" s="13"/>
    </row>
    <row r="458" spans="1:41">
      <c r="A458" s="165" t="s">
        <v>503</v>
      </c>
      <c r="B458" s="128" t="s">
        <v>529</v>
      </c>
      <c r="C458" s="124"/>
      <c r="D458" s="125">
        <v>217837</v>
      </c>
      <c r="E458" s="125">
        <v>10</v>
      </c>
      <c r="F458" s="38">
        <v>3846</v>
      </c>
      <c r="G458" s="43">
        <v>4950</v>
      </c>
      <c r="H458" s="38">
        <v>6462</v>
      </c>
      <c r="I458" s="43">
        <v>8340</v>
      </c>
      <c r="J458" s="38"/>
      <c r="K458" s="13"/>
      <c r="L458" s="38"/>
      <c r="M458" s="13"/>
      <c r="N458" s="38"/>
      <c r="O458" s="13"/>
      <c r="P458" s="38"/>
      <c r="Q458" s="13"/>
      <c r="R458" s="38"/>
      <c r="S458" s="13"/>
      <c r="T458" s="38"/>
      <c r="U458" s="13"/>
      <c r="V458" s="38"/>
      <c r="W458" s="13"/>
      <c r="X458" s="38"/>
      <c r="Y458" s="13"/>
      <c r="Z458" s="38"/>
      <c r="AA458" s="13"/>
      <c r="AB458" s="38"/>
      <c r="AC458" s="13"/>
      <c r="AD458" s="38"/>
      <c r="AE458" s="13"/>
      <c r="AF458" s="38"/>
      <c r="AG458" s="13"/>
      <c r="AH458" s="38"/>
      <c r="AI458" s="13"/>
      <c r="AJ458" s="38"/>
      <c r="AK458" s="13"/>
      <c r="AL458" s="38"/>
      <c r="AM458" s="13"/>
      <c r="AN458" s="38"/>
      <c r="AO458" s="13"/>
    </row>
    <row r="459" spans="1:41">
      <c r="A459" s="165" t="s">
        <v>503</v>
      </c>
      <c r="B459" s="128" t="s">
        <v>530</v>
      </c>
      <c r="C459" s="124"/>
      <c r="D459" s="125">
        <v>217712</v>
      </c>
      <c r="E459" s="125">
        <v>10</v>
      </c>
      <c r="F459" s="38">
        <v>4180</v>
      </c>
      <c r="G459" s="43">
        <v>5296</v>
      </c>
      <c r="H459" s="38">
        <v>9076</v>
      </c>
      <c r="I459" s="43">
        <v>11536</v>
      </c>
      <c r="J459" s="38"/>
      <c r="K459" s="13"/>
      <c r="L459" s="38"/>
      <c r="M459" s="13"/>
      <c r="N459" s="38"/>
      <c r="O459" s="13"/>
      <c r="P459" s="38"/>
      <c r="Q459" s="13"/>
      <c r="R459" s="38"/>
      <c r="S459" s="13"/>
      <c r="T459" s="38"/>
      <c r="U459" s="13"/>
      <c r="V459" s="38"/>
      <c r="W459" s="13"/>
      <c r="X459" s="38"/>
      <c r="Y459" s="13"/>
      <c r="Z459" s="38"/>
      <c r="AA459" s="13"/>
      <c r="AB459" s="38"/>
      <c r="AC459" s="13"/>
      <c r="AD459" s="38"/>
      <c r="AE459" s="13"/>
      <c r="AF459" s="38"/>
      <c r="AG459" s="13"/>
      <c r="AH459" s="38"/>
      <c r="AI459" s="13"/>
      <c r="AJ459" s="38"/>
      <c r="AK459" s="13"/>
      <c r="AL459" s="38"/>
      <c r="AM459" s="13"/>
      <c r="AN459" s="38"/>
      <c r="AO459" s="13"/>
    </row>
    <row r="460" spans="1:41">
      <c r="A460" s="165" t="s">
        <v>503</v>
      </c>
      <c r="B460" s="128" t="s">
        <v>531</v>
      </c>
      <c r="C460" s="124"/>
      <c r="D460" s="125">
        <v>218672</v>
      </c>
      <c r="E460" s="125">
        <v>10</v>
      </c>
      <c r="F460" s="38">
        <v>7008</v>
      </c>
      <c r="G460" s="13">
        <v>7232</v>
      </c>
      <c r="H460" s="38">
        <v>16728</v>
      </c>
      <c r="I460" s="13">
        <v>17264</v>
      </c>
      <c r="J460" s="38"/>
      <c r="K460" s="13"/>
      <c r="L460" s="38"/>
      <c r="M460" s="13"/>
      <c r="N460" s="38"/>
      <c r="O460" s="13"/>
      <c r="P460" s="38"/>
      <c r="Q460" s="13"/>
      <c r="R460" s="38"/>
      <c r="S460" s="13"/>
      <c r="T460" s="38"/>
      <c r="U460" s="13"/>
      <c r="V460" s="38"/>
      <c r="W460" s="13"/>
      <c r="X460" s="38"/>
      <c r="Y460" s="13"/>
      <c r="Z460" s="38"/>
      <c r="AA460" s="13"/>
      <c r="AB460" s="38"/>
      <c r="AC460" s="13"/>
      <c r="AD460" s="38"/>
      <c r="AE460" s="13"/>
      <c r="AF460" s="38"/>
      <c r="AG460" s="13"/>
      <c r="AH460" s="38"/>
      <c r="AI460" s="13"/>
      <c r="AJ460" s="38"/>
      <c r="AK460" s="13"/>
      <c r="AL460" s="38"/>
      <c r="AM460" s="13"/>
      <c r="AN460" s="38"/>
      <c r="AO460" s="13"/>
    </row>
    <row r="461" spans="1:41">
      <c r="A461" s="165" t="s">
        <v>503</v>
      </c>
      <c r="B461" s="128" t="s">
        <v>532</v>
      </c>
      <c r="C461" s="124"/>
      <c r="D461" s="125">
        <v>218681</v>
      </c>
      <c r="E461" s="125">
        <v>10</v>
      </c>
      <c r="F461" s="38">
        <v>6918</v>
      </c>
      <c r="G461" s="13">
        <v>7233</v>
      </c>
      <c r="H461" s="38">
        <v>16638</v>
      </c>
      <c r="I461" s="13">
        <v>17265</v>
      </c>
      <c r="J461" s="38"/>
      <c r="K461" s="13"/>
      <c r="L461" s="38"/>
      <c r="M461" s="13"/>
      <c r="N461" s="38"/>
      <c r="O461" s="13"/>
      <c r="P461" s="38"/>
      <c r="Q461" s="13"/>
      <c r="R461" s="38"/>
      <c r="S461" s="13"/>
      <c r="T461" s="38"/>
      <c r="U461" s="13"/>
      <c r="V461" s="38"/>
      <c r="W461" s="13"/>
      <c r="X461" s="38"/>
      <c r="Y461" s="13"/>
      <c r="Z461" s="38"/>
      <c r="AA461" s="13"/>
      <c r="AB461" s="38"/>
      <c r="AC461" s="13"/>
      <c r="AD461" s="38"/>
      <c r="AE461" s="13"/>
      <c r="AF461" s="38"/>
      <c r="AG461" s="13"/>
      <c r="AH461" s="38"/>
      <c r="AI461" s="13"/>
      <c r="AJ461" s="38"/>
      <c r="AK461" s="13"/>
      <c r="AL461" s="38"/>
      <c r="AM461" s="13"/>
      <c r="AN461" s="38"/>
      <c r="AO461" s="13"/>
    </row>
    <row r="462" spans="1:41">
      <c r="A462" s="165" t="s">
        <v>503</v>
      </c>
      <c r="B462" s="128" t="s">
        <v>533</v>
      </c>
      <c r="C462" s="124"/>
      <c r="D462" s="125">
        <v>218690</v>
      </c>
      <c r="E462" s="125">
        <v>10</v>
      </c>
      <c r="F462" s="38">
        <v>6928</v>
      </c>
      <c r="G462" s="13">
        <v>7152</v>
      </c>
      <c r="H462" s="38">
        <v>16648</v>
      </c>
      <c r="I462" s="13">
        <v>17184</v>
      </c>
      <c r="J462" s="38"/>
      <c r="K462" s="13"/>
      <c r="L462" s="38"/>
      <c r="M462" s="13"/>
      <c r="N462" s="38"/>
      <c r="O462" s="13"/>
      <c r="P462" s="38"/>
      <c r="Q462" s="13"/>
      <c r="R462" s="38"/>
      <c r="S462" s="13"/>
      <c r="T462" s="38"/>
      <c r="U462" s="13"/>
      <c r="V462" s="38"/>
      <c r="W462" s="13"/>
      <c r="X462" s="38"/>
      <c r="Y462" s="13"/>
      <c r="Z462" s="38"/>
      <c r="AA462" s="13"/>
      <c r="AB462" s="38"/>
      <c r="AC462" s="13"/>
      <c r="AD462" s="38"/>
      <c r="AE462" s="13"/>
      <c r="AF462" s="38"/>
      <c r="AG462" s="13"/>
      <c r="AH462" s="38"/>
      <c r="AI462" s="13"/>
      <c r="AJ462" s="38"/>
      <c r="AK462" s="13"/>
      <c r="AL462" s="38"/>
      <c r="AM462" s="13"/>
      <c r="AN462" s="38"/>
      <c r="AO462" s="13"/>
    </row>
    <row r="463" spans="1:41">
      <c r="A463" s="165" t="s">
        <v>503</v>
      </c>
      <c r="B463" s="128" t="s">
        <v>534</v>
      </c>
      <c r="C463" s="124"/>
      <c r="D463" s="125">
        <v>218706</v>
      </c>
      <c r="E463" s="125">
        <v>10</v>
      </c>
      <c r="F463" s="38">
        <v>6908</v>
      </c>
      <c r="G463" s="13">
        <v>7132</v>
      </c>
      <c r="H463" s="38">
        <v>16628</v>
      </c>
      <c r="I463" s="13">
        <v>17164</v>
      </c>
      <c r="J463" s="38"/>
      <c r="K463" s="13"/>
      <c r="L463" s="38"/>
      <c r="M463" s="13"/>
      <c r="N463" s="38"/>
      <c r="O463" s="13"/>
      <c r="P463" s="38"/>
      <c r="Q463" s="13"/>
      <c r="R463" s="38"/>
      <c r="S463" s="13"/>
      <c r="T463" s="38"/>
      <c r="U463" s="13"/>
      <c r="V463" s="38"/>
      <c r="W463" s="13"/>
      <c r="X463" s="38"/>
      <c r="Y463" s="13"/>
      <c r="Z463" s="38"/>
      <c r="AA463" s="13"/>
      <c r="AB463" s="38"/>
      <c r="AC463" s="13"/>
      <c r="AD463" s="38"/>
      <c r="AE463" s="13"/>
      <c r="AF463" s="38"/>
      <c r="AG463" s="13"/>
      <c r="AH463" s="38"/>
      <c r="AI463" s="13"/>
      <c r="AJ463" s="38"/>
      <c r="AK463" s="13"/>
      <c r="AL463" s="38"/>
      <c r="AM463" s="13"/>
      <c r="AN463" s="38"/>
      <c r="AO463" s="13"/>
    </row>
    <row r="464" spans="1:41">
      <c r="A464" s="165" t="s">
        <v>503</v>
      </c>
      <c r="B464" s="128" t="s">
        <v>535</v>
      </c>
      <c r="C464" s="124"/>
      <c r="D464" s="125">
        <v>218955</v>
      </c>
      <c r="E464" s="125">
        <v>10</v>
      </c>
      <c r="F464" s="38">
        <v>4008</v>
      </c>
      <c r="G464" s="13">
        <v>4080</v>
      </c>
      <c r="H464" s="38">
        <v>7608</v>
      </c>
      <c r="I464" s="13">
        <v>7752</v>
      </c>
      <c r="J464" s="38"/>
      <c r="K464" s="13"/>
      <c r="L464" s="38"/>
      <c r="M464" s="13"/>
      <c r="N464" s="38"/>
      <c r="O464" s="13"/>
      <c r="P464" s="38"/>
      <c r="Q464" s="13"/>
      <c r="R464" s="38"/>
      <c r="S464" s="13"/>
      <c r="T464" s="38"/>
      <c r="U464" s="13"/>
      <c r="V464" s="38"/>
      <c r="W464" s="13"/>
      <c r="X464" s="38"/>
      <c r="Y464" s="13"/>
      <c r="Z464" s="38"/>
      <c r="AA464" s="13"/>
      <c r="AB464" s="38"/>
      <c r="AC464" s="13"/>
      <c r="AD464" s="38"/>
      <c r="AE464" s="13"/>
      <c r="AF464" s="38"/>
      <c r="AG464" s="13"/>
      <c r="AH464" s="38"/>
      <c r="AI464" s="13"/>
      <c r="AJ464" s="38"/>
      <c r="AK464" s="13"/>
      <c r="AL464" s="38"/>
      <c r="AM464" s="13"/>
      <c r="AN464" s="38"/>
      <c r="AO464" s="13"/>
    </row>
    <row r="465" spans="1:41">
      <c r="A465" s="122" t="s">
        <v>503</v>
      </c>
      <c r="B465" s="128" t="s">
        <v>536</v>
      </c>
      <c r="C465" s="124"/>
      <c r="D465" s="125">
        <v>218335</v>
      </c>
      <c r="E465" s="125">
        <v>15</v>
      </c>
      <c r="F465" s="38">
        <v>13767</v>
      </c>
      <c r="G465" s="13">
        <v>14118</v>
      </c>
      <c r="H465" s="38">
        <v>18714</v>
      </c>
      <c r="I465" s="43">
        <v>19831</v>
      </c>
      <c r="J465" s="38">
        <v>14530</v>
      </c>
      <c r="K465" s="13">
        <v>14805</v>
      </c>
      <c r="L465" s="38">
        <v>19988</v>
      </c>
      <c r="M465" s="13">
        <v>20352</v>
      </c>
      <c r="N465" s="38"/>
      <c r="O465" s="13"/>
      <c r="P465" s="38"/>
      <c r="Q465" s="13"/>
      <c r="R465" s="38">
        <v>33388</v>
      </c>
      <c r="S465" s="13">
        <v>33388</v>
      </c>
      <c r="T465" s="38">
        <v>59852</v>
      </c>
      <c r="U465" s="13">
        <v>59852</v>
      </c>
      <c r="V465" s="38">
        <v>33600</v>
      </c>
      <c r="W465" s="13">
        <v>34300</v>
      </c>
      <c r="X465" s="38">
        <v>58800</v>
      </c>
      <c r="Y465" s="13">
        <v>60000</v>
      </c>
      <c r="Z465" s="38">
        <v>21400</v>
      </c>
      <c r="AA465" s="13">
        <v>22040</v>
      </c>
      <c r="AB465" s="38">
        <v>32052</v>
      </c>
      <c r="AC465" s="13">
        <v>33000</v>
      </c>
      <c r="AD465" s="38"/>
      <c r="AE465" s="13"/>
      <c r="AF465" s="38"/>
      <c r="AG465" s="13"/>
      <c r="AH465" s="38"/>
      <c r="AI465" s="13"/>
      <c r="AJ465" s="38"/>
      <c r="AK465" s="13"/>
      <c r="AL465" s="38"/>
      <c r="AM465" s="13"/>
      <c r="AN465" s="38"/>
      <c r="AO465" s="13"/>
    </row>
    <row r="466" spans="1:41">
      <c r="A466" s="71" t="s">
        <v>537</v>
      </c>
      <c r="B466" s="72" t="s">
        <v>538</v>
      </c>
      <c r="C466" s="166"/>
      <c r="D466" s="74">
        <v>220862</v>
      </c>
      <c r="E466" s="74">
        <v>1</v>
      </c>
      <c r="F466" s="38">
        <v>9269</v>
      </c>
      <c r="G466" s="151">
        <v>9497</v>
      </c>
      <c r="H466" s="38">
        <v>20981</v>
      </c>
      <c r="I466" s="151">
        <v>21209</v>
      </c>
      <c r="J466" s="38">
        <v>11547</v>
      </c>
      <c r="K466" s="151">
        <v>11829</v>
      </c>
      <c r="L466" s="38">
        <v>23259</v>
      </c>
      <c r="M466" s="151">
        <v>23541</v>
      </c>
      <c r="N466" s="38">
        <v>17901</v>
      </c>
      <c r="O466" s="151">
        <v>18331</v>
      </c>
      <c r="P466" s="38">
        <v>25761</v>
      </c>
      <c r="Q466" s="151">
        <v>26191</v>
      </c>
      <c r="R466" s="38"/>
      <c r="S466" s="151"/>
      <c r="T466" s="38"/>
      <c r="U466" s="151"/>
      <c r="V466" s="38"/>
      <c r="W466" s="151"/>
      <c r="X466" s="38"/>
      <c r="Y466" s="151"/>
      <c r="Z466" s="38"/>
      <c r="AA466" s="151"/>
      <c r="AB466" s="38"/>
      <c r="AC466" s="151"/>
      <c r="AD466" s="38"/>
      <c r="AE466" s="151"/>
      <c r="AF466" s="38"/>
      <c r="AG466" s="151"/>
      <c r="AH466" s="38"/>
      <c r="AI466" s="151"/>
      <c r="AJ466" s="38"/>
      <c r="AK466" s="151"/>
      <c r="AL466" s="38"/>
      <c r="AM466" s="151"/>
      <c r="AN466" s="38"/>
      <c r="AO466" s="151"/>
    </row>
    <row r="467" spans="1:41">
      <c r="A467" s="71" t="s">
        <v>537</v>
      </c>
      <c r="B467" s="72" t="s">
        <v>539</v>
      </c>
      <c r="C467" s="166"/>
      <c r="D467" s="74">
        <v>221759</v>
      </c>
      <c r="E467" s="74">
        <v>1</v>
      </c>
      <c r="F467" s="38">
        <v>12436</v>
      </c>
      <c r="G467" s="151">
        <v>12724</v>
      </c>
      <c r="H467" s="38">
        <v>30856</v>
      </c>
      <c r="I467" s="151">
        <v>31144</v>
      </c>
      <c r="J467" s="38">
        <v>12376</v>
      </c>
      <c r="K467" s="151">
        <v>12834</v>
      </c>
      <c r="L467" s="38">
        <v>30796</v>
      </c>
      <c r="M467" s="151">
        <v>31252</v>
      </c>
      <c r="N467" s="38">
        <v>19256</v>
      </c>
      <c r="O467" s="151">
        <v>19308</v>
      </c>
      <c r="P467" s="38">
        <v>37930</v>
      </c>
      <c r="Q467" s="151">
        <v>37982</v>
      </c>
      <c r="R467" s="38"/>
      <c r="S467" s="151"/>
      <c r="T467" s="38"/>
      <c r="U467" s="151"/>
      <c r="V467" s="38"/>
      <c r="W467" s="151"/>
      <c r="X467" s="38"/>
      <c r="Y467" s="151"/>
      <c r="Z467" s="38"/>
      <c r="AA467" s="151"/>
      <c r="AB467" s="38"/>
      <c r="AC467" s="151"/>
      <c r="AD467" s="38"/>
      <c r="AE467" s="151"/>
      <c r="AF467" s="38"/>
      <c r="AG467" s="151"/>
      <c r="AH467" s="38"/>
      <c r="AI467" s="151"/>
      <c r="AJ467" s="38"/>
      <c r="AK467" s="151"/>
      <c r="AL467" s="38">
        <v>27350</v>
      </c>
      <c r="AM467" s="151">
        <v>28428</v>
      </c>
      <c r="AN467" s="38">
        <v>55380</v>
      </c>
      <c r="AO467" s="151">
        <v>56500</v>
      </c>
    </row>
    <row r="468" spans="1:41">
      <c r="A468" s="71" t="s">
        <v>537</v>
      </c>
      <c r="B468" s="72" t="s">
        <v>540</v>
      </c>
      <c r="C468" s="167"/>
      <c r="D468" s="74">
        <v>220075</v>
      </c>
      <c r="E468" s="168">
        <v>2</v>
      </c>
      <c r="F468" s="38">
        <v>8477</v>
      </c>
      <c r="G468" s="151">
        <v>8671</v>
      </c>
      <c r="H468" s="38">
        <v>26147</v>
      </c>
      <c r="I468" s="151">
        <v>26767</v>
      </c>
      <c r="J468" s="38">
        <v>10387</v>
      </c>
      <c r="K468" s="151">
        <v>10615</v>
      </c>
      <c r="L468" s="38">
        <v>26467</v>
      </c>
      <c r="M468" s="151">
        <v>27091</v>
      </c>
      <c r="N468" s="38"/>
      <c r="O468" s="151"/>
      <c r="P468" s="38"/>
      <c r="Q468" s="151"/>
      <c r="R468" s="38">
        <v>32215</v>
      </c>
      <c r="S468" s="151">
        <v>32947</v>
      </c>
      <c r="T468" s="38">
        <v>63401</v>
      </c>
      <c r="U468" s="151">
        <v>65069</v>
      </c>
      <c r="V468" s="38"/>
      <c r="W468" s="151"/>
      <c r="X468" s="38"/>
      <c r="Y468" s="151"/>
      <c r="Z468" s="38">
        <v>35622</v>
      </c>
      <c r="AA468" s="151">
        <v>36472</v>
      </c>
      <c r="AB468" s="38">
        <v>35622</v>
      </c>
      <c r="AC468" s="151">
        <v>36472</v>
      </c>
      <c r="AD468" s="38"/>
      <c r="AE468" s="151"/>
      <c r="AF468" s="38"/>
      <c r="AG468" s="151"/>
      <c r="AH468" s="38"/>
      <c r="AI468" s="151"/>
      <c r="AJ468" s="38"/>
      <c r="AK468" s="151"/>
      <c r="AL468" s="38"/>
      <c r="AM468" s="151"/>
      <c r="AN468" s="38"/>
      <c r="AO468" s="151"/>
    </row>
    <row r="469" spans="1:41">
      <c r="A469" s="71" t="s">
        <v>537</v>
      </c>
      <c r="B469" s="72" t="s">
        <v>541</v>
      </c>
      <c r="C469" s="167"/>
      <c r="D469" s="74">
        <v>221838</v>
      </c>
      <c r="E469" s="74">
        <v>2</v>
      </c>
      <c r="F469" s="38">
        <v>7417</v>
      </c>
      <c r="G469" s="151">
        <v>7567</v>
      </c>
      <c r="H469" s="38">
        <v>20773</v>
      </c>
      <c r="I469" s="151">
        <v>20923</v>
      </c>
      <c r="J469" s="38">
        <v>9547</v>
      </c>
      <c r="K469" s="151">
        <v>9755</v>
      </c>
      <c r="L469" s="38">
        <v>21651</v>
      </c>
      <c r="M469" s="151">
        <v>21859</v>
      </c>
      <c r="N469" s="38"/>
      <c r="O469" s="151"/>
      <c r="P469" s="38"/>
      <c r="Q469" s="151"/>
      <c r="R469" s="38"/>
      <c r="S469" s="151"/>
      <c r="T469" s="38"/>
      <c r="U469" s="151"/>
      <c r="V469" s="38"/>
      <c r="W469" s="151"/>
      <c r="X469" s="38"/>
      <c r="Y469" s="151"/>
      <c r="Z469" s="38"/>
      <c r="AA469" s="151"/>
      <c r="AB469" s="38"/>
      <c r="AC469" s="151"/>
      <c r="AD469" s="38"/>
      <c r="AE469" s="151"/>
      <c r="AF469" s="38"/>
      <c r="AG469" s="151"/>
      <c r="AH469" s="38"/>
      <c r="AI469" s="151"/>
      <c r="AJ469" s="38"/>
      <c r="AK469" s="151"/>
      <c r="AL469" s="38"/>
      <c r="AM469" s="151"/>
      <c r="AN469" s="38"/>
      <c r="AO469" s="151"/>
    </row>
    <row r="470" spans="1:41">
      <c r="A470" s="71" t="s">
        <v>537</v>
      </c>
      <c r="B470" s="72" t="s">
        <v>542</v>
      </c>
      <c r="C470" s="166"/>
      <c r="D470" s="74">
        <v>219602</v>
      </c>
      <c r="E470" s="74">
        <v>3</v>
      </c>
      <c r="F470" s="38">
        <v>7801</v>
      </c>
      <c r="G470" s="151">
        <v>7995</v>
      </c>
      <c r="H470" s="38">
        <v>23371</v>
      </c>
      <c r="I470" s="151">
        <v>23991</v>
      </c>
      <c r="J470" s="38">
        <v>9857</v>
      </c>
      <c r="K470" s="151">
        <v>10105</v>
      </c>
      <c r="L470" s="38">
        <v>24001</v>
      </c>
      <c r="M470" s="151">
        <v>24645</v>
      </c>
      <c r="N470" s="38"/>
      <c r="O470" s="151"/>
      <c r="P470" s="38"/>
      <c r="Q470" s="151"/>
      <c r="R470" s="38"/>
      <c r="S470" s="151"/>
      <c r="T470" s="38"/>
      <c r="U470" s="151"/>
      <c r="V470" s="38"/>
      <c r="W470" s="151"/>
      <c r="X470" s="38"/>
      <c r="Y470" s="151"/>
      <c r="Z470" s="38"/>
      <c r="AA470" s="151"/>
      <c r="AB470" s="38"/>
      <c r="AC470" s="151"/>
      <c r="AD470" s="38"/>
      <c r="AE470" s="151"/>
      <c r="AF470" s="38"/>
      <c r="AG470" s="151"/>
      <c r="AH470" s="38"/>
      <c r="AI470" s="151"/>
      <c r="AJ470" s="38"/>
      <c r="AK470" s="151"/>
      <c r="AL470" s="38"/>
      <c r="AM470" s="151"/>
      <c r="AN470" s="38"/>
      <c r="AO470" s="151"/>
    </row>
    <row r="471" spans="1:41">
      <c r="A471" s="71" t="s">
        <v>537</v>
      </c>
      <c r="B471" s="72" t="s">
        <v>543</v>
      </c>
      <c r="C471" s="166" t="s">
        <v>832</v>
      </c>
      <c r="D471" s="74">
        <v>220978</v>
      </c>
      <c r="E471" s="74">
        <v>3</v>
      </c>
      <c r="F471" s="38">
        <v>8404</v>
      </c>
      <c r="G471" s="151">
        <v>8610</v>
      </c>
      <c r="H471" s="38">
        <v>25972</v>
      </c>
      <c r="I471" s="151">
        <v>26610</v>
      </c>
      <c r="J471" s="38">
        <v>10632</v>
      </c>
      <c r="K471" s="151">
        <v>10892</v>
      </c>
      <c r="L471" s="38">
        <v>26540</v>
      </c>
      <c r="M471" s="151">
        <v>27196</v>
      </c>
      <c r="N471" s="38"/>
      <c r="O471" s="151"/>
      <c r="P471" s="38"/>
      <c r="Q471" s="151"/>
      <c r="R471" s="38"/>
      <c r="S471" s="151"/>
      <c r="T471" s="38"/>
      <c r="U471" s="151"/>
      <c r="V471" s="38"/>
      <c r="W471" s="151"/>
      <c r="X471" s="38"/>
      <c r="Y471" s="151"/>
      <c r="Z471" s="38"/>
      <c r="AA471" s="151"/>
      <c r="AB471" s="38"/>
      <c r="AC471" s="151"/>
      <c r="AD471" s="38"/>
      <c r="AE471" s="151"/>
      <c r="AF471" s="38"/>
      <c r="AG471" s="151"/>
      <c r="AH471" s="38"/>
      <c r="AI471" s="151"/>
      <c r="AJ471" s="38"/>
      <c r="AK471" s="151"/>
      <c r="AL471" s="38"/>
      <c r="AM471" s="151"/>
      <c r="AN471" s="38"/>
      <c r="AO471" s="151"/>
    </row>
    <row r="472" spans="1:41">
      <c r="A472" s="71" t="s">
        <v>537</v>
      </c>
      <c r="B472" s="72" t="s">
        <v>544</v>
      </c>
      <c r="C472" s="166"/>
      <c r="D472" s="74">
        <v>221847</v>
      </c>
      <c r="E472" s="74">
        <v>3</v>
      </c>
      <c r="F472" s="38">
        <v>8353</v>
      </c>
      <c r="G472" s="151">
        <v>8551</v>
      </c>
      <c r="H472" s="38">
        <v>24559</v>
      </c>
      <c r="I472" s="151">
        <v>25207</v>
      </c>
      <c r="J472" s="38">
        <v>10467</v>
      </c>
      <c r="K472" s="151">
        <v>10735</v>
      </c>
      <c r="L472" s="38">
        <v>25151</v>
      </c>
      <c r="M472" s="151">
        <v>25835</v>
      </c>
      <c r="N472" s="38"/>
      <c r="O472" s="151"/>
      <c r="P472" s="38"/>
      <c r="Q472" s="151"/>
      <c r="R472" s="38"/>
      <c r="S472" s="151"/>
      <c r="T472" s="38"/>
      <c r="U472" s="151"/>
      <c r="V472" s="38"/>
      <c r="W472" s="151"/>
      <c r="X472" s="38"/>
      <c r="Y472" s="151"/>
      <c r="Z472" s="38"/>
      <c r="AA472" s="151"/>
      <c r="AB472" s="38"/>
      <c r="AC472" s="151"/>
      <c r="AD472" s="38"/>
      <c r="AE472" s="151"/>
      <c r="AF472" s="38"/>
      <c r="AG472" s="151"/>
      <c r="AH472" s="38"/>
      <c r="AI472" s="151"/>
      <c r="AJ472" s="38"/>
      <c r="AK472" s="151"/>
      <c r="AL472" s="38"/>
      <c r="AM472" s="151"/>
      <c r="AN472" s="38"/>
      <c r="AO472" s="151"/>
    </row>
    <row r="473" spans="1:41">
      <c r="A473" s="71" t="s">
        <v>537</v>
      </c>
      <c r="B473" s="72" t="s">
        <v>545</v>
      </c>
      <c r="C473" s="166"/>
      <c r="D473" s="74">
        <v>221740</v>
      </c>
      <c r="E473" s="74">
        <v>3</v>
      </c>
      <c r="F473" s="38">
        <v>8356</v>
      </c>
      <c r="G473" s="151">
        <v>8544</v>
      </c>
      <c r="H473" s="38">
        <v>24474</v>
      </c>
      <c r="I473" s="151">
        <v>24662</v>
      </c>
      <c r="J473" s="38">
        <v>9670</v>
      </c>
      <c r="K473" s="151">
        <v>9876</v>
      </c>
      <c r="L473" s="38">
        <v>25788</v>
      </c>
      <c r="M473" s="151">
        <v>25994</v>
      </c>
      <c r="N473" s="38"/>
      <c r="O473" s="151"/>
      <c r="P473" s="38"/>
      <c r="Q473" s="151"/>
      <c r="R473" s="38"/>
      <c r="S473" s="151"/>
      <c r="T473" s="38"/>
      <c r="U473" s="151"/>
      <c r="V473" s="38"/>
      <c r="W473" s="151"/>
      <c r="X473" s="38"/>
      <c r="Y473" s="151"/>
      <c r="Z473" s="38"/>
      <c r="AA473" s="151"/>
      <c r="AB473" s="38"/>
      <c r="AC473" s="151"/>
      <c r="AD473" s="38"/>
      <c r="AE473" s="151"/>
      <c r="AF473" s="38"/>
      <c r="AG473" s="151"/>
      <c r="AH473" s="38"/>
      <c r="AI473" s="151"/>
      <c r="AJ473" s="38"/>
      <c r="AK473" s="151"/>
      <c r="AL473" s="38"/>
      <c r="AM473" s="151"/>
      <c r="AN473" s="38"/>
      <c r="AO473" s="151"/>
    </row>
    <row r="474" spans="1:41">
      <c r="A474" s="71" t="s">
        <v>537</v>
      </c>
      <c r="B474" s="72" t="s">
        <v>546</v>
      </c>
      <c r="C474" s="166"/>
      <c r="D474" s="74">
        <v>221768</v>
      </c>
      <c r="E474" s="74">
        <v>5</v>
      </c>
      <c r="F474" s="38">
        <v>8326</v>
      </c>
      <c r="G474" s="43">
        <v>9088</v>
      </c>
      <c r="H474" s="38">
        <v>22270</v>
      </c>
      <c r="I474" s="43">
        <v>14848</v>
      </c>
      <c r="J474" s="38">
        <v>9662</v>
      </c>
      <c r="K474" s="151">
        <v>9910</v>
      </c>
      <c r="L474" s="38">
        <v>23606</v>
      </c>
      <c r="M474" s="43">
        <v>15670</v>
      </c>
      <c r="N474" s="38"/>
      <c r="O474" s="151"/>
      <c r="P474" s="38"/>
      <c r="Q474" s="151"/>
      <c r="R474" s="38"/>
      <c r="S474" s="151"/>
      <c r="T474" s="38"/>
      <c r="U474" s="151"/>
      <c r="V474" s="38"/>
      <c r="W474" s="151"/>
      <c r="X474" s="38"/>
      <c r="Y474" s="151"/>
      <c r="Z474" s="38"/>
      <c r="AA474" s="151"/>
      <c r="AB474" s="38"/>
      <c r="AC474" s="151"/>
      <c r="AD474" s="38"/>
      <c r="AE474" s="151"/>
      <c r="AF474" s="38"/>
      <c r="AG474" s="151"/>
      <c r="AH474" s="38"/>
      <c r="AI474" s="151"/>
      <c r="AJ474" s="38"/>
      <c r="AK474" s="151"/>
      <c r="AL474" s="38"/>
      <c r="AM474" s="151"/>
      <c r="AN474" s="38"/>
      <c r="AO474" s="151"/>
    </row>
    <row r="475" spans="1:41">
      <c r="A475" s="71" t="s">
        <v>537</v>
      </c>
      <c r="B475" s="72" t="s">
        <v>547</v>
      </c>
      <c r="C475" s="166"/>
      <c r="D475" s="74">
        <v>219824</v>
      </c>
      <c r="E475" s="74">
        <v>8</v>
      </c>
      <c r="F475" s="38">
        <v>4153</v>
      </c>
      <c r="G475" s="151">
        <v>4249</v>
      </c>
      <c r="H475" s="38">
        <v>19951</v>
      </c>
      <c r="I475" s="151">
        <v>20425</v>
      </c>
      <c r="J475" s="38"/>
      <c r="K475" s="151"/>
      <c r="L475" s="38"/>
      <c r="M475" s="151"/>
      <c r="N475" s="38"/>
      <c r="O475" s="151"/>
      <c r="P475" s="38"/>
      <c r="Q475" s="151"/>
      <c r="R475" s="38"/>
      <c r="S475" s="151"/>
      <c r="T475" s="38"/>
      <c r="U475" s="151"/>
      <c r="V475" s="38"/>
      <c r="W475" s="151"/>
      <c r="X475" s="38"/>
      <c r="Y475" s="151"/>
      <c r="Z475" s="38"/>
      <c r="AA475" s="151"/>
      <c r="AB475" s="38"/>
      <c r="AC475" s="151"/>
      <c r="AD475" s="38"/>
      <c r="AE475" s="151"/>
      <c r="AF475" s="38"/>
      <c r="AG475" s="151"/>
      <c r="AH475" s="38"/>
      <c r="AI475" s="151"/>
      <c r="AJ475" s="38"/>
      <c r="AK475" s="151"/>
      <c r="AL475" s="38"/>
      <c r="AM475" s="151"/>
      <c r="AN475" s="38"/>
      <c r="AO475" s="151"/>
    </row>
    <row r="476" spans="1:41">
      <c r="A476" s="71" t="s">
        <v>537</v>
      </c>
      <c r="B476" s="72" t="s">
        <v>548</v>
      </c>
      <c r="C476" s="167"/>
      <c r="D476" s="74">
        <v>221184</v>
      </c>
      <c r="E476" s="74">
        <v>8</v>
      </c>
      <c r="F476" s="38">
        <v>4053</v>
      </c>
      <c r="G476" s="151">
        <v>4155</v>
      </c>
      <c r="H476" s="38">
        <v>19851</v>
      </c>
      <c r="I476" s="151">
        <v>20331</v>
      </c>
      <c r="J476" s="38"/>
      <c r="K476" s="151"/>
      <c r="L476" s="38"/>
      <c r="M476" s="151"/>
      <c r="N476" s="38"/>
      <c r="O476" s="151"/>
      <c r="P476" s="38"/>
      <c r="Q476" s="151"/>
      <c r="R476" s="38"/>
      <c r="S476" s="151"/>
      <c r="T476" s="38"/>
      <c r="U476" s="151"/>
      <c r="V476" s="38"/>
      <c r="W476" s="151"/>
      <c r="X476" s="38"/>
      <c r="Y476" s="151"/>
      <c r="Z476" s="38"/>
      <c r="AA476" s="151"/>
      <c r="AB476" s="38"/>
      <c r="AC476" s="151"/>
      <c r="AD476" s="38"/>
      <c r="AE476" s="151"/>
      <c r="AF476" s="38"/>
      <c r="AG476" s="151"/>
      <c r="AH476" s="38"/>
      <c r="AI476" s="151"/>
      <c r="AJ476" s="38"/>
      <c r="AK476" s="151"/>
      <c r="AL476" s="38"/>
      <c r="AM476" s="151"/>
      <c r="AN476" s="38"/>
      <c r="AO476" s="151"/>
    </row>
    <row r="477" spans="1:41">
      <c r="A477" s="71" t="s">
        <v>537</v>
      </c>
      <c r="B477" s="72" t="s">
        <v>549</v>
      </c>
      <c r="C477" s="166"/>
      <c r="D477" s="74">
        <v>221643</v>
      </c>
      <c r="E477" s="74">
        <v>8</v>
      </c>
      <c r="F477" s="38">
        <v>4167</v>
      </c>
      <c r="G477" s="151">
        <v>4253</v>
      </c>
      <c r="H477" s="38">
        <v>19965</v>
      </c>
      <c r="I477" s="151">
        <v>20429</v>
      </c>
      <c r="J477" s="38"/>
      <c r="K477" s="151"/>
      <c r="L477" s="38"/>
      <c r="M477" s="151"/>
      <c r="N477" s="38"/>
      <c r="O477" s="151"/>
      <c r="P477" s="38"/>
      <c r="Q477" s="151"/>
      <c r="R477" s="38"/>
      <c r="S477" s="151"/>
      <c r="T477" s="38"/>
      <c r="U477" s="151"/>
      <c r="V477" s="38"/>
      <c r="W477" s="151"/>
      <c r="X477" s="38"/>
      <c r="Y477" s="151"/>
      <c r="Z477" s="38"/>
      <c r="AA477" s="151"/>
      <c r="AB477" s="38"/>
      <c r="AC477" s="151"/>
      <c r="AD477" s="38"/>
      <c r="AE477" s="151"/>
      <c r="AF477" s="38"/>
      <c r="AG477" s="151"/>
      <c r="AH477" s="38"/>
      <c r="AI477" s="151"/>
      <c r="AJ477" s="38"/>
      <c r="AK477" s="151"/>
      <c r="AL477" s="38"/>
      <c r="AM477" s="151"/>
      <c r="AN477" s="38"/>
      <c r="AO477" s="151"/>
    </row>
    <row r="478" spans="1:41">
      <c r="A478" s="71" t="s">
        <v>537</v>
      </c>
      <c r="B478" s="72" t="s">
        <v>550</v>
      </c>
      <c r="C478" s="166"/>
      <c r="D478" s="74">
        <v>221485</v>
      </c>
      <c r="E478" s="74">
        <v>8</v>
      </c>
      <c r="F478" s="38">
        <v>4143</v>
      </c>
      <c r="G478" s="151">
        <v>4235</v>
      </c>
      <c r="H478" s="38">
        <v>19941</v>
      </c>
      <c r="I478" s="151">
        <v>20411</v>
      </c>
      <c r="J478" s="38"/>
      <c r="K478" s="151"/>
      <c r="L478" s="38"/>
      <c r="M478" s="151"/>
      <c r="N478" s="38"/>
      <c r="O478" s="151"/>
      <c r="P478" s="38"/>
      <c r="Q478" s="151"/>
      <c r="R478" s="38"/>
      <c r="S478" s="151"/>
      <c r="T478" s="38"/>
      <c r="U478" s="151"/>
      <c r="V478" s="38"/>
      <c r="W478" s="151"/>
      <c r="X478" s="38"/>
      <c r="Y478" s="151"/>
      <c r="Z478" s="38"/>
      <c r="AA478" s="151"/>
      <c r="AB478" s="38"/>
      <c r="AC478" s="151"/>
      <c r="AD478" s="38"/>
      <c r="AE478" s="151"/>
      <c r="AF478" s="38"/>
      <c r="AG478" s="151"/>
      <c r="AH478" s="38"/>
      <c r="AI478" s="151"/>
      <c r="AJ478" s="38"/>
      <c r="AK478" s="151"/>
      <c r="AL478" s="38"/>
      <c r="AM478" s="151"/>
      <c r="AN478" s="38"/>
      <c r="AO478" s="151"/>
    </row>
    <row r="479" spans="1:41">
      <c r="A479" s="71" t="s">
        <v>537</v>
      </c>
      <c r="B479" s="72" t="s">
        <v>551</v>
      </c>
      <c r="C479" s="167"/>
      <c r="D479" s="74">
        <v>222053</v>
      </c>
      <c r="E479" s="74">
        <v>8</v>
      </c>
      <c r="F479" s="38">
        <v>4105</v>
      </c>
      <c r="G479" s="151">
        <v>4223</v>
      </c>
      <c r="H479" s="38">
        <v>19903</v>
      </c>
      <c r="I479" s="151">
        <v>20399</v>
      </c>
      <c r="J479" s="38"/>
      <c r="K479" s="151"/>
      <c r="L479" s="38"/>
      <c r="M479" s="151"/>
      <c r="N479" s="38"/>
      <c r="O479" s="151"/>
      <c r="P479" s="38"/>
      <c r="Q479" s="151"/>
      <c r="R479" s="38"/>
      <c r="S479" s="151"/>
      <c r="T479" s="38"/>
      <c r="U479" s="151"/>
      <c r="V479" s="38"/>
      <c r="W479" s="151"/>
      <c r="X479" s="38"/>
      <c r="Y479" s="151"/>
      <c r="Z479" s="38"/>
      <c r="AA479" s="151"/>
      <c r="AB479" s="38"/>
      <c r="AC479" s="151"/>
      <c r="AD479" s="38"/>
      <c r="AE479" s="151"/>
      <c r="AF479" s="38"/>
      <c r="AG479" s="151"/>
      <c r="AH479" s="38"/>
      <c r="AI479" s="151"/>
      <c r="AJ479" s="38"/>
      <c r="AK479" s="151"/>
      <c r="AL479" s="38"/>
      <c r="AM479" s="151"/>
      <c r="AN479" s="38"/>
      <c r="AO479" s="151"/>
    </row>
    <row r="480" spans="1:41">
      <c r="A480" s="71" t="s">
        <v>537</v>
      </c>
      <c r="B480" s="72" t="s">
        <v>552</v>
      </c>
      <c r="C480" s="166"/>
      <c r="D480" s="74">
        <v>219879</v>
      </c>
      <c r="E480" s="74">
        <v>9</v>
      </c>
      <c r="F480" s="38">
        <v>4127</v>
      </c>
      <c r="G480" s="151">
        <v>4229</v>
      </c>
      <c r="H480" s="38">
        <v>19925</v>
      </c>
      <c r="I480" s="151">
        <v>20405</v>
      </c>
      <c r="J480" s="38"/>
      <c r="K480" s="151"/>
      <c r="L480" s="38"/>
      <c r="M480" s="151"/>
      <c r="N480" s="38"/>
      <c r="O480" s="151"/>
      <c r="P480" s="38"/>
      <c r="Q480" s="151"/>
      <c r="R480" s="38"/>
      <c r="S480" s="151"/>
      <c r="T480" s="38"/>
      <c r="U480" s="151"/>
      <c r="V480" s="38"/>
      <c r="W480" s="151"/>
      <c r="X480" s="38"/>
      <c r="Y480" s="151"/>
      <c r="Z480" s="38"/>
      <c r="AA480" s="151"/>
      <c r="AB480" s="38"/>
      <c r="AC480" s="151"/>
      <c r="AD480" s="38"/>
      <c r="AE480" s="151"/>
      <c r="AF480" s="38"/>
      <c r="AG480" s="151"/>
      <c r="AH480" s="38"/>
      <c r="AI480" s="151"/>
      <c r="AJ480" s="38"/>
      <c r="AK480" s="151"/>
      <c r="AL480" s="38"/>
      <c r="AM480" s="151"/>
      <c r="AN480" s="38"/>
      <c r="AO480" s="151"/>
    </row>
    <row r="481" spans="1:41">
      <c r="A481" s="71" t="s">
        <v>537</v>
      </c>
      <c r="B481" s="72" t="s">
        <v>553</v>
      </c>
      <c r="C481" s="166"/>
      <c r="D481" s="74">
        <v>219888</v>
      </c>
      <c r="E481" s="74">
        <v>9</v>
      </c>
      <c r="F481" s="38">
        <v>4099</v>
      </c>
      <c r="G481" s="151">
        <v>4201</v>
      </c>
      <c r="H481" s="38">
        <v>19897</v>
      </c>
      <c r="I481" s="151">
        <v>20377</v>
      </c>
      <c r="J481" s="38"/>
      <c r="K481" s="151"/>
      <c r="L481" s="38"/>
      <c r="M481" s="151"/>
      <c r="N481" s="38"/>
      <c r="O481" s="151"/>
      <c r="P481" s="38"/>
      <c r="Q481" s="151"/>
      <c r="R481" s="38"/>
      <c r="S481" s="151"/>
      <c r="T481" s="38"/>
      <c r="U481" s="151"/>
      <c r="V481" s="38"/>
      <c r="W481" s="151"/>
      <c r="X481" s="38"/>
      <c r="Y481" s="151"/>
      <c r="Z481" s="38"/>
      <c r="AA481" s="151"/>
      <c r="AB481" s="38"/>
      <c r="AC481" s="151"/>
      <c r="AD481" s="38"/>
      <c r="AE481" s="151"/>
      <c r="AF481" s="38"/>
      <c r="AG481" s="151"/>
      <c r="AH481" s="38"/>
      <c r="AI481" s="151"/>
      <c r="AJ481" s="38"/>
      <c r="AK481" s="151"/>
      <c r="AL481" s="38"/>
      <c r="AM481" s="151"/>
      <c r="AN481" s="38"/>
      <c r="AO481" s="151"/>
    </row>
    <row r="482" spans="1:41" ht="15" customHeight="1">
      <c r="A482" s="71" t="s">
        <v>537</v>
      </c>
      <c r="B482" s="72" t="s">
        <v>555</v>
      </c>
      <c r="C482" s="166"/>
      <c r="D482" s="74">
        <v>220400</v>
      </c>
      <c r="E482" s="74">
        <v>9</v>
      </c>
      <c r="F482" s="38">
        <v>4113</v>
      </c>
      <c r="G482" s="151">
        <v>4215</v>
      </c>
      <c r="H482" s="38">
        <v>19911</v>
      </c>
      <c r="I482" s="151">
        <v>20391</v>
      </c>
      <c r="J482" s="38"/>
      <c r="K482" s="151"/>
      <c r="L482" s="38"/>
      <c r="M482" s="151"/>
      <c r="N482" s="38"/>
      <c r="O482" s="151"/>
      <c r="P482" s="38"/>
      <c r="Q482" s="151"/>
      <c r="R482" s="38"/>
      <c r="S482" s="151"/>
      <c r="T482" s="38"/>
      <c r="U482" s="151"/>
      <c r="V482" s="38"/>
      <c r="W482" s="151"/>
      <c r="X482" s="38"/>
      <c r="Y482" s="151"/>
      <c r="Z482" s="38"/>
      <c r="AA482" s="151"/>
      <c r="AB482" s="38"/>
      <c r="AC482" s="151"/>
      <c r="AD482" s="38"/>
      <c r="AE482" s="151"/>
      <c r="AF482" s="38"/>
      <c r="AG482" s="151"/>
      <c r="AH482" s="38"/>
      <c r="AI482" s="151"/>
      <c r="AJ482" s="38"/>
      <c r="AK482" s="151"/>
      <c r="AL482" s="38"/>
      <c r="AM482" s="151"/>
      <c r="AN482" s="38"/>
      <c r="AO482" s="151"/>
    </row>
    <row r="483" spans="1:41">
      <c r="A483" s="71" t="s">
        <v>537</v>
      </c>
      <c r="B483" s="72" t="s">
        <v>556</v>
      </c>
      <c r="C483" s="166"/>
      <c r="D483" s="74">
        <v>221096</v>
      </c>
      <c r="E483" s="74">
        <v>9</v>
      </c>
      <c r="F483" s="38">
        <v>4129</v>
      </c>
      <c r="G483" s="151">
        <v>4237</v>
      </c>
      <c r="H483" s="38">
        <v>19927</v>
      </c>
      <c r="I483" s="151">
        <v>20413</v>
      </c>
      <c r="J483" s="38"/>
      <c r="K483" s="151"/>
      <c r="L483" s="38"/>
      <c r="M483" s="151"/>
      <c r="N483" s="38"/>
      <c r="O483" s="151"/>
      <c r="P483" s="38"/>
      <c r="Q483" s="151"/>
      <c r="R483" s="38"/>
      <c r="S483" s="151"/>
      <c r="T483" s="38"/>
      <c r="U483" s="151"/>
      <c r="V483" s="38"/>
      <c r="W483" s="151"/>
      <c r="X483" s="38"/>
      <c r="Y483" s="151"/>
      <c r="Z483" s="38"/>
      <c r="AA483" s="151"/>
      <c r="AB483" s="38"/>
      <c r="AC483" s="151"/>
      <c r="AD483" s="38"/>
      <c r="AE483" s="151"/>
      <c r="AF483" s="38"/>
      <c r="AG483" s="151"/>
      <c r="AH483" s="38"/>
      <c r="AI483" s="151"/>
      <c r="AJ483" s="38"/>
      <c r="AK483" s="151"/>
      <c r="AL483" s="38"/>
      <c r="AM483" s="151"/>
      <c r="AN483" s="38"/>
      <c r="AO483" s="151"/>
    </row>
    <row r="484" spans="1:41">
      <c r="A484" s="71" t="s">
        <v>537</v>
      </c>
      <c r="B484" s="72" t="s">
        <v>557</v>
      </c>
      <c r="C484" s="166"/>
      <c r="D484" s="74">
        <v>221908</v>
      </c>
      <c r="E484" s="74">
        <v>9</v>
      </c>
      <c r="F484" s="38">
        <v>4115</v>
      </c>
      <c r="G484" s="151">
        <v>4241</v>
      </c>
      <c r="H484" s="38">
        <v>19913</v>
      </c>
      <c r="I484" s="151">
        <v>20417</v>
      </c>
      <c r="J484" s="38"/>
      <c r="K484" s="151"/>
      <c r="L484" s="38"/>
      <c r="M484" s="151"/>
      <c r="N484" s="38"/>
      <c r="O484" s="151"/>
      <c r="P484" s="38"/>
      <c r="Q484" s="151"/>
      <c r="R484" s="38"/>
      <c r="S484" s="151"/>
      <c r="T484" s="38"/>
      <c r="U484" s="151"/>
      <c r="V484" s="38"/>
      <c r="W484" s="151"/>
      <c r="X484" s="38"/>
      <c r="Y484" s="151"/>
      <c r="Z484" s="38"/>
      <c r="AA484" s="151"/>
      <c r="AB484" s="38"/>
      <c r="AC484" s="151"/>
      <c r="AD484" s="38"/>
      <c r="AE484" s="151"/>
      <c r="AF484" s="38"/>
      <c r="AG484" s="151"/>
      <c r="AH484" s="38"/>
      <c r="AI484" s="151"/>
      <c r="AJ484" s="38"/>
      <c r="AK484" s="151"/>
      <c r="AL484" s="38"/>
      <c r="AM484" s="151"/>
      <c r="AN484" s="38"/>
      <c r="AO484" s="151"/>
    </row>
    <row r="485" spans="1:41">
      <c r="A485" s="71" t="s">
        <v>537</v>
      </c>
      <c r="B485" s="72" t="s">
        <v>558</v>
      </c>
      <c r="C485" s="166"/>
      <c r="D485" s="74">
        <v>221397</v>
      </c>
      <c r="E485" s="74">
        <v>9</v>
      </c>
      <c r="F485" s="38">
        <v>4131</v>
      </c>
      <c r="G485" s="151">
        <v>4233</v>
      </c>
      <c r="H485" s="38">
        <v>19929</v>
      </c>
      <c r="I485" s="151">
        <v>20409</v>
      </c>
      <c r="J485" s="38"/>
      <c r="K485" s="151"/>
      <c r="L485" s="38"/>
      <c r="M485" s="151"/>
      <c r="N485" s="38"/>
      <c r="O485" s="151"/>
      <c r="P485" s="38"/>
      <c r="Q485" s="151"/>
      <c r="R485" s="38"/>
      <c r="S485" s="151"/>
      <c r="T485" s="38"/>
      <c r="U485" s="151"/>
      <c r="V485" s="38"/>
      <c r="W485" s="151"/>
      <c r="X485" s="38"/>
      <c r="Y485" s="151"/>
      <c r="Z485" s="38"/>
      <c r="AA485" s="151"/>
      <c r="AB485" s="38"/>
      <c r="AC485" s="151"/>
      <c r="AD485" s="38"/>
      <c r="AE485" s="151"/>
      <c r="AF485" s="38"/>
      <c r="AG485" s="151"/>
      <c r="AH485" s="38"/>
      <c r="AI485" s="151"/>
      <c r="AJ485" s="38"/>
      <c r="AK485" s="151"/>
      <c r="AL485" s="38"/>
      <c r="AM485" s="151"/>
      <c r="AN485" s="38"/>
      <c r="AO485" s="151"/>
    </row>
    <row r="486" spans="1:41">
      <c r="A486" s="71" t="s">
        <v>537</v>
      </c>
      <c r="B486" s="72" t="s">
        <v>559</v>
      </c>
      <c r="C486" s="166"/>
      <c r="D486" s="74">
        <v>222062</v>
      </c>
      <c r="E486" s="74">
        <v>9</v>
      </c>
      <c r="F486" s="38">
        <v>4116</v>
      </c>
      <c r="G486" s="151">
        <v>4218</v>
      </c>
      <c r="H486" s="38">
        <v>19914</v>
      </c>
      <c r="I486" s="151">
        <v>20394</v>
      </c>
      <c r="J486" s="38"/>
      <c r="K486" s="151"/>
      <c r="L486" s="38"/>
      <c r="M486" s="151"/>
      <c r="N486" s="38"/>
      <c r="O486" s="151"/>
      <c r="P486" s="38"/>
      <c r="Q486" s="151"/>
      <c r="R486" s="38"/>
      <c r="S486" s="151"/>
      <c r="T486" s="38"/>
      <c r="U486" s="151"/>
      <c r="V486" s="38"/>
      <c r="W486" s="151"/>
      <c r="X486" s="38"/>
      <c r="Y486" s="151"/>
      <c r="Z486" s="38"/>
      <c r="AA486" s="151"/>
      <c r="AB486" s="38"/>
      <c r="AC486" s="151"/>
      <c r="AD486" s="38"/>
      <c r="AE486" s="151"/>
      <c r="AF486" s="38"/>
      <c r="AG486" s="151"/>
      <c r="AH486" s="38"/>
      <c r="AI486" s="151"/>
      <c r="AJ486" s="38"/>
      <c r="AK486" s="151"/>
      <c r="AL486" s="38"/>
      <c r="AM486" s="151"/>
      <c r="AN486" s="38"/>
      <c r="AO486" s="151"/>
    </row>
    <row r="487" spans="1:41" ht="12.75" customHeight="1">
      <c r="A487" s="71" t="s">
        <v>537</v>
      </c>
      <c r="B487" s="72" t="s">
        <v>554</v>
      </c>
      <c r="C487" s="214" t="s">
        <v>824</v>
      </c>
      <c r="D487" s="74">
        <v>220057</v>
      </c>
      <c r="E487" s="168">
        <v>10</v>
      </c>
      <c r="F487" s="38">
        <v>4127</v>
      </c>
      <c r="G487" s="151">
        <v>4229</v>
      </c>
      <c r="H487" s="38">
        <v>19925</v>
      </c>
      <c r="I487" s="151">
        <v>20405</v>
      </c>
      <c r="J487" s="38"/>
      <c r="K487" s="151"/>
      <c r="L487" s="38"/>
      <c r="M487" s="151"/>
      <c r="N487" s="38"/>
      <c r="O487" s="151"/>
      <c r="P487" s="38"/>
      <c r="Q487" s="151"/>
      <c r="R487" s="38"/>
      <c r="S487" s="151"/>
      <c r="T487" s="38"/>
      <c r="U487" s="151"/>
      <c r="V487" s="38"/>
      <c r="W487" s="151"/>
      <c r="X487" s="38"/>
      <c r="Y487" s="151"/>
      <c r="Z487" s="38"/>
      <c r="AA487" s="151"/>
      <c r="AB487" s="38"/>
      <c r="AC487" s="151"/>
      <c r="AD487" s="38"/>
      <c r="AE487" s="151"/>
      <c r="AF487" s="38"/>
      <c r="AG487" s="151"/>
      <c r="AH487" s="38"/>
      <c r="AI487" s="151"/>
      <c r="AJ487" s="38"/>
      <c r="AK487" s="151"/>
      <c r="AL487" s="38"/>
      <c r="AM487" s="151"/>
      <c r="AN487" s="38"/>
      <c r="AO487" s="151"/>
    </row>
    <row r="488" spans="1:41">
      <c r="A488" s="71" t="s">
        <v>537</v>
      </c>
      <c r="B488" s="72" t="s">
        <v>560</v>
      </c>
      <c r="C488" s="166" t="s">
        <v>842</v>
      </c>
      <c r="D488" s="74" t="s">
        <v>561</v>
      </c>
      <c r="E488" s="74">
        <v>12</v>
      </c>
      <c r="F488" s="38">
        <v>3554</v>
      </c>
      <c r="G488" s="151">
        <v>3647</v>
      </c>
      <c r="H488" s="38"/>
      <c r="I488" s="151"/>
      <c r="J488" s="38"/>
      <c r="K488" s="151"/>
      <c r="L488" s="38"/>
      <c r="M488" s="151"/>
      <c r="N488" s="38"/>
      <c r="O488" s="151"/>
      <c r="P488" s="38"/>
      <c r="Q488" s="151"/>
      <c r="R488" s="38"/>
      <c r="S488" s="151"/>
      <c r="T488" s="38"/>
      <c r="U488" s="151"/>
      <c r="V488" s="38"/>
      <c r="W488" s="151"/>
      <c r="X488" s="38"/>
      <c r="Y488" s="151"/>
      <c r="Z488" s="38"/>
      <c r="AA488" s="151"/>
      <c r="AB488" s="38"/>
      <c r="AC488" s="151"/>
      <c r="AD488" s="38"/>
      <c r="AE488" s="151"/>
      <c r="AF488" s="38"/>
      <c r="AG488" s="151"/>
      <c r="AH488" s="38"/>
      <c r="AI488" s="151"/>
      <c r="AJ488" s="38"/>
      <c r="AK488" s="151"/>
      <c r="AL488" s="38"/>
      <c r="AM488" s="151"/>
      <c r="AN488" s="38"/>
      <c r="AO488" s="151"/>
    </row>
    <row r="489" spans="1:41">
      <c r="A489" s="71" t="s">
        <v>537</v>
      </c>
      <c r="B489" s="72" t="s">
        <v>562</v>
      </c>
      <c r="C489" s="166"/>
      <c r="D489" s="74">
        <v>219596</v>
      </c>
      <c r="E489" s="74">
        <v>13</v>
      </c>
      <c r="F489" s="38">
        <v>3554</v>
      </c>
      <c r="G489" s="151">
        <v>3647</v>
      </c>
      <c r="H489" s="38"/>
      <c r="I489" s="151"/>
      <c r="J489" s="38"/>
      <c r="K489" s="151"/>
      <c r="L489" s="38"/>
      <c r="M489" s="151"/>
      <c r="N489" s="38"/>
      <c r="O489" s="151"/>
      <c r="P489" s="38"/>
      <c r="Q489" s="151"/>
      <c r="R489" s="38"/>
      <c r="S489" s="151"/>
      <c r="T489" s="38"/>
      <c r="U489" s="151"/>
      <c r="V489" s="38"/>
      <c r="W489" s="151"/>
      <c r="X489" s="38"/>
      <c r="Y489" s="151"/>
      <c r="Z489" s="38"/>
      <c r="AA489" s="151"/>
      <c r="AB489" s="38"/>
      <c r="AC489" s="151"/>
      <c r="AD489" s="38"/>
      <c r="AE489" s="151"/>
      <c r="AF489" s="38"/>
      <c r="AG489" s="151"/>
      <c r="AH489" s="38"/>
      <c r="AI489" s="151"/>
      <c r="AJ489" s="38"/>
      <c r="AK489" s="151"/>
      <c r="AL489" s="38"/>
      <c r="AM489" s="151"/>
      <c r="AN489" s="38"/>
      <c r="AO489" s="151"/>
    </row>
    <row r="490" spans="1:41">
      <c r="A490" s="71" t="s">
        <v>537</v>
      </c>
      <c r="B490" s="72" t="s">
        <v>563</v>
      </c>
      <c r="C490" s="166"/>
      <c r="D490" s="74">
        <v>219921</v>
      </c>
      <c r="E490" s="74">
        <v>13</v>
      </c>
      <c r="F490" s="38">
        <v>3554</v>
      </c>
      <c r="G490" s="151">
        <v>3647</v>
      </c>
      <c r="H490" s="38"/>
      <c r="I490" s="151"/>
      <c r="J490" s="38"/>
      <c r="K490" s="151"/>
      <c r="L490" s="38"/>
      <c r="M490" s="151"/>
      <c r="N490" s="38"/>
      <c r="O490" s="151"/>
      <c r="P490" s="38"/>
      <c r="Q490" s="151"/>
      <c r="R490" s="38"/>
      <c r="S490" s="151"/>
      <c r="T490" s="38"/>
      <c r="U490" s="151"/>
      <c r="V490" s="38"/>
      <c r="W490" s="151"/>
      <c r="X490" s="38"/>
      <c r="Y490" s="151"/>
      <c r="Z490" s="38"/>
      <c r="AA490" s="151"/>
      <c r="AB490" s="38"/>
      <c r="AC490" s="151"/>
      <c r="AD490" s="38"/>
      <c r="AE490" s="151"/>
      <c r="AF490" s="38"/>
      <c r="AG490" s="151"/>
      <c r="AH490" s="38"/>
      <c r="AI490" s="151"/>
      <c r="AJ490" s="38"/>
      <c r="AK490" s="151"/>
      <c r="AL490" s="38"/>
      <c r="AM490" s="151"/>
      <c r="AN490" s="38"/>
      <c r="AO490" s="151"/>
    </row>
    <row r="491" spans="1:41">
      <c r="A491" s="71" t="s">
        <v>537</v>
      </c>
      <c r="B491" s="72" t="s">
        <v>564</v>
      </c>
      <c r="C491" s="166"/>
      <c r="D491" s="74">
        <v>221591</v>
      </c>
      <c r="E491" s="74">
        <v>13</v>
      </c>
      <c r="F491" s="38">
        <v>3554</v>
      </c>
      <c r="G491" s="151">
        <v>3647</v>
      </c>
      <c r="H491" s="38"/>
      <c r="I491" s="151"/>
      <c r="J491" s="38"/>
      <c r="K491" s="151"/>
      <c r="L491" s="38"/>
      <c r="M491" s="151"/>
      <c r="N491" s="38"/>
      <c r="O491" s="151"/>
      <c r="P491" s="38"/>
      <c r="Q491" s="151"/>
      <c r="R491" s="38"/>
      <c r="S491" s="151"/>
      <c r="T491" s="38"/>
      <c r="U491" s="151"/>
      <c r="V491" s="38"/>
      <c r="W491" s="151"/>
      <c r="X491" s="38"/>
      <c r="Y491" s="151"/>
      <c r="Z491" s="38"/>
      <c r="AA491" s="151"/>
      <c r="AB491" s="38"/>
      <c r="AC491" s="151"/>
      <c r="AD491" s="38"/>
      <c r="AE491" s="151"/>
      <c r="AF491" s="38"/>
      <c r="AG491" s="151"/>
      <c r="AH491" s="38"/>
      <c r="AI491" s="151"/>
      <c r="AJ491" s="38"/>
      <c r="AK491" s="151"/>
      <c r="AL491" s="38"/>
      <c r="AM491" s="151"/>
      <c r="AN491" s="38"/>
      <c r="AO491" s="151"/>
    </row>
    <row r="492" spans="1:41">
      <c r="A492" s="71" t="s">
        <v>537</v>
      </c>
      <c r="B492" s="72" t="s">
        <v>565</v>
      </c>
      <c r="C492" s="166"/>
      <c r="D492" s="74">
        <v>221430</v>
      </c>
      <c r="E492" s="74">
        <v>13</v>
      </c>
      <c r="F492" s="38">
        <v>3554</v>
      </c>
      <c r="G492" s="151">
        <v>3647</v>
      </c>
      <c r="H492" s="38"/>
      <c r="I492" s="151"/>
      <c r="J492" s="38"/>
      <c r="K492" s="151"/>
      <c r="L492" s="38"/>
      <c r="M492" s="151"/>
      <c r="N492" s="38"/>
      <c r="O492" s="151"/>
      <c r="P492" s="38"/>
      <c r="Q492" s="151"/>
      <c r="R492" s="38"/>
      <c r="S492" s="151"/>
      <c r="T492" s="38"/>
      <c r="U492" s="151"/>
      <c r="V492" s="38"/>
      <c r="W492" s="151"/>
      <c r="X492" s="38"/>
      <c r="Y492" s="151"/>
      <c r="Z492" s="38"/>
      <c r="AA492" s="151"/>
      <c r="AB492" s="38"/>
      <c r="AC492" s="151"/>
      <c r="AD492" s="38"/>
      <c r="AE492" s="151"/>
      <c r="AF492" s="38"/>
      <c r="AG492" s="151"/>
      <c r="AH492" s="38"/>
      <c r="AI492" s="151"/>
      <c r="AJ492" s="38"/>
      <c r="AK492" s="151"/>
      <c r="AL492" s="38"/>
      <c r="AM492" s="151"/>
      <c r="AN492" s="38"/>
      <c r="AO492" s="151"/>
    </row>
    <row r="493" spans="1:41">
      <c r="A493" s="71" t="s">
        <v>537</v>
      </c>
      <c r="B493" s="72" t="s">
        <v>566</v>
      </c>
      <c r="C493" s="166"/>
      <c r="D493" s="74">
        <v>219994</v>
      </c>
      <c r="E493" s="74">
        <v>13</v>
      </c>
      <c r="F493" s="38">
        <v>3554</v>
      </c>
      <c r="G493" s="151">
        <v>3647</v>
      </c>
      <c r="H493" s="38"/>
      <c r="I493" s="151"/>
      <c r="J493" s="38"/>
      <c r="K493" s="151"/>
      <c r="L493" s="38"/>
      <c r="M493" s="151"/>
      <c r="N493" s="38"/>
      <c r="O493" s="151"/>
      <c r="P493" s="38"/>
      <c r="Q493" s="151"/>
      <c r="R493" s="38"/>
      <c r="S493" s="151"/>
      <c r="T493" s="38"/>
      <c r="U493" s="151"/>
      <c r="V493" s="38"/>
      <c r="W493" s="151"/>
      <c r="X493" s="38"/>
      <c r="Y493" s="151"/>
      <c r="Z493" s="38"/>
      <c r="AA493" s="151"/>
      <c r="AB493" s="38"/>
      <c r="AC493" s="151"/>
      <c r="AD493" s="38"/>
      <c r="AE493" s="151"/>
      <c r="AF493" s="38"/>
      <c r="AG493" s="151"/>
      <c r="AH493" s="38"/>
      <c r="AI493" s="151"/>
      <c r="AJ493" s="38"/>
      <c r="AK493" s="151"/>
      <c r="AL493" s="38"/>
      <c r="AM493" s="151"/>
      <c r="AN493" s="38"/>
      <c r="AO493" s="151"/>
    </row>
    <row r="494" spans="1:41">
      <c r="A494" s="71" t="s">
        <v>537</v>
      </c>
      <c r="B494" s="72" t="s">
        <v>567</v>
      </c>
      <c r="C494" s="166"/>
      <c r="D494" s="74">
        <v>220127</v>
      </c>
      <c r="E494" s="74">
        <v>13</v>
      </c>
      <c r="F494" s="38">
        <v>3554</v>
      </c>
      <c r="G494" s="151">
        <v>3647</v>
      </c>
      <c r="H494" s="38"/>
      <c r="I494" s="151"/>
      <c r="J494" s="38"/>
      <c r="K494" s="151"/>
      <c r="L494" s="38"/>
      <c r="M494" s="151"/>
      <c r="N494" s="38"/>
      <c r="O494" s="151"/>
      <c r="P494" s="38"/>
      <c r="Q494" s="151"/>
      <c r="R494" s="38"/>
      <c r="S494" s="151"/>
      <c r="T494" s="38"/>
      <c r="U494" s="151"/>
      <c r="V494" s="38"/>
      <c r="W494" s="151"/>
      <c r="X494" s="38"/>
      <c r="Y494" s="151"/>
      <c r="Z494" s="38"/>
      <c r="AA494" s="151"/>
      <c r="AB494" s="38"/>
      <c r="AC494" s="151"/>
      <c r="AD494" s="38"/>
      <c r="AE494" s="151"/>
      <c r="AF494" s="38"/>
      <c r="AG494" s="151"/>
      <c r="AH494" s="38"/>
      <c r="AI494" s="151"/>
      <c r="AJ494" s="38"/>
      <c r="AK494" s="151"/>
      <c r="AL494" s="38"/>
      <c r="AM494" s="151"/>
      <c r="AN494" s="38"/>
      <c r="AO494" s="151"/>
    </row>
    <row r="495" spans="1:41">
      <c r="A495" s="71" t="s">
        <v>537</v>
      </c>
      <c r="B495" s="72" t="s">
        <v>568</v>
      </c>
      <c r="C495" s="166"/>
      <c r="D495" s="74">
        <v>220251</v>
      </c>
      <c r="E495" s="74">
        <v>13</v>
      </c>
      <c r="F495" s="38">
        <v>3554</v>
      </c>
      <c r="G495" s="151">
        <v>3647</v>
      </c>
      <c r="H495" s="38"/>
      <c r="I495" s="151"/>
      <c r="J495" s="38"/>
      <c r="K495" s="151"/>
      <c r="L495" s="38"/>
      <c r="M495" s="151"/>
      <c r="N495" s="38"/>
      <c r="O495" s="151"/>
      <c r="P495" s="38"/>
      <c r="Q495" s="151"/>
      <c r="R495" s="38"/>
      <c r="S495" s="151"/>
      <c r="T495" s="38"/>
      <c r="U495" s="151"/>
      <c r="V495" s="38"/>
      <c r="W495" s="151"/>
      <c r="X495" s="38"/>
      <c r="Y495" s="151"/>
      <c r="Z495" s="38"/>
      <c r="AA495" s="151"/>
      <c r="AB495" s="38"/>
      <c r="AC495" s="151"/>
      <c r="AD495" s="38"/>
      <c r="AE495" s="151"/>
      <c r="AF495" s="38"/>
      <c r="AG495" s="151"/>
      <c r="AH495" s="38"/>
      <c r="AI495" s="151"/>
      <c r="AJ495" s="38"/>
      <c r="AK495" s="151"/>
      <c r="AL495" s="38"/>
      <c r="AM495" s="151"/>
      <c r="AN495" s="38"/>
      <c r="AO495" s="151"/>
    </row>
    <row r="496" spans="1:41">
      <c r="A496" s="71" t="s">
        <v>537</v>
      </c>
      <c r="B496" s="72" t="s">
        <v>569</v>
      </c>
      <c r="C496" s="166"/>
      <c r="D496" s="74">
        <v>220279</v>
      </c>
      <c r="E496" s="74">
        <v>13</v>
      </c>
      <c r="F496" s="38">
        <v>3554</v>
      </c>
      <c r="G496" s="151">
        <v>3647</v>
      </c>
      <c r="H496" s="38"/>
      <c r="I496" s="151"/>
      <c r="J496" s="38"/>
      <c r="K496" s="151"/>
      <c r="L496" s="38"/>
      <c r="M496" s="151"/>
      <c r="N496" s="38"/>
      <c r="O496" s="151"/>
      <c r="P496" s="38"/>
      <c r="Q496" s="151"/>
      <c r="R496" s="38"/>
      <c r="S496" s="151"/>
      <c r="T496" s="38"/>
      <c r="U496" s="151"/>
      <c r="V496" s="38"/>
      <c r="W496" s="151"/>
      <c r="X496" s="38"/>
      <c r="Y496" s="151"/>
      <c r="Z496" s="38"/>
      <c r="AA496" s="151"/>
      <c r="AB496" s="38"/>
      <c r="AC496" s="151"/>
      <c r="AD496" s="38"/>
      <c r="AE496" s="151"/>
      <c r="AF496" s="38"/>
      <c r="AG496" s="151"/>
      <c r="AH496" s="38"/>
      <c r="AI496" s="151"/>
      <c r="AJ496" s="38"/>
      <c r="AK496" s="151"/>
      <c r="AL496" s="38"/>
      <c r="AM496" s="151"/>
      <c r="AN496" s="38"/>
      <c r="AO496" s="151"/>
    </row>
    <row r="497" spans="1:41">
      <c r="A497" s="71" t="s">
        <v>537</v>
      </c>
      <c r="B497" s="72" t="s">
        <v>570</v>
      </c>
      <c r="C497" s="166"/>
      <c r="D497" s="74">
        <v>220321</v>
      </c>
      <c r="E497" s="74">
        <v>13</v>
      </c>
      <c r="F497" s="38">
        <v>3554</v>
      </c>
      <c r="G497" s="151">
        <v>3647</v>
      </c>
      <c r="H497" s="38"/>
      <c r="I497" s="151"/>
      <c r="J497" s="38"/>
      <c r="K497" s="151"/>
      <c r="L497" s="38"/>
      <c r="M497" s="151"/>
      <c r="N497" s="38"/>
      <c r="O497" s="151"/>
      <c r="P497" s="38"/>
      <c r="Q497" s="151"/>
      <c r="R497" s="38"/>
      <c r="S497" s="151"/>
      <c r="T497" s="38"/>
      <c r="U497" s="151"/>
      <c r="V497" s="38"/>
      <c r="W497" s="151"/>
      <c r="X497" s="38"/>
      <c r="Y497" s="151"/>
      <c r="Z497" s="38"/>
      <c r="AA497" s="151"/>
      <c r="AB497" s="38"/>
      <c r="AC497" s="151"/>
      <c r="AD497" s="38"/>
      <c r="AE497" s="151"/>
      <c r="AF497" s="38"/>
      <c r="AG497" s="151"/>
      <c r="AH497" s="38"/>
      <c r="AI497" s="151"/>
      <c r="AJ497" s="38"/>
      <c r="AK497" s="151"/>
      <c r="AL497" s="38"/>
      <c r="AM497" s="151"/>
      <c r="AN497" s="38"/>
      <c r="AO497" s="151"/>
    </row>
    <row r="498" spans="1:41">
      <c r="A498" s="71" t="s">
        <v>537</v>
      </c>
      <c r="B498" s="72" t="s">
        <v>571</v>
      </c>
      <c r="C498" s="166"/>
      <c r="D498" s="74">
        <v>220394</v>
      </c>
      <c r="E498" s="74">
        <v>13</v>
      </c>
      <c r="F498" s="38">
        <v>3554</v>
      </c>
      <c r="G498" s="151">
        <v>3647</v>
      </c>
      <c r="H498" s="38"/>
      <c r="I498" s="151"/>
      <c r="J498" s="38"/>
      <c r="K498" s="151"/>
      <c r="L498" s="38"/>
      <c r="M498" s="151"/>
      <c r="N498" s="38"/>
      <c r="O498" s="151"/>
      <c r="P498" s="38"/>
      <c r="Q498" s="151"/>
      <c r="R498" s="38"/>
      <c r="S498" s="151"/>
      <c r="T498" s="38"/>
      <c r="U498" s="151"/>
      <c r="V498" s="38"/>
      <c r="W498" s="151"/>
      <c r="X498" s="38"/>
      <c r="Y498" s="151"/>
      <c r="Z498" s="38"/>
      <c r="AA498" s="151"/>
      <c r="AB498" s="38"/>
      <c r="AC498" s="151"/>
      <c r="AD498" s="38"/>
      <c r="AE498" s="151"/>
      <c r="AF498" s="38"/>
      <c r="AG498" s="151"/>
      <c r="AH498" s="38"/>
      <c r="AI498" s="151"/>
      <c r="AJ498" s="38"/>
      <c r="AK498" s="151"/>
      <c r="AL498" s="38"/>
      <c r="AM498" s="151"/>
      <c r="AN498" s="38"/>
      <c r="AO498" s="151"/>
    </row>
    <row r="499" spans="1:41">
      <c r="A499" s="71" t="s">
        <v>537</v>
      </c>
      <c r="B499" s="72" t="s">
        <v>572</v>
      </c>
      <c r="C499" s="166"/>
      <c r="D499" s="74">
        <v>221616</v>
      </c>
      <c r="E499" s="74">
        <v>13</v>
      </c>
      <c r="F499" s="38">
        <v>3554</v>
      </c>
      <c r="G499" s="151">
        <v>3647</v>
      </c>
      <c r="H499" s="38"/>
      <c r="I499" s="151"/>
      <c r="J499" s="38"/>
      <c r="K499" s="151"/>
      <c r="L499" s="38"/>
      <c r="M499" s="151"/>
      <c r="N499" s="38"/>
      <c r="O499" s="151"/>
      <c r="P499" s="38"/>
      <c r="Q499" s="151"/>
      <c r="R499" s="38"/>
      <c r="S499" s="151"/>
      <c r="T499" s="38"/>
      <c r="U499" s="151"/>
      <c r="V499" s="38"/>
      <c r="W499" s="151"/>
      <c r="X499" s="38"/>
      <c r="Y499" s="151"/>
      <c r="Z499" s="38"/>
      <c r="AA499" s="151"/>
      <c r="AB499" s="38"/>
      <c r="AC499" s="151"/>
      <c r="AD499" s="38"/>
      <c r="AE499" s="151"/>
      <c r="AF499" s="38"/>
      <c r="AG499" s="151"/>
      <c r="AH499" s="38"/>
      <c r="AI499" s="151"/>
      <c r="AJ499" s="38"/>
      <c r="AK499" s="151"/>
      <c r="AL499" s="38"/>
      <c r="AM499" s="151"/>
      <c r="AN499" s="38"/>
      <c r="AO499" s="151"/>
    </row>
    <row r="500" spans="1:41">
      <c r="A500" s="71" t="s">
        <v>537</v>
      </c>
      <c r="B500" s="72" t="s">
        <v>573</v>
      </c>
      <c r="C500" s="166"/>
      <c r="D500" s="74">
        <v>221625</v>
      </c>
      <c r="E500" s="74">
        <v>13</v>
      </c>
      <c r="F500" s="38">
        <v>3554</v>
      </c>
      <c r="G500" s="151">
        <v>3647</v>
      </c>
      <c r="H500" s="38"/>
      <c r="I500" s="151"/>
      <c r="J500" s="38"/>
      <c r="K500" s="151"/>
      <c r="L500" s="38"/>
      <c r="M500" s="151"/>
      <c r="N500" s="38"/>
      <c r="O500" s="151"/>
      <c r="P500" s="38"/>
      <c r="Q500" s="151"/>
      <c r="R500" s="38"/>
      <c r="S500" s="151"/>
      <c r="T500" s="38"/>
      <c r="U500" s="151"/>
      <c r="V500" s="38"/>
      <c r="W500" s="151"/>
      <c r="X500" s="38"/>
      <c r="Y500" s="151"/>
      <c r="Z500" s="38"/>
      <c r="AA500" s="151"/>
      <c r="AB500" s="38"/>
      <c r="AC500" s="151"/>
      <c r="AD500" s="38"/>
      <c r="AE500" s="151"/>
      <c r="AF500" s="38"/>
      <c r="AG500" s="151"/>
      <c r="AH500" s="38"/>
      <c r="AI500" s="151"/>
      <c r="AJ500" s="38"/>
      <c r="AK500" s="151"/>
      <c r="AL500" s="38"/>
      <c r="AM500" s="151"/>
      <c r="AN500" s="38"/>
      <c r="AO500" s="151"/>
    </row>
    <row r="501" spans="1:41">
      <c r="A501" s="71" t="s">
        <v>537</v>
      </c>
      <c r="B501" s="72" t="s">
        <v>574</v>
      </c>
      <c r="C501" s="166"/>
      <c r="D501" s="74">
        <v>220640</v>
      </c>
      <c r="E501" s="74">
        <v>13</v>
      </c>
      <c r="F501" s="38">
        <v>3554</v>
      </c>
      <c r="G501" s="151">
        <v>3647</v>
      </c>
      <c r="H501" s="38"/>
      <c r="I501" s="151"/>
      <c r="J501" s="38"/>
      <c r="K501" s="151"/>
      <c r="L501" s="38"/>
      <c r="M501" s="151"/>
      <c r="N501" s="38"/>
      <c r="O501" s="151"/>
      <c r="P501" s="38"/>
      <c r="Q501" s="151"/>
      <c r="R501" s="38"/>
      <c r="S501" s="151"/>
      <c r="T501" s="38"/>
      <c r="U501" s="151"/>
      <c r="V501" s="38"/>
      <c r="W501" s="151"/>
      <c r="X501" s="38"/>
      <c r="Y501" s="151"/>
      <c r="Z501" s="38"/>
      <c r="AA501" s="151"/>
      <c r="AB501" s="38"/>
      <c r="AC501" s="151"/>
      <c r="AD501" s="38"/>
      <c r="AE501" s="151"/>
      <c r="AF501" s="38"/>
      <c r="AG501" s="151"/>
      <c r="AH501" s="38"/>
      <c r="AI501" s="151"/>
      <c r="AJ501" s="38"/>
      <c r="AK501" s="151"/>
      <c r="AL501" s="38"/>
      <c r="AM501" s="151"/>
      <c r="AN501" s="38"/>
      <c r="AO501" s="151"/>
    </row>
    <row r="502" spans="1:41">
      <c r="A502" s="71" t="s">
        <v>537</v>
      </c>
      <c r="B502" s="72" t="s">
        <v>575</v>
      </c>
      <c r="C502" s="166"/>
      <c r="D502" s="74">
        <v>220756</v>
      </c>
      <c r="E502" s="74">
        <v>13</v>
      </c>
      <c r="F502" s="38">
        <v>3554</v>
      </c>
      <c r="G502" s="151">
        <v>3647</v>
      </c>
      <c r="H502" s="38"/>
      <c r="I502" s="151"/>
      <c r="J502" s="38"/>
      <c r="K502" s="151"/>
      <c r="L502" s="38"/>
      <c r="M502" s="151"/>
      <c r="N502" s="38"/>
      <c r="O502" s="151"/>
      <c r="P502" s="38"/>
      <c r="Q502" s="151"/>
      <c r="R502" s="38"/>
      <c r="S502" s="151"/>
      <c r="T502" s="38"/>
      <c r="U502" s="151"/>
      <c r="V502" s="38"/>
      <c r="W502" s="151"/>
      <c r="X502" s="38"/>
      <c r="Y502" s="151"/>
      <c r="Z502" s="38"/>
      <c r="AA502" s="151"/>
      <c r="AB502" s="38"/>
      <c r="AC502" s="151"/>
      <c r="AD502" s="38"/>
      <c r="AE502" s="151"/>
      <c r="AF502" s="38"/>
      <c r="AG502" s="151"/>
      <c r="AH502" s="38"/>
      <c r="AI502" s="151"/>
      <c r="AJ502" s="38"/>
      <c r="AK502" s="151"/>
      <c r="AL502" s="38"/>
      <c r="AM502" s="151"/>
      <c r="AN502" s="38"/>
      <c r="AO502" s="151"/>
    </row>
    <row r="503" spans="1:41">
      <c r="A503" s="71" t="s">
        <v>537</v>
      </c>
      <c r="B503" s="72" t="s">
        <v>576</v>
      </c>
      <c r="C503" s="166"/>
      <c r="D503" s="74">
        <v>221607</v>
      </c>
      <c r="E503" s="74">
        <v>13</v>
      </c>
      <c r="F503" s="38">
        <v>3554</v>
      </c>
      <c r="G503" s="151">
        <v>3647</v>
      </c>
      <c r="H503" s="38"/>
      <c r="I503" s="151"/>
      <c r="J503" s="38"/>
      <c r="K503" s="151"/>
      <c r="L503" s="38"/>
      <c r="M503" s="151"/>
      <c r="N503" s="38"/>
      <c r="O503" s="151"/>
      <c r="P503" s="38"/>
      <c r="Q503" s="151"/>
      <c r="R503" s="38"/>
      <c r="S503" s="151"/>
      <c r="T503" s="38"/>
      <c r="U503" s="151"/>
      <c r="V503" s="38"/>
      <c r="W503" s="151"/>
      <c r="X503" s="38"/>
      <c r="Y503" s="151"/>
      <c r="Z503" s="38"/>
      <c r="AA503" s="151"/>
      <c r="AB503" s="38"/>
      <c r="AC503" s="151"/>
      <c r="AD503" s="38"/>
      <c r="AE503" s="151"/>
      <c r="AF503" s="38"/>
      <c r="AG503" s="151"/>
      <c r="AH503" s="38"/>
      <c r="AI503" s="151"/>
      <c r="AJ503" s="38"/>
      <c r="AK503" s="151"/>
      <c r="AL503" s="38"/>
      <c r="AM503" s="151"/>
      <c r="AN503" s="38"/>
      <c r="AO503" s="151"/>
    </row>
    <row r="504" spans="1:41">
      <c r="A504" s="71" t="s">
        <v>537</v>
      </c>
      <c r="B504" s="72" t="s">
        <v>577</v>
      </c>
      <c r="C504" s="166"/>
      <c r="D504" s="74">
        <v>220853</v>
      </c>
      <c r="E504" s="74">
        <v>13</v>
      </c>
      <c r="F504" s="38">
        <v>3554</v>
      </c>
      <c r="G504" s="151">
        <v>3647</v>
      </c>
      <c r="H504" s="38"/>
      <c r="I504" s="151"/>
      <c r="J504" s="38"/>
      <c r="K504" s="151"/>
      <c r="L504" s="38"/>
      <c r="M504" s="151"/>
      <c r="N504" s="38"/>
      <c r="O504" s="151"/>
      <c r="P504" s="38"/>
      <c r="Q504" s="151"/>
      <c r="R504" s="38"/>
      <c r="S504" s="151"/>
      <c r="T504" s="38"/>
      <c r="U504" s="151"/>
      <c r="V504" s="38"/>
      <c r="W504" s="151"/>
      <c r="X504" s="38"/>
      <c r="Y504" s="151"/>
      <c r="Z504" s="38"/>
      <c r="AA504" s="151"/>
      <c r="AB504" s="38"/>
      <c r="AC504" s="151"/>
      <c r="AD504" s="38"/>
      <c r="AE504" s="151"/>
      <c r="AF504" s="38"/>
      <c r="AG504" s="151"/>
      <c r="AH504" s="38"/>
      <c r="AI504" s="151"/>
      <c r="AJ504" s="38"/>
      <c r="AK504" s="151"/>
      <c r="AL504" s="38"/>
      <c r="AM504" s="151"/>
      <c r="AN504" s="38"/>
      <c r="AO504" s="151"/>
    </row>
    <row r="505" spans="1:41">
      <c r="A505" s="71" t="s">
        <v>537</v>
      </c>
      <c r="B505" s="72" t="s">
        <v>578</v>
      </c>
      <c r="C505" s="166"/>
      <c r="D505" s="74">
        <v>221050</v>
      </c>
      <c r="E505" s="74">
        <v>13</v>
      </c>
      <c r="F505" s="38">
        <v>3554</v>
      </c>
      <c r="G505" s="151">
        <v>3647</v>
      </c>
      <c r="H505" s="38"/>
      <c r="I505" s="151"/>
      <c r="J505" s="38"/>
      <c r="K505" s="151"/>
      <c r="L505" s="38"/>
      <c r="M505" s="151"/>
      <c r="N505" s="38"/>
      <c r="O505" s="151"/>
      <c r="P505" s="38"/>
      <c r="Q505" s="151"/>
      <c r="R505" s="38"/>
      <c r="S505" s="151"/>
      <c r="T505" s="38"/>
      <c r="U505" s="151"/>
      <c r="V505" s="38"/>
      <c r="W505" s="151"/>
      <c r="X505" s="38"/>
      <c r="Y505" s="151"/>
      <c r="Z505" s="38"/>
      <c r="AA505" s="151"/>
      <c r="AB505" s="38"/>
      <c r="AC505" s="151"/>
      <c r="AD505" s="38"/>
      <c r="AE505" s="151"/>
      <c r="AF505" s="38"/>
      <c r="AG505" s="151"/>
      <c r="AH505" s="38"/>
      <c r="AI505" s="151"/>
      <c r="AJ505" s="38"/>
      <c r="AK505" s="151"/>
      <c r="AL505" s="38"/>
      <c r="AM505" s="151"/>
      <c r="AN505" s="38"/>
      <c r="AO505" s="151"/>
    </row>
    <row r="506" spans="1:41">
      <c r="A506" s="71" t="s">
        <v>537</v>
      </c>
      <c r="B506" s="170" t="s">
        <v>579</v>
      </c>
      <c r="C506" s="166"/>
      <c r="D506" s="74">
        <v>221102</v>
      </c>
      <c r="E506" s="74">
        <v>13</v>
      </c>
      <c r="F506" s="38">
        <v>3554</v>
      </c>
      <c r="G506" s="151">
        <v>3647</v>
      </c>
      <c r="H506" s="38"/>
      <c r="I506" s="151"/>
      <c r="J506" s="38"/>
      <c r="K506" s="151"/>
      <c r="L506" s="38"/>
      <c r="M506" s="151"/>
      <c r="N506" s="38"/>
      <c r="O506" s="151"/>
      <c r="P506" s="38"/>
      <c r="Q506" s="151"/>
      <c r="R506" s="38"/>
      <c r="S506" s="151"/>
      <c r="T506" s="38"/>
      <c r="U506" s="151"/>
      <c r="V506" s="38"/>
      <c r="W506" s="151"/>
      <c r="X506" s="38"/>
      <c r="Y506" s="151"/>
      <c r="Z506" s="38"/>
      <c r="AA506" s="151"/>
      <c r="AB506" s="38"/>
      <c r="AC506" s="151"/>
      <c r="AD506" s="38"/>
      <c r="AE506" s="151"/>
      <c r="AF506" s="38"/>
      <c r="AG506" s="151"/>
      <c r="AH506" s="38"/>
      <c r="AI506" s="151"/>
      <c r="AJ506" s="38"/>
      <c r="AK506" s="151"/>
      <c r="AL506" s="38"/>
      <c r="AM506" s="151"/>
      <c r="AN506" s="38"/>
      <c r="AO506" s="151"/>
    </row>
    <row r="507" spans="1:41">
      <c r="A507" s="71" t="s">
        <v>537</v>
      </c>
      <c r="B507" s="72" t="s">
        <v>580</v>
      </c>
      <c r="C507" s="166"/>
      <c r="D507" s="74">
        <v>248925</v>
      </c>
      <c r="E507" s="74">
        <v>13</v>
      </c>
      <c r="F507" s="38">
        <v>3554</v>
      </c>
      <c r="G507" s="151">
        <v>3647</v>
      </c>
      <c r="H507" s="38"/>
      <c r="I507" s="151"/>
      <c r="J507" s="38"/>
      <c r="K507" s="151"/>
      <c r="L507" s="38"/>
      <c r="M507" s="151"/>
      <c r="N507" s="38"/>
      <c r="O507" s="151"/>
      <c r="P507" s="38"/>
      <c r="Q507" s="151"/>
      <c r="R507" s="38"/>
      <c r="S507" s="151"/>
      <c r="T507" s="38"/>
      <c r="U507" s="151"/>
      <c r="V507" s="38"/>
      <c r="W507" s="151"/>
      <c r="X507" s="38"/>
      <c r="Y507" s="151"/>
      <c r="Z507" s="38"/>
      <c r="AA507" s="151"/>
      <c r="AB507" s="38"/>
      <c r="AC507" s="151"/>
      <c r="AD507" s="38"/>
      <c r="AE507" s="151"/>
      <c r="AF507" s="38"/>
      <c r="AG507" s="151"/>
      <c r="AH507" s="38"/>
      <c r="AI507" s="151"/>
      <c r="AJ507" s="38"/>
      <c r="AK507" s="151"/>
      <c r="AL507" s="38"/>
      <c r="AM507" s="151"/>
      <c r="AN507" s="38"/>
      <c r="AO507" s="151"/>
    </row>
    <row r="508" spans="1:41">
      <c r="A508" s="71" t="s">
        <v>537</v>
      </c>
      <c r="B508" s="72" t="s">
        <v>581</v>
      </c>
      <c r="C508" s="166"/>
      <c r="D508" s="74">
        <v>221236</v>
      </c>
      <c r="E508" s="74">
        <v>13</v>
      </c>
      <c r="F508" s="38">
        <v>3554</v>
      </c>
      <c r="G508" s="151">
        <v>3647</v>
      </c>
      <c r="H508" s="38"/>
      <c r="I508" s="151"/>
      <c r="J508" s="38"/>
      <c r="K508" s="151"/>
      <c r="L508" s="38"/>
      <c r="M508" s="151"/>
      <c r="N508" s="38"/>
      <c r="O508" s="151"/>
      <c r="P508" s="38"/>
      <c r="Q508" s="151"/>
      <c r="R508" s="38"/>
      <c r="S508" s="151"/>
      <c r="T508" s="38"/>
      <c r="U508" s="151"/>
      <c r="V508" s="38"/>
      <c r="W508" s="151"/>
      <c r="X508" s="38"/>
      <c r="Y508" s="151"/>
      <c r="Z508" s="38"/>
      <c r="AA508" s="151"/>
      <c r="AB508" s="38"/>
      <c r="AC508" s="151"/>
      <c r="AD508" s="38"/>
      <c r="AE508" s="151"/>
      <c r="AF508" s="38"/>
      <c r="AG508" s="151"/>
      <c r="AH508" s="38"/>
      <c r="AI508" s="151"/>
      <c r="AJ508" s="38"/>
      <c r="AK508" s="151"/>
      <c r="AL508" s="38"/>
      <c r="AM508" s="151"/>
      <c r="AN508" s="38"/>
      <c r="AO508" s="151"/>
    </row>
    <row r="509" spans="1:41">
      <c r="A509" s="71" t="s">
        <v>537</v>
      </c>
      <c r="B509" s="72" t="s">
        <v>582</v>
      </c>
      <c r="C509" s="166"/>
      <c r="D509" s="74">
        <v>221582</v>
      </c>
      <c r="E509" s="74">
        <v>13</v>
      </c>
      <c r="F509" s="38">
        <v>3554</v>
      </c>
      <c r="G509" s="151">
        <v>3647</v>
      </c>
      <c r="H509" s="38"/>
      <c r="I509" s="151"/>
      <c r="J509" s="38"/>
      <c r="K509" s="151"/>
      <c r="L509" s="38"/>
      <c r="M509" s="151"/>
      <c r="N509" s="38"/>
      <c r="O509" s="151"/>
      <c r="P509" s="38"/>
      <c r="Q509" s="151"/>
      <c r="R509" s="38"/>
      <c r="S509" s="151"/>
      <c r="T509" s="38"/>
      <c r="U509" s="151"/>
      <c r="V509" s="38"/>
      <c r="W509" s="151"/>
      <c r="X509" s="38"/>
      <c r="Y509" s="151"/>
      <c r="Z509" s="38"/>
      <c r="AA509" s="151"/>
      <c r="AB509" s="38"/>
      <c r="AC509" s="151"/>
      <c r="AD509" s="38"/>
      <c r="AE509" s="151"/>
      <c r="AF509" s="38"/>
      <c r="AG509" s="151"/>
      <c r="AH509" s="38"/>
      <c r="AI509" s="151"/>
      <c r="AJ509" s="38"/>
      <c r="AK509" s="151"/>
      <c r="AL509" s="38"/>
      <c r="AM509" s="151"/>
      <c r="AN509" s="38"/>
      <c r="AO509" s="151"/>
    </row>
    <row r="510" spans="1:41">
      <c r="A510" s="71" t="s">
        <v>537</v>
      </c>
      <c r="B510" s="72" t="s">
        <v>583</v>
      </c>
      <c r="C510" s="166"/>
      <c r="D510" s="74">
        <v>221281</v>
      </c>
      <c r="E510" s="74">
        <v>13</v>
      </c>
      <c r="F510" s="38">
        <v>3554</v>
      </c>
      <c r="G510" s="151">
        <v>3647</v>
      </c>
      <c r="H510" s="38"/>
      <c r="I510" s="151"/>
      <c r="J510" s="38"/>
      <c r="K510" s="151"/>
      <c r="L510" s="38"/>
      <c r="M510" s="151"/>
      <c r="N510" s="38"/>
      <c r="O510" s="151"/>
      <c r="P510" s="38"/>
      <c r="Q510" s="151"/>
      <c r="R510" s="38"/>
      <c r="S510" s="151"/>
      <c r="T510" s="38"/>
      <c r="U510" s="151"/>
      <c r="V510" s="38"/>
      <c r="W510" s="151"/>
      <c r="X510" s="38"/>
      <c r="Y510" s="151"/>
      <c r="Z510" s="38"/>
      <c r="AA510" s="151"/>
      <c r="AB510" s="38"/>
      <c r="AC510" s="151"/>
      <c r="AD510" s="38"/>
      <c r="AE510" s="151"/>
      <c r="AF510" s="38"/>
      <c r="AG510" s="151"/>
      <c r="AH510" s="38"/>
      <c r="AI510" s="151"/>
      <c r="AJ510" s="38"/>
      <c r="AK510" s="151"/>
      <c r="AL510" s="38"/>
      <c r="AM510" s="151"/>
      <c r="AN510" s="38"/>
      <c r="AO510" s="151"/>
    </row>
    <row r="511" spans="1:41">
      <c r="A511" s="71" t="s">
        <v>537</v>
      </c>
      <c r="B511" s="72" t="s">
        <v>584</v>
      </c>
      <c r="C511" s="166"/>
      <c r="D511" s="74">
        <v>221333</v>
      </c>
      <c r="E511" s="74">
        <v>13</v>
      </c>
      <c r="F511" s="38">
        <v>3554</v>
      </c>
      <c r="G511" s="151">
        <v>3647</v>
      </c>
      <c r="H511" s="38"/>
      <c r="I511" s="151"/>
      <c r="J511" s="38"/>
      <c r="K511" s="151"/>
      <c r="L511" s="38"/>
      <c r="M511" s="151"/>
      <c r="N511" s="38"/>
      <c r="O511" s="151"/>
      <c r="P511" s="38"/>
      <c r="Q511" s="151"/>
      <c r="R511" s="38"/>
      <c r="S511" s="151"/>
      <c r="T511" s="38"/>
      <c r="U511" s="151"/>
      <c r="V511" s="38"/>
      <c r="W511" s="151"/>
      <c r="X511" s="38"/>
      <c r="Y511" s="151"/>
      <c r="Z511" s="38"/>
      <c r="AA511" s="151"/>
      <c r="AB511" s="38"/>
      <c r="AC511" s="151"/>
      <c r="AD511" s="38"/>
      <c r="AE511" s="151"/>
      <c r="AF511" s="38"/>
      <c r="AG511" s="151"/>
      <c r="AH511" s="38"/>
      <c r="AI511" s="151"/>
      <c r="AJ511" s="38"/>
      <c r="AK511" s="151"/>
      <c r="AL511" s="38"/>
      <c r="AM511" s="151"/>
      <c r="AN511" s="38"/>
      <c r="AO511" s="151"/>
    </row>
    <row r="512" spans="1:41">
      <c r="A512" s="71" t="s">
        <v>537</v>
      </c>
      <c r="B512" s="72" t="s">
        <v>585</v>
      </c>
      <c r="C512" s="166"/>
      <c r="D512" s="74">
        <v>221388</v>
      </c>
      <c r="E512" s="74">
        <v>13</v>
      </c>
      <c r="F512" s="38">
        <v>3554</v>
      </c>
      <c r="G512" s="151">
        <v>3647</v>
      </c>
      <c r="H512" s="38"/>
      <c r="I512" s="151"/>
      <c r="J512" s="38"/>
      <c r="K512" s="151"/>
      <c r="L512" s="38"/>
      <c r="M512" s="151"/>
      <c r="N512" s="38"/>
      <c r="O512" s="151"/>
      <c r="P512" s="38"/>
      <c r="Q512" s="151"/>
      <c r="R512" s="38"/>
      <c r="S512" s="151"/>
      <c r="T512" s="38"/>
      <c r="U512" s="151"/>
      <c r="V512" s="38"/>
      <c r="W512" s="151"/>
      <c r="X512" s="38"/>
      <c r="Y512" s="151"/>
      <c r="Z512" s="38"/>
      <c r="AA512" s="151"/>
      <c r="AB512" s="38"/>
      <c r="AC512" s="151"/>
      <c r="AD512" s="38"/>
      <c r="AE512" s="151"/>
      <c r="AF512" s="38"/>
      <c r="AG512" s="151"/>
      <c r="AH512" s="38"/>
      <c r="AI512" s="151"/>
      <c r="AJ512" s="38"/>
      <c r="AK512" s="151"/>
      <c r="AL512" s="38"/>
      <c r="AM512" s="151"/>
      <c r="AN512" s="38"/>
      <c r="AO512" s="151"/>
    </row>
    <row r="513" spans="1:48">
      <c r="A513" s="71" t="s">
        <v>537</v>
      </c>
      <c r="B513" s="72" t="s">
        <v>586</v>
      </c>
      <c r="C513" s="166"/>
      <c r="D513" s="74">
        <v>221494</v>
      </c>
      <c r="E513" s="74">
        <v>13</v>
      </c>
      <c r="F513" s="38">
        <v>3554</v>
      </c>
      <c r="G513" s="151">
        <v>3647</v>
      </c>
      <c r="H513" s="38"/>
      <c r="I513" s="151"/>
      <c r="J513" s="38"/>
      <c r="K513" s="151"/>
      <c r="L513" s="38"/>
      <c r="M513" s="151"/>
      <c r="N513" s="38"/>
      <c r="O513" s="151"/>
      <c r="P513" s="38"/>
      <c r="Q513" s="151"/>
      <c r="R513" s="38"/>
      <c r="S513" s="151"/>
      <c r="T513" s="38"/>
      <c r="U513" s="151"/>
      <c r="V513" s="38"/>
      <c r="W513" s="151"/>
      <c r="X513" s="38"/>
      <c r="Y513" s="151"/>
      <c r="Z513" s="38"/>
      <c r="AA513" s="151"/>
      <c r="AB513" s="38"/>
      <c r="AC513" s="151"/>
      <c r="AD513" s="38"/>
      <c r="AE513" s="151"/>
      <c r="AF513" s="38"/>
      <c r="AG513" s="151"/>
      <c r="AH513" s="38"/>
      <c r="AI513" s="151"/>
      <c r="AJ513" s="38"/>
      <c r="AK513" s="151"/>
      <c r="AL513" s="38"/>
      <c r="AM513" s="151"/>
      <c r="AN513" s="38"/>
      <c r="AO513" s="151"/>
    </row>
    <row r="514" spans="1:48">
      <c r="A514" s="71" t="s">
        <v>537</v>
      </c>
      <c r="B514" s="72" t="s">
        <v>587</v>
      </c>
      <c r="C514" s="166"/>
      <c r="D514" s="74">
        <v>221634</v>
      </c>
      <c r="E514" s="74">
        <v>13</v>
      </c>
      <c r="F514" s="38">
        <v>3554</v>
      </c>
      <c r="G514" s="151">
        <v>3647</v>
      </c>
      <c r="H514" s="38"/>
      <c r="I514" s="151"/>
      <c r="J514" s="38"/>
      <c r="K514" s="151"/>
      <c r="L514" s="38"/>
      <c r="M514" s="151"/>
      <c r="N514" s="38"/>
      <c r="O514" s="151"/>
      <c r="P514" s="38"/>
      <c r="Q514" s="151"/>
      <c r="R514" s="38"/>
      <c r="S514" s="151"/>
      <c r="T514" s="38"/>
      <c r="U514" s="151"/>
      <c r="V514" s="38"/>
      <c r="W514" s="151"/>
      <c r="X514" s="38"/>
      <c r="Y514" s="151"/>
      <c r="Z514" s="38"/>
      <c r="AA514" s="151"/>
      <c r="AB514" s="38"/>
      <c r="AC514" s="151"/>
      <c r="AD514" s="38"/>
      <c r="AE514" s="151"/>
      <c r="AF514" s="38"/>
      <c r="AG514" s="151"/>
      <c r="AH514" s="38"/>
      <c r="AI514" s="151"/>
      <c r="AJ514" s="38"/>
      <c r="AK514" s="151"/>
      <c r="AL514" s="38"/>
      <c r="AM514" s="151"/>
      <c r="AN514" s="38"/>
      <c r="AO514" s="151"/>
    </row>
    <row r="515" spans="1:48">
      <c r="A515" s="71" t="s">
        <v>537</v>
      </c>
      <c r="B515" s="72" t="s">
        <v>588</v>
      </c>
      <c r="C515" s="169"/>
      <c r="D515" s="74">
        <v>221704</v>
      </c>
      <c r="E515" s="74">
        <v>15</v>
      </c>
      <c r="F515" s="38"/>
      <c r="G515" s="151"/>
      <c r="H515" s="38"/>
      <c r="I515" s="151"/>
      <c r="J515" s="38"/>
      <c r="K515" s="151"/>
      <c r="L515" s="38"/>
      <c r="M515" s="151"/>
      <c r="N515" s="38"/>
      <c r="O515" s="151"/>
      <c r="P515" s="38"/>
      <c r="Q515" s="151"/>
      <c r="R515" s="38">
        <v>33968</v>
      </c>
      <c r="S515" s="151">
        <v>34268</v>
      </c>
      <c r="T515" s="38">
        <v>66398</v>
      </c>
      <c r="U515" s="151">
        <v>66698</v>
      </c>
      <c r="V515" s="38">
        <v>32166</v>
      </c>
      <c r="W515" s="151">
        <v>33366</v>
      </c>
      <c r="X515" s="38">
        <v>71832</v>
      </c>
      <c r="Y515" s="151">
        <v>73032</v>
      </c>
      <c r="Z515" s="38">
        <v>22752</v>
      </c>
      <c r="AA515" s="151">
        <v>23227</v>
      </c>
      <c r="AB515" s="38">
        <v>43104</v>
      </c>
      <c r="AC515" s="151">
        <v>43579</v>
      </c>
      <c r="AD515" s="38"/>
      <c r="AE515" s="151"/>
      <c r="AF515" s="38"/>
      <c r="AG515" s="151"/>
      <c r="AH515" s="38"/>
      <c r="AI515" s="151"/>
      <c r="AJ515" s="38"/>
      <c r="AK515" s="151"/>
      <c r="AL515" s="38"/>
      <c r="AM515" s="151"/>
      <c r="AN515" s="38"/>
      <c r="AO515" s="151"/>
    </row>
    <row r="516" spans="1:48" customFormat="1" ht="15.6" customHeight="1">
      <c r="A516" s="182" t="s">
        <v>678</v>
      </c>
      <c r="B516" s="87" t="s">
        <v>679</v>
      </c>
      <c r="C516" s="183"/>
      <c r="D516" s="184">
        <v>228723</v>
      </c>
      <c r="E516" s="184">
        <v>1</v>
      </c>
      <c r="F516" s="38">
        <v>9822</v>
      </c>
      <c r="G516" s="43">
        <v>10450</v>
      </c>
      <c r="H516" s="38">
        <v>28084</v>
      </c>
      <c r="I516" s="13">
        <v>28709</v>
      </c>
      <c r="J516" s="38">
        <v>8246.4</v>
      </c>
      <c r="K516" s="13">
        <v>8484</v>
      </c>
      <c r="L516" s="38">
        <v>16821.599999999999</v>
      </c>
      <c r="M516" s="13">
        <v>17635.2</v>
      </c>
      <c r="N516" s="38"/>
      <c r="O516" s="13"/>
      <c r="P516" s="38"/>
      <c r="Q516" s="13"/>
      <c r="R516" s="38"/>
      <c r="S516" s="13"/>
      <c r="T516" s="38"/>
      <c r="U516" s="13"/>
      <c r="V516" s="38"/>
      <c r="W516" s="13"/>
      <c r="X516" s="38"/>
      <c r="Y516" s="13"/>
      <c r="Z516" s="38"/>
      <c r="AA516" s="13"/>
      <c r="AB516" s="38"/>
      <c r="AC516" s="13"/>
      <c r="AD516" s="38"/>
      <c r="AE516" s="13"/>
      <c r="AF516" s="38"/>
      <c r="AG516" s="13"/>
      <c r="AH516" s="38"/>
      <c r="AI516" s="13"/>
      <c r="AJ516" s="38"/>
      <c r="AK516" s="13"/>
      <c r="AL516" s="38">
        <v>11512.24</v>
      </c>
      <c r="AM516" s="13">
        <v>26964</v>
      </c>
      <c r="AN516" s="38">
        <v>17079.919999999998</v>
      </c>
      <c r="AO516" s="13">
        <v>40642</v>
      </c>
      <c r="AQ516" s="185"/>
      <c r="AS516" s="185"/>
    </row>
    <row r="517" spans="1:48" customFormat="1" ht="15">
      <c r="A517" s="182" t="s">
        <v>678</v>
      </c>
      <c r="B517" s="186" t="s">
        <v>680</v>
      </c>
      <c r="C517" s="183"/>
      <c r="D517" s="184">
        <v>229115</v>
      </c>
      <c r="E517" s="184">
        <v>1</v>
      </c>
      <c r="F517" s="38">
        <v>10512</v>
      </c>
      <c r="G517" s="13">
        <v>10136</v>
      </c>
      <c r="H517" s="38">
        <v>20726</v>
      </c>
      <c r="I517" s="43">
        <v>22862</v>
      </c>
      <c r="J517" s="38">
        <v>9843.6</v>
      </c>
      <c r="K517" s="13">
        <v>10183.200000000001</v>
      </c>
      <c r="L517" s="38">
        <v>18531.599999999999</v>
      </c>
      <c r="M517" s="43">
        <v>19975.2</v>
      </c>
      <c r="N517" s="38">
        <v>18273.36</v>
      </c>
      <c r="O517" s="13">
        <v>18204.8</v>
      </c>
      <c r="P517" s="38">
        <v>26913.360000000001</v>
      </c>
      <c r="Q517" s="13">
        <v>27276.799999999999</v>
      </c>
      <c r="R517" s="38"/>
      <c r="S517" s="13"/>
      <c r="T517" s="38"/>
      <c r="U517" s="13"/>
      <c r="V517" s="38"/>
      <c r="W517" s="13"/>
      <c r="X517" s="38"/>
      <c r="Y517" s="13"/>
      <c r="Z517" s="38"/>
      <c r="AA517" s="13"/>
      <c r="AB517" s="38"/>
      <c r="AC517" s="13"/>
      <c r="AD517" s="38"/>
      <c r="AE517" s="13"/>
      <c r="AF517" s="38"/>
      <c r="AG517" s="13"/>
      <c r="AH517" s="38"/>
      <c r="AI517" s="13"/>
      <c r="AJ517" s="38"/>
      <c r="AK517" s="13"/>
      <c r="AL517" s="38"/>
      <c r="AM517" s="13"/>
      <c r="AN517" s="38"/>
      <c r="AO517" s="13"/>
      <c r="AP517" s="17"/>
      <c r="AQ517" s="17"/>
      <c r="AR517" s="17"/>
      <c r="AS517" s="17"/>
      <c r="AT517" s="17"/>
      <c r="AU517" s="17"/>
      <c r="AV517" s="17"/>
    </row>
    <row r="518" spans="1:48" customFormat="1" ht="15">
      <c r="A518" s="182" t="s">
        <v>678</v>
      </c>
      <c r="B518" s="186" t="s">
        <v>681</v>
      </c>
      <c r="C518" s="183"/>
      <c r="D518" s="184">
        <v>225511</v>
      </c>
      <c r="E518" s="184">
        <v>1</v>
      </c>
      <c r="F518" s="38">
        <v>10806</v>
      </c>
      <c r="G518" s="13">
        <v>10992</v>
      </c>
      <c r="H518" s="38">
        <v>24378</v>
      </c>
      <c r="I518" s="13">
        <v>23424</v>
      </c>
      <c r="J518" s="38">
        <v>17892</v>
      </c>
      <c r="K518" s="13">
        <v>18279.599999999999</v>
      </c>
      <c r="L518" s="38">
        <v>28980</v>
      </c>
      <c r="M518" s="13">
        <v>29032.799999999999</v>
      </c>
      <c r="N518" s="38">
        <v>22776</v>
      </c>
      <c r="O518" s="13">
        <v>23556</v>
      </c>
      <c r="P518" s="38">
        <v>34248</v>
      </c>
      <c r="Q518" s="13">
        <v>35196</v>
      </c>
      <c r="R518" s="38"/>
      <c r="S518" s="13"/>
      <c r="T518" s="38"/>
      <c r="U518" s="13"/>
      <c r="V518" s="38"/>
      <c r="W518" s="13"/>
      <c r="X518" s="38"/>
      <c r="Y518" s="13"/>
      <c r="Z518" s="38">
        <v>17392.8</v>
      </c>
      <c r="AA518" s="13">
        <v>17770</v>
      </c>
      <c r="AB518" s="38">
        <v>28480.799999999999</v>
      </c>
      <c r="AC518" s="13">
        <v>28534</v>
      </c>
      <c r="AD518" s="38">
        <v>6807</v>
      </c>
      <c r="AE518" s="13">
        <v>6807</v>
      </c>
      <c r="AF518" s="38">
        <v>18567</v>
      </c>
      <c r="AG518" s="13">
        <v>19167</v>
      </c>
      <c r="AH518" s="38"/>
      <c r="AI518" s="13"/>
      <c r="AJ518" s="38"/>
      <c r="AK518" s="13"/>
      <c r="AL518" s="38"/>
      <c r="AM518" s="13"/>
      <c r="AN518" s="38"/>
      <c r="AO518" s="13"/>
      <c r="AP518" s="17"/>
      <c r="AQ518" s="17"/>
      <c r="AR518" s="17"/>
      <c r="AS518" s="17"/>
      <c r="AT518" s="17"/>
      <c r="AU518" s="17"/>
      <c r="AV518" s="17"/>
    </row>
    <row r="519" spans="1:48" customFormat="1" ht="15">
      <c r="A519" s="182" t="s">
        <v>678</v>
      </c>
      <c r="B519" s="186" t="s">
        <v>682</v>
      </c>
      <c r="C519" s="183"/>
      <c r="D519" s="184">
        <v>227216</v>
      </c>
      <c r="E519" s="184">
        <v>1</v>
      </c>
      <c r="F519" s="38">
        <v>10536</v>
      </c>
      <c r="G519" s="13">
        <v>11032</v>
      </c>
      <c r="H519" s="38">
        <v>22180</v>
      </c>
      <c r="I519" s="13">
        <v>23150</v>
      </c>
      <c r="J519" s="38">
        <v>9775.2000000000007</v>
      </c>
      <c r="K519" s="13">
        <v>9799.2000000000007</v>
      </c>
      <c r="L519" s="38">
        <v>19135.2</v>
      </c>
      <c r="M519" s="13">
        <v>19591.2</v>
      </c>
      <c r="N519" s="38"/>
      <c r="O519" s="13"/>
      <c r="P519" s="38"/>
      <c r="Q519" s="13"/>
      <c r="R519" s="38"/>
      <c r="S519" s="13"/>
      <c r="T519" s="38"/>
      <c r="U519" s="13"/>
      <c r="V519" s="38"/>
      <c r="W519" s="13"/>
      <c r="X519" s="38"/>
      <c r="Y519" s="13"/>
      <c r="Z519" s="38"/>
      <c r="AA519" s="13"/>
      <c r="AB519" s="38"/>
      <c r="AC519" s="13"/>
      <c r="AD519" s="38"/>
      <c r="AE519" s="13"/>
      <c r="AF519" s="38"/>
      <c r="AG519" s="13"/>
      <c r="AH519" s="38"/>
      <c r="AI519" s="13"/>
      <c r="AJ519" s="38"/>
      <c r="AK519" s="13"/>
      <c r="AL519" s="38"/>
      <c r="AM519" s="13"/>
      <c r="AN519" s="38"/>
      <c r="AO519" s="13"/>
      <c r="AP519" s="17"/>
      <c r="AQ519" s="17"/>
      <c r="AR519" s="17"/>
      <c r="AS519" s="17"/>
      <c r="AT519" s="17"/>
      <c r="AU519" s="17"/>
      <c r="AV519" s="17"/>
    </row>
    <row r="520" spans="1:48" customFormat="1" ht="15">
      <c r="A520" s="182" t="s">
        <v>678</v>
      </c>
      <c r="B520" s="186" t="s">
        <v>683</v>
      </c>
      <c r="C520" s="183"/>
      <c r="D520" s="184">
        <v>228769</v>
      </c>
      <c r="E520" s="184">
        <v>1</v>
      </c>
      <c r="F520" s="38">
        <v>9292</v>
      </c>
      <c r="G520" s="13">
        <v>9616</v>
      </c>
      <c r="H520" s="38">
        <v>18068</v>
      </c>
      <c r="I520" s="43">
        <v>22920</v>
      </c>
      <c r="J520" s="38">
        <v>11964</v>
      </c>
      <c r="K520" s="13">
        <v>12093.6</v>
      </c>
      <c r="L520" s="38">
        <v>19783.2</v>
      </c>
      <c r="M520" s="43">
        <v>22291.200000000001</v>
      </c>
      <c r="N520" s="38"/>
      <c r="O520" s="13"/>
      <c r="P520" s="38"/>
      <c r="Q520" s="13"/>
      <c r="R520" s="38"/>
      <c r="S520" s="13"/>
      <c r="T520" s="38"/>
      <c r="U520" s="13"/>
      <c r="V520" s="38"/>
      <c r="W520" s="13"/>
      <c r="X520" s="38"/>
      <c r="Y520" s="13"/>
      <c r="Z520" s="38"/>
      <c r="AA520" s="13"/>
      <c r="AB520" s="38"/>
      <c r="AC520" s="13"/>
      <c r="AD520" s="38"/>
      <c r="AE520" s="13"/>
      <c r="AF520" s="38"/>
      <c r="AG520" s="13"/>
      <c r="AH520" s="38"/>
      <c r="AI520" s="13"/>
      <c r="AJ520" s="38"/>
      <c r="AK520" s="13"/>
      <c r="AL520" s="38"/>
      <c r="AM520" s="13"/>
      <c r="AN520" s="38"/>
      <c r="AO520" s="13"/>
      <c r="AP520" s="17"/>
      <c r="AQ520" s="17"/>
      <c r="AR520" s="17"/>
      <c r="AS520" s="17"/>
      <c r="AT520" s="17"/>
      <c r="AU520" s="17"/>
      <c r="AV520" s="17"/>
    </row>
    <row r="521" spans="1:48" customFormat="1" ht="15">
      <c r="A521" s="182" t="s">
        <v>678</v>
      </c>
      <c r="B521" s="186" t="s">
        <v>684</v>
      </c>
      <c r="C521" s="183"/>
      <c r="D521" s="184">
        <v>228778</v>
      </c>
      <c r="E521" s="184">
        <v>1</v>
      </c>
      <c r="F521" s="38">
        <v>9806</v>
      </c>
      <c r="G521" s="13">
        <v>10092</v>
      </c>
      <c r="H521" s="38">
        <v>34806</v>
      </c>
      <c r="I521" s="13">
        <v>34806</v>
      </c>
      <c r="J521" s="38">
        <v>11688</v>
      </c>
      <c r="K521" s="13">
        <v>11688</v>
      </c>
      <c r="L521" s="38">
        <v>22171.200000000001</v>
      </c>
      <c r="M521" s="13">
        <v>22171.200000000001</v>
      </c>
      <c r="N521" s="38">
        <v>28216</v>
      </c>
      <c r="O521" s="13">
        <v>28012</v>
      </c>
      <c r="P521" s="38">
        <v>42686</v>
      </c>
      <c r="Q521" s="13">
        <v>41596</v>
      </c>
      <c r="R521" s="38"/>
      <c r="S521" s="13"/>
      <c r="T521" s="38"/>
      <c r="U521" s="13"/>
      <c r="V521" s="38"/>
      <c r="W521" s="13"/>
      <c r="X521" s="38"/>
      <c r="Y521" s="13"/>
      <c r="Z521" s="38">
        <v>10902</v>
      </c>
      <c r="AA521" s="13">
        <v>11228</v>
      </c>
      <c r="AB521" s="38">
        <v>20944</v>
      </c>
      <c r="AC521" s="13">
        <v>21572</v>
      </c>
      <c r="AD521" s="38"/>
      <c r="AE521" s="13"/>
      <c r="AF521" s="38"/>
      <c r="AG521" s="13"/>
      <c r="AH521" s="38"/>
      <c r="AI521" s="13"/>
      <c r="AJ521" s="38"/>
      <c r="AK521" s="13"/>
      <c r="AL521" s="38"/>
      <c r="AM521" s="13"/>
      <c r="AN521" s="38"/>
      <c r="AO521" s="13"/>
      <c r="AP521" s="17"/>
      <c r="AQ521" s="17"/>
      <c r="AR521" s="17"/>
      <c r="AS521" s="17"/>
      <c r="AT521" s="17"/>
      <c r="AU521" s="17"/>
      <c r="AV521" s="17"/>
    </row>
    <row r="522" spans="1:48" customFormat="1" ht="15">
      <c r="A522" s="182" t="s">
        <v>678</v>
      </c>
      <c r="B522" s="186" t="s">
        <v>685</v>
      </c>
      <c r="C522" s="183"/>
      <c r="D522" s="184">
        <v>228787</v>
      </c>
      <c r="E522" s="184">
        <v>1</v>
      </c>
      <c r="F522" s="38">
        <v>11806</v>
      </c>
      <c r="G522" s="13">
        <v>11806</v>
      </c>
      <c r="H522" s="38">
        <v>31328</v>
      </c>
      <c r="I522" s="43">
        <v>33654</v>
      </c>
      <c r="J522" s="38">
        <v>15242.4</v>
      </c>
      <c r="K522" s="13">
        <v>15852</v>
      </c>
      <c r="L522" s="38">
        <v>28984.799999999999</v>
      </c>
      <c r="M522" s="43">
        <v>31442.400000000001</v>
      </c>
      <c r="N522" s="38"/>
      <c r="O522" s="13"/>
      <c r="P522" s="38"/>
      <c r="Q522" s="13"/>
      <c r="R522" s="38"/>
      <c r="S522" s="13"/>
      <c r="T522" s="38"/>
      <c r="U522" s="13"/>
      <c r="V522" s="38"/>
      <c r="W522" s="13"/>
      <c r="X522" s="38"/>
      <c r="Y522" s="13"/>
      <c r="Z522" s="38"/>
      <c r="AA522" s="13"/>
      <c r="AB522" s="38"/>
      <c r="AC522" s="13"/>
      <c r="AD522" s="38"/>
      <c r="AE522" s="13"/>
      <c r="AF522" s="38"/>
      <c r="AG522" s="13"/>
      <c r="AH522" s="38"/>
      <c r="AI522" s="13"/>
      <c r="AJ522" s="38"/>
      <c r="AK522" s="13"/>
      <c r="AL522" s="38"/>
      <c r="AM522" s="13"/>
      <c r="AN522" s="38"/>
      <c r="AO522" s="13"/>
      <c r="AP522" s="17"/>
      <c r="AQ522" s="17"/>
      <c r="AR522" s="17"/>
      <c r="AS522" s="17"/>
      <c r="AT522" s="17"/>
      <c r="AU522" s="17"/>
      <c r="AV522" s="17"/>
    </row>
    <row r="523" spans="1:48" customFormat="1" ht="15.75">
      <c r="A523" s="182" t="s">
        <v>678</v>
      </c>
      <c r="B523" s="186" t="s">
        <v>688</v>
      </c>
      <c r="C523" s="218" t="s">
        <v>850</v>
      </c>
      <c r="D523" s="184">
        <v>229027</v>
      </c>
      <c r="E523" s="196">
        <v>1</v>
      </c>
      <c r="F523" s="38">
        <v>9114</v>
      </c>
      <c r="G523" s="13">
        <v>9460</v>
      </c>
      <c r="H523" s="38">
        <v>20674</v>
      </c>
      <c r="I523" s="43">
        <v>22383</v>
      </c>
      <c r="J523" s="38">
        <v>9795.6</v>
      </c>
      <c r="K523" s="13">
        <v>9586.7999999999993</v>
      </c>
      <c r="L523" s="38">
        <v>27476.400000000001</v>
      </c>
      <c r="M523" s="13">
        <v>27529.200000000001</v>
      </c>
      <c r="N523" s="38"/>
      <c r="O523" s="13"/>
      <c r="P523" s="38"/>
      <c r="Q523" s="13"/>
      <c r="R523" s="38"/>
      <c r="S523" s="13"/>
      <c r="T523" s="38"/>
      <c r="U523" s="13"/>
      <c r="V523" s="38"/>
      <c r="W523" s="13"/>
      <c r="X523" s="38"/>
      <c r="Y523" s="13"/>
      <c r="Z523" s="38"/>
      <c r="AA523" s="13"/>
      <c r="AB523" s="38"/>
      <c r="AC523" s="13"/>
      <c r="AD523" s="38"/>
      <c r="AE523" s="13"/>
      <c r="AF523" s="38"/>
      <c r="AG523" s="13"/>
      <c r="AH523" s="38"/>
      <c r="AI523" s="13"/>
      <c r="AJ523" s="38"/>
      <c r="AK523" s="13"/>
      <c r="AL523" s="38"/>
      <c r="AM523" s="13"/>
      <c r="AN523" s="38"/>
      <c r="AO523" s="13"/>
      <c r="AP523" s="17"/>
      <c r="AQ523" s="17"/>
      <c r="AR523" s="17"/>
      <c r="AS523" s="17"/>
      <c r="AT523" s="17"/>
      <c r="AU523" s="17"/>
      <c r="AV523" s="17"/>
    </row>
    <row r="524" spans="1:48" customFormat="1" ht="15.75">
      <c r="A524" s="182" t="s">
        <v>678</v>
      </c>
      <c r="B524" s="189" t="s">
        <v>702</v>
      </c>
      <c r="C524" s="218" t="s">
        <v>851</v>
      </c>
      <c r="D524" s="184">
        <v>228459</v>
      </c>
      <c r="E524" s="196">
        <v>2</v>
      </c>
      <c r="F524" s="38">
        <v>9944</v>
      </c>
      <c r="G524" s="13">
        <v>10218</v>
      </c>
      <c r="H524" s="38">
        <v>21640</v>
      </c>
      <c r="I524" s="13">
        <v>22440</v>
      </c>
      <c r="J524" s="38">
        <v>9336</v>
      </c>
      <c r="K524" s="13">
        <v>9552</v>
      </c>
      <c r="L524" s="38">
        <v>18696</v>
      </c>
      <c r="M524" s="13">
        <v>19344</v>
      </c>
      <c r="N524" s="38"/>
      <c r="O524" s="13"/>
      <c r="P524" s="38"/>
      <c r="Q524" s="13"/>
      <c r="R524" s="38"/>
      <c r="S524" s="13"/>
      <c r="T524" s="38"/>
      <c r="U524" s="13"/>
      <c r="V524" s="38"/>
      <c r="W524" s="13"/>
      <c r="X524" s="38"/>
      <c r="Y524" s="13"/>
      <c r="Z524" s="38"/>
      <c r="AA524" s="13"/>
      <c r="AB524" s="38"/>
      <c r="AC524" s="13"/>
      <c r="AD524" s="38"/>
      <c r="AE524" s="13"/>
      <c r="AF524" s="38"/>
      <c r="AG524" s="13"/>
      <c r="AH524" s="38"/>
      <c r="AI524" s="13"/>
      <c r="AJ524" s="38"/>
      <c r="AK524" s="13"/>
      <c r="AL524" s="38"/>
      <c r="AM524" s="13"/>
      <c r="AN524" s="38"/>
      <c r="AO524" s="13"/>
      <c r="AP524" s="17"/>
      <c r="AQ524" s="17"/>
      <c r="AR524" s="17"/>
      <c r="AS524" s="17"/>
      <c r="AT524" s="17"/>
      <c r="AU524" s="17"/>
      <c r="AV524" s="17"/>
    </row>
    <row r="525" spans="1:48" customFormat="1" ht="15.75">
      <c r="A525" s="182" t="s">
        <v>678</v>
      </c>
      <c r="B525" s="186" t="s">
        <v>686</v>
      </c>
      <c r="C525" s="217" t="s">
        <v>820</v>
      </c>
      <c r="D525" s="184">
        <v>229179</v>
      </c>
      <c r="E525" s="184">
        <v>2</v>
      </c>
      <c r="F525" s="38">
        <v>8628</v>
      </c>
      <c r="G525" s="13">
        <v>8988</v>
      </c>
      <c r="H525" s="38">
        <v>20222</v>
      </c>
      <c r="I525" s="43">
        <v>22530</v>
      </c>
      <c r="J525" s="38">
        <v>8784</v>
      </c>
      <c r="K525" s="13">
        <v>8976</v>
      </c>
      <c r="L525" s="38">
        <v>18144</v>
      </c>
      <c r="M525" s="43">
        <v>19968</v>
      </c>
      <c r="N525" s="38"/>
      <c r="O525" s="13"/>
      <c r="P525" s="38"/>
      <c r="Q525" s="13"/>
      <c r="R525" s="38"/>
      <c r="S525" s="13"/>
      <c r="T525" s="38"/>
      <c r="U525" s="13"/>
      <c r="V525" s="38"/>
      <c r="W525" s="13"/>
      <c r="X525" s="38"/>
      <c r="Y525" s="13"/>
      <c r="Z525" s="38"/>
      <c r="AA525" s="13"/>
      <c r="AB525" s="38"/>
      <c r="AC525" s="13"/>
      <c r="AD525" s="38"/>
      <c r="AE525" s="13"/>
      <c r="AF525" s="38"/>
      <c r="AG525" s="13"/>
      <c r="AH525" s="38"/>
      <c r="AI525" s="13"/>
      <c r="AJ525" s="38"/>
      <c r="AK525" s="13"/>
      <c r="AL525" s="38"/>
      <c r="AM525" s="13"/>
      <c r="AN525" s="38"/>
      <c r="AO525" s="13"/>
      <c r="AP525" s="17"/>
      <c r="AQ525" s="17"/>
      <c r="AR525" s="17"/>
      <c r="AS525" s="17"/>
      <c r="AT525" s="17"/>
      <c r="AU525" s="17"/>
      <c r="AV525" s="17"/>
    </row>
    <row r="526" spans="1:48" customFormat="1" ht="15" customHeight="1">
      <c r="A526" s="182" t="s">
        <v>678</v>
      </c>
      <c r="B526" s="186" t="s">
        <v>687</v>
      </c>
      <c r="C526" s="217"/>
      <c r="D526" s="184">
        <v>228796</v>
      </c>
      <c r="E526" s="184">
        <v>2</v>
      </c>
      <c r="F526" s="38">
        <v>7262</v>
      </c>
      <c r="G526" s="13">
        <v>7586</v>
      </c>
      <c r="H526" s="38">
        <v>18758</v>
      </c>
      <c r="I526" s="43">
        <v>20031</v>
      </c>
      <c r="J526" s="38">
        <v>6457.2</v>
      </c>
      <c r="K526" s="43">
        <v>7456.8</v>
      </c>
      <c r="L526" s="38">
        <v>14881.2</v>
      </c>
      <c r="M526" s="43">
        <v>17679.599999999999</v>
      </c>
      <c r="N526" s="38"/>
      <c r="O526" s="13"/>
      <c r="P526" s="38"/>
      <c r="Q526" s="13"/>
      <c r="R526" s="38"/>
      <c r="S526" s="13"/>
      <c r="T526" s="38"/>
      <c r="U526" s="13"/>
      <c r="V526" s="38"/>
      <c r="W526" s="13"/>
      <c r="X526" s="38"/>
      <c r="Y526" s="13"/>
      <c r="Z526" s="38"/>
      <c r="AA526" s="13"/>
      <c r="AB526" s="38"/>
      <c r="AC526" s="13"/>
      <c r="AD526" s="38"/>
      <c r="AE526" s="13"/>
      <c r="AF526" s="38"/>
      <c r="AG526" s="13"/>
      <c r="AH526" s="38"/>
      <c r="AI526" s="13"/>
      <c r="AJ526" s="38"/>
      <c r="AK526" s="13"/>
      <c r="AL526" s="38"/>
      <c r="AM526" s="13"/>
      <c r="AN526" s="38"/>
      <c r="AO526" s="13"/>
      <c r="AP526" s="17"/>
      <c r="AQ526" s="17"/>
      <c r="AR526" s="17"/>
      <c r="AS526" s="17"/>
      <c r="AT526" s="17"/>
      <c r="AU526" s="17"/>
      <c r="AV526" s="17"/>
    </row>
    <row r="527" spans="1:48" customFormat="1" ht="15">
      <c r="A527" s="182" t="s">
        <v>678</v>
      </c>
      <c r="B527" s="186" t="s">
        <v>689</v>
      </c>
      <c r="C527" s="183"/>
      <c r="D527" s="184">
        <v>222831</v>
      </c>
      <c r="E527" s="184">
        <v>3</v>
      </c>
      <c r="F527" s="38">
        <v>7864</v>
      </c>
      <c r="G527" s="13">
        <v>8038</v>
      </c>
      <c r="H527" s="38">
        <v>18662</v>
      </c>
      <c r="I527" s="43">
        <v>20278</v>
      </c>
      <c r="J527" s="38">
        <v>7482</v>
      </c>
      <c r="K527" s="43">
        <v>8362.7999999999993</v>
      </c>
      <c r="L527" s="38">
        <v>15301.2</v>
      </c>
      <c r="M527" s="43">
        <v>18154.8</v>
      </c>
      <c r="N527" s="38"/>
      <c r="O527" s="13"/>
      <c r="P527" s="38"/>
      <c r="Q527" s="13"/>
      <c r="R527" s="38"/>
      <c r="S527" s="13"/>
      <c r="T527" s="38"/>
      <c r="U527" s="13"/>
      <c r="V527" s="38"/>
      <c r="W527" s="13"/>
      <c r="X527" s="38"/>
      <c r="Y527" s="13"/>
      <c r="Z527" s="38"/>
      <c r="AA527" s="13"/>
      <c r="AB527" s="38"/>
      <c r="AC527" s="13"/>
      <c r="AD527" s="38"/>
      <c r="AE527" s="13"/>
      <c r="AF527" s="38"/>
      <c r="AG527" s="13"/>
      <c r="AH527" s="38"/>
      <c r="AI527" s="13"/>
      <c r="AJ527" s="38"/>
      <c r="AK527" s="13"/>
      <c r="AL527" s="38"/>
      <c r="AM527" s="13"/>
      <c r="AN527" s="38"/>
      <c r="AO527" s="13"/>
      <c r="AP527" s="17"/>
      <c r="AQ527" s="17"/>
      <c r="AR527" s="17"/>
      <c r="AS527" s="17"/>
      <c r="AT527" s="17"/>
      <c r="AU527" s="17"/>
      <c r="AV527" s="17"/>
    </row>
    <row r="528" spans="1:48" customFormat="1" ht="15">
      <c r="A528" s="182" t="s">
        <v>678</v>
      </c>
      <c r="B528" s="186" t="s">
        <v>690</v>
      </c>
      <c r="C528" s="183"/>
      <c r="D528" s="184">
        <v>226091</v>
      </c>
      <c r="E528" s="184">
        <v>3</v>
      </c>
      <c r="F528" s="38">
        <v>9718</v>
      </c>
      <c r="G528" s="13">
        <v>9720</v>
      </c>
      <c r="H528" s="38">
        <v>21400</v>
      </c>
      <c r="I528" s="13">
        <v>21434</v>
      </c>
      <c r="J528" s="38">
        <v>10440</v>
      </c>
      <c r="K528" s="13">
        <v>10456.799999999999</v>
      </c>
      <c r="L528" s="38">
        <v>19800</v>
      </c>
      <c r="M528" s="13">
        <v>19831.2</v>
      </c>
      <c r="N528" s="38"/>
      <c r="O528" s="13"/>
      <c r="P528" s="38"/>
      <c r="Q528" s="13"/>
      <c r="R528" s="38"/>
      <c r="S528" s="13"/>
      <c r="T528" s="38"/>
      <c r="U528" s="13"/>
      <c r="V528" s="38"/>
      <c r="W528" s="13"/>
      <c r="X528" s="38"/>
      <c r="Y528" s="13"/>
      <c r="Z528" s="38"/>
      <c r="AA528" s="13"/>
      <c r="AB528" s="38"/>
      <c r="AC528" s="13"/>
      <c r="AD528" s="38"/>
      <c r="AE528" s="13"/>
      <c r="AF528" s="38"/>
      <c r="AG528" s="13"/>
      <c r="AH528" s="38"/>
      <c r="AI528" s="13"/>
      <c r="AJ528" s="38"/>
      <c r="AK528" s="13"/>
      <c r="AL528" s="38"/>
      <c r="AM528" s="13"/>
      <c r="AN528" s="38"/>
      <c r="AO528" s="13"/>
      <c r="AP528" s="17"/>
      <c r="AQ528" s="17"/>
      <c r="AR528" s="17"/>
      <c r="AS528" s="17"/>
      <c r="AT528" s="17"/>
      <c r="AU528" s="17"/>
      <c r="AV528" s="17"/>
    </row>
    <row r="529" spans="1:48" customFormat="1" ht="15">
      <c r="A529" s="187" t="s">
        <v>678</v>
      </c>
      <c r="B529" s="186" t="s">
        <v>691</v>
      </c>
      <c r="C529" s="183"/>
      <c r="D529" s="184">
        <v>226833</v>
      </c>
      <c r="E529" s="184">
        <v>3</v>
      </c>
      <c r="F529" s="38">
        <v>8244</v>
      </c>
      <c r="G529" s="43">
        <v>8726</v>
      </c>
      <c r="H529" s="38">
        <v>10255</v>
      </c>
      <c r="I529" s="13">
        <v>10570</v>
      </c>
      <c r="J529" s="38">
        <v>7791.6</v>
      </c>
      <c r="K529" s="13">
        <v>8053.2</v>
      </c>
      <c r="L529" s="38">
        <v>9351.6</v>
      </c>
      <c r="M529" s="13">
        <v>9613.2000000000007</v>
      </c>
      <c r="N529" s="38"/>
      <c r="O529" s="13"/>
      <c r="P529" s="38"/>
      <c r="Q529" s="13"/>
      <c r="R529" s="38"/>
      <c r="S529" s="13"/>
      <c r="T529" s="38"/>
      <c r="U529" s="13"/>
      <c r="V529" s="38"/>
      <c r="W529" s="13"/>
      <c r="X529" s="38"/>
      <c r="Y529" s="13"/>
      <c r="Z529" s="38"/>
      <c r="AA529" s="13"/>
      <c r="AB529" s="38"/>
      <c r="AC529" s="13"/>
      <c r="AD529" s="38"/>
      <c r="AE529" s="13"/>
      <c r="AF529" s="38"/>
      <c r="AG529" s="13"/>
      <c r="AH529" s="38"/>
      <c r="AI529" s="13"/>
      <c r="AJ529" s="38"/>
      <c r="AK529" s="13"/>
      <c r="AL529" s="38"/>
      <c r="AM529" s="13"/>
      <c r="AN529" s="38"/>
      <c r="AO529" s="13"/>
      <c r="AP529" s="17"/>
      <c r="AQ529" s="17"/>
      <c r="AR529" s="17"/>
      <c r="AS529" s="17"/>
      <c r="AT529" s="17"/>
      <c r="AU529" s="17"/>
      <c r="AV529" s="17"/>
    </row>
    <row r="530" spans="1:48" customFormat="1" ht="15">
      <c r="A530" s="187" t="s">
        <v>678</v>
      </c>
      <c r="B530" s="87" t="s">
        <v>692</v>
      </c>
      <c r="C530" s="183"/>
      <c r="D530" s="184">
        <v>227526</v>
      </c>
      <c r="E530" s="184">
        <v>3</v>
      </c>
      <c r="F530" s="38">
        <v>9646</v>
      </c>
      <c r="G530" s="13">
        <v>9692</v>
      </c>
      <c r="H530" s="38">
        <v>22171</v>
      </c>
      <c r="I530" s="43">
        <v>23298</v>
      </c>
      <c r="J530" s="38">
        <v>8978.4</v>
      </c>
      <c r="K530" s="13">
        <v>9303.6</v>
      </c>
      <c r="L530" s="38">
        <v>19052.400000000001</v>
      </c>
      <c r="M530" s="43">
        <v>20011.2</v>
      </c>
      <c r="N530" s="38"/>
      <c r="O530" s="13"/>
      <c r="P530" s="38"/>
      <c r="Q530" s="13"/>
      <c r="R530" s="38"/>
      <c r="S530" s="13"/>
      <c r="T530" s="38"/>
      <c r="U530" s="13"/>
      <c r="V530" s="38"/>
      <c r="W530" s="13"/>
      <c r="X530" s="38"/>
      <c r="Y530" s="13"/>
      <c r="Z530" s="38"/>
      <c r="AA530" s="13"/>
      <c r="AB530" s="38"/>
      <c r="AC530" s="13"/>
      <c r="AD530" s="38"/>
      <c r="AE530" s="13"/>
      <c r="AF530" s="38"/>
      <c r="AG530" s="13"/>
      <c r="AH530" s="38"/>
      <c r="AI530" s="13"/>
      <c r="AJ530" s="38"/>
      <c r="AK530" s="13"/>
      <c r="AL530" s="38"/>
      <c r="AM530" s="13"/>
      <c r="AN530" s="38"/>
      <c r="AO530" s="13"/>
      <c r="AP530" s="17"/>
      <c r="AQ530" s="17"/>
      <c r="AR530" s="17"/>
      <c r="AS530" s="17"/>
      <c r="AT530" s="17"/>
      <c r="AU530" s="17"/>
      <c r="AV530" s="17"/>
    </row>
    <row r="531" spans="1:48" customFormat="1" ht="15">
      <c r="A531" s="188" t="s">
        <v>678</v>
      </c>
      <c r="B531" s="186" t="s">
        <v>693</v>
      </c>
      <c r="C531" s="183"/>
      <c r="D531" s="184">
        <v>227881</v>
      </c>
      <c r="E531" s="184">
        <v>3</v>
      </c>
      <c r="F531" s="38">
        <v>10104</v>
      </c>
      <c r="G531" s="13">
        <v>10370</v>
      </c>
      <c r="H531" s="38">
        <v>21036</v>
      </c>
      <c r="I531" s="13">
        <v>21754</v>
      </c>
      <c r="J531" s="38">
        <v>9518.4</v>
      </c>
      <c r="K531" s="13">
        <v>9662.4</v>
      </c>
      <c r="L531" s="38">
        <v>18878.400000000001</v>
      </c>
      <c r="M531" s="13">
        <v>19454.400000000001</v>
      </c>
      <c r="N531" s="38"/>
      <c r="O531" s="13"/>
      <c r="P531" s="38"/>
      <c r="Q531" s="13"/>
      <c r="R531" s="38"/>
      <c r="S531" s="13"/>
      <c r="T531" s="38"/>
      <c r="U531" s="13"/>
      <c r="V531" s="38"/>
      <c r="W531" s="13"/>
      <c r="X531" s="38"/>
      <c r="Y531" s="13"/>
      <c r="Z531" s="38"/>
      <c r="AA531" s="13"/>
      <c r="AB531" s="38"/>
      <c r="AC531" s="13"/>
      <c r="AD531" s="38"/>
      <c r="AE531" s="13"/>
      <c r="AF531" s="38"/>
      <c r="AG531" s="13"/>
      <c r="AH531" s="38"/>
      <c r="AI531" s="13"/>
      <c r="AJ531" s="38"/>
      <c r="AK531" s="13"/>
      <c r="AL531" s="38"/>
      <c r="AM531" s="13"/>
      <c r="AN531" s="38"/>
      <c r="AO531" s="13"/>
      <c r="AP531" s="17"/>
      <c r="AQ531" s="17"/>
      <c r="AR531" s="17"/>
      <c r="AS531" s="17"/>
      <c r="AT531" s="17"/>
      <c r="AU531" s="17"/>
      <c r="AV531" s="17"/>
    </row>
    <row r="532" spans="1:48" customFormat="1" ht="15">
      <c r="A532" s="188" t="s">
        <v>678</v>
      </c>
      <c r="B532" s="186" t="s">
        <v>694</v>
      </c>
      <c r="C532" s="183"/>
      <c r="D532" s="184">
        <v>228431</v>
      </c>
      <c r="E532" s="184">
        <v>3</v>
      </c>
      <c r="F532" s="38">
        <v>9436</v>
      </c>
      <c r="G532" s="13">
        <v>9618</v>
      </c>
      <c r="H532" s="38">
        <v>20892</v>
      </c>
      <c r="I532" s="13">
        <v>21238</v>
      </c>
      <c r="J532" s="38">
        <v>8342.4</v>
      </c>
      <c r="K532" s="13">
        <v>8522.4</v>
      </c>
      <c r="L532" s="38">
        <v>17702.400000000001</v>
      </c>
      <c r="M532" s="13">
        <v>17882.400000000001</v>
      </c>
      <c r="N532" s="38"/>
      <c r="O532" s="13"/>
      <c r="P532" s="38"/>
      <c r="Q532" s="13"/>
      <c r="R532" s="38"/>
      <c r="S532" s="13"/>
      <c r="T532" s="38"/>
      <c r="U532" s="13"/>
      <c r="V532" s="38"/>
      <c r="W532" s="13"/>
      <c r="X532" s="38"/>
      <c r="Y532" s="13"/>
      <c r="Z532" s="38"/>
      <c r="AA532" s="13"/>
      <c r="AB532" s="38"/>
      <c r="AC532" s="13"/>
      <c r="AD532" s="38"/>
      <c r="AE532" s="13"/>
      <c r="AF532" s="38"/>
      <c r="AG532" s="13"/>
      <c r="AH532" s="38"/>
      <c r="AI532" s="13"/>
      <c r="AJ532" s="38"/>
      <c r="AK532" s="13"/>
      <c r="AL532" s="38"/>
      <c r="AM532" s="13"/>
      <c r="AN532" s="38"/>
      <c r="AO532" s="13"/>
      <c r="AP532" s="17"/>
      <c r="AQ532" s="17"/>
      <c r="AR532" s="17"/>
      <c r="AS532" s="17"/>
      <c r="AT532" s="17"/>
      <c r="AU532" s="17"/>
      <c r="AV532" s="17"/>
    </row>
    <row r="533" spans="1:48" customFormat="1" ht="15">
      <c r="A533" s="227" t="s">
        <v>678</v>
      </c>
      <c r="B533" s="186" t="s">
        <v>695</v>
      </c>
      <c r="C533" s="183"/>
      <c r="D533" s="184">
        <v>228501</v>
      </c>
      <c r="E533" s="184">
        <v>3</v>
      </c>
      <c r="F533" s="38">
        <v>7242</v>
      </c>
      <c r="G533" s="43">
        <v>7848</v>
      </c>
      <c r="H533" s="38">
        <v>18911</v>
      </c>
      <c r="I533" s="43">
        <v>20058</v>
      </c>
      <c r="J533" s="38">
        <v>6328.8</v>
      </c>
      <c r="K533" s="43">
        <v>6830.4</v>
      </c>
      <c r="L533" s="38">
        <v>15688.8</v>
      </c>
      <c r="M533" s="43">
        <v>16622.400000000001</v>
      </c>
      <c r="N533" s="38"/>
      <c r="O533" s="13"/>
      <c r="P533" s="38"/>
      <c r="Q533" s="13"/>
      <c r="R533" s="38"/>
      <c r="S533" s="13"/>
      <c r="T533" s="38"/>
      <c r="U533" s="13"/>
      <c r="V533" s="38"/>
      <c r="W533" s="13"/>
      <c r="X533" s="38"/>
      <c r="Y533" s="13"/>
      <c r="Z533" s="38"/>
      <c r="AA533" s="13"/>
      <c r="AB533" s="38"/>
      <c r="AC533" s="13"/>
      <c r="AD533" s="38"/>
      <c r="AE533" s="13"/>
      <c r="AF533" s="38"/>
      <c r="AG533" s="13"/>
      <c r="AH533" s="38"/>
      <c r="AI533" s="13"/>
      <c r="AJ533" s="38"/>
      <c r="AK533" s="13"/>
      <c r="AL533" s="38"/>
      <c r="AM533" s="13"/>
      <c r="AN533" s="38"/>
      <c r="AO533" s="13"/>
      <c r="AP533" s="17"/>
      <c r="AQ533" s="17"/>
      <c r="AR533" s="17"/>
      <c r="AS533" s="17"/>
      <c r="AT533" s="17"/>
      <c r="AU533" s="17"/>
      <c r="AV533" s="17"/>
    </row>
    <row r="534" spans="1:48" customFormat="1" ht="15">
      <c r="A534" s="182" t="s">
        <v>678</v>
      </c>
      <c r="B534" s="186" t="s">
        <v>696</v>
      </c>
      <c r="C534" s="183"/>
      <c r="D534" s="184">
        <v>228529</v>
      </c>
      <c r="E534" s="184">
        <v>3</v>
      </c>
      <c r="F534" s="38">
        <v>7298</v>
      </c>
      <c r="G534" s="43">
        <v>7720</v>
      </c>
      <c r="H534" s="38">
        <v>19913</v>
      </c>
      <c r="I534" s="13">
        <v>20526</v>
      </c>
      <c r="J534" s="38">
        <v>7514.4</v>
      </c>
      <c r="K534" s="43">
        <v>11088</v>
      </c>
      <c r="L534" s="38">
        <v>16874.400000000001</v>
      </c>
      <c r="M534" s="43">
        <v>18433.2</v>
      </c>
      <c r="N534" s="38"/>
      <c r="O534" s="13"/>
      <c r="P534" s="38"/>
      <c r="Q534" s="13"/>
      <c r="R534" s="38"/>
      <c r="S534" s="13"/>
      <c r="T534" s="38"/>
      <c r="U534" s="13"/>
      <c r="V534" s="38"/>
      <c r="W534" s="13"/>
      <c r="X534" s="38"/>
      <c r="Y534" s="13"/>
      <c r="Z534" s="38"/>
      <c r="AA534" s="13"/>
      <c r="AB534" s="38"/>
      <c r="AC534" s="13"/>
      <c r="AD534" s="38"/>
      <c r="AE534" s="13"/>
      <c r="AF534" s="38"/>
      <c r="AG534" s="13"/>
      <c r="AH534" s="38"/>
      <c r="AI534" s="13"/>
      <c r="AJ534" s="38"/>
      <c r="AK534" s="13"/>
      <c r="AL534" s="38"/>
      <c r="AM534" s="13"/>
      <c r="AN534" s="38"/>
      <c r="AO534" s="13"/>
      <c r="AP534" s="17"/>
      <c r="AQ534" s="17"/>
      <c r="AR534" s="17"/>
      <c r="AS534" s="17"/>
      <c r="AT534" s="17"/>
      <c r="AU534" s="17"/>
      <c r="AV534" s="17"/>
    </row>
    <row r="535" spans="1:48" customFormat="1" ht="15">
      <c r="A535" s="182" t="s">
        <v>678</v>
      </c>
      <c r="B535" s="186" t="s">
        <v>697</v>
      </c>
      <c r="C535" s="183"/>
      <c r="D535" s="184">
        <v>226152</v>
      </c>
      <c r="E535" s="184">
        <v>3</v>
      </c>
      <c r="F535" s="38">
        <v>7764</v>
      </c>
      <c r="G535" s="13">
        <v>7922</v>
      </c>
      <c r="H535" s="38">
        <v>19894</v>
      </c>
      <c r="I535" s="13">
        <v>20338</v>
      </c>
      <c r="J535" s="38">
        <v>7317.6</v>
      </c>
      <c r="K535" s="13">
        <v>7489.2</v>
      </c>
      <c r="L535" s="38">
        <v>17037.599999999999</v>
      </c>
      <c r="M535" s="13">
        <v>17421.599999999999</v>
      </c>
      <c r="N535" s="38"/>
      <c r="O535" s="13"/>
      <c r="P535" s="38"/>
      <c r="Q535" s="13"/>
      <c r="R535" s="38"/>
      <c r="S535" s="13"/>
      <c r="T535" s="38"/>
      <c r="U535" s="13"/>
      <c r="V535" s="38"/>
      <c r="W535" s="13"/>
      <c r="X535" s="38"/>
      <c r="Y535" s="13"/>
      <c r="Z535" s="38"/>
      <c r="AA535" s="13"/>
      <c r="AB535" s="38"/>
      <c r="AC535" s="13"/>
      <c r="AD535" s="38"/>
      <c r="AE535" s="13"/>
      <c r="AF535" s="38"/>
      <c r="AG535" s="13"/>
      <c r="AH535" s="38"/>
      <c r="AI535" s="13"/>
      <c r="AJ535" s="38"/>
      <c r="AK535" s="13"/>
      <c r="AL535" s="38"/>
      <c r="AM535" s="13"/>
      <c r="AN535" s="38"/>
      <c r="AO535" s="13"/>
      <c r="AP535" s="17"/>
      <c r="AQ535" s="17"/>
      <c r="AR535" s="17"/>
      <c r="AS535" s="17"/>
      <c r="AT535" s="17"/>
      <c r="AU535" s="17"/>
      <c r="AV535" s="17"/>
    </row>
    <row r="536" spans="1:48" customFormat="1" ht="15">
      <c r="A536" s="182" t="s">
        <v>678</v>
      </c>
      <c r="B536" s="87" t="s">
        <v>698</v>
      </c>
      <c r="C536" s="183"/>
      <c r="D536" s="184">
        <v>224554</v>
      </c>
      <c r="E536" s="184">
        <v>3</v>
      </c>
      <c r="F536" s="38">
        <v>7432</v>
      </c>
      <c r="G536" s="13">
        <v>7750</v>
      </c>
      <c r="H536" s="38">
        <v>18302</v>
      </c>
      <c r="I536" s="43">
        <v>19990</v>
      </c>
      <c r="J536" s="38">
        <v>7328.4</v>
      </c>
      <c r="K536" s="13">
        <v>7624.8</v>
      </c>
      <c r="L536" s="38">
        <v>16255.2</v>
      </c>
      <c r="M536" s="43">
        <v>17416.8</v>
      </c>
      <c r="N536" s="38"/>
      <c r="O536" s="13"/>
      <c r="P536" s="38"/>
      <c r="Q536" s="13"/>
      <c r="R536" s="38"/>
      <c r="S536" s="13"/>
      <c r="T536" s="38"/>
      <c r="U536" s="13"/>
      <c r="V536" s="38"/>
      <c r="W536" s="13"/>
      <c r="X536" s="38"/>
      <c r="Y536" s="13"/>
      <c r="Z536" s="38"/>
      <c r="AA536" s="13"/>
      <c r="AB536" s="38"/>
      <c r="AC536" s="13"/>
      <c r="AD536" s="38"/>
      <c r="AE536" s="13"/>
      <c r="AF536" s="38"/>
      <c r="AG536" s="13"/>
      <c r="AH536" s="38"/>
      <c r="AI536" s="13"/>
      <c r="AJ536" s="38"/>
      <c r="AK536" s="13"/>
      <c r="AL536" s="38"/>
      <c r="AM536" s="13"/>
      <c r="AN536" s="38"/>
      <c r="AO536" s="13"/>
      <c r="AP536" s="17"/>
      <c r="AQ536" s="17"/>
      <c r="AR536" s="17"/>
      <c r="AS536" s="17"/>
      <c r="AT536" s="17"/>
      <c r="AU536" s="17"/>
      <c r="AV536" s="17"/>
    </row>
    <row r="537" spans="1:48" customFormat="1" ht="15">
      <c r="A537" s="182" t="s">
        <v>678</v>
      </c>
      <c r="B537" s="87" t="s">
        <v>699</v>
      </c>
      <c r="C537" s="183"/>
      <c r="D537" s="184">
        <v>224147</v>
      </c>
      <c r="E537" s="184">
        <v>3</v>
      </c>
      <c r="F537" s="38">
        <v>8526</v>
      </c>
      <c r="G537" s="13">
        <v>8778</v>
      </c>
      <c r="H537" s="38">
        <v>20495</v>
      </c>
      <c r="I537" s="13">
        <v>21486</v>
      </c>
      <c r="J537" s="38">
        <v>8139.6</v>
      </c>
      <c r="K537" s="13">
        <v>8318.4</v>
      </c>
      <c r="L537" s="38">
        <v>17857.2</v>
      </c>
      <c r="M537" s="13">
        <v>18684</v>
      </c>
      <c r="N537" s="38"/>
      <c r="O537" s="13"/>
      <c r="P537" s="38"/>
      <c r="Q537" s="13"/>
      <c r="R537" s="38"/>
      <c r="S537" s="13"/>
      <c r="T537" s="38"/>
      <c r="U537" s="13"/>
      <c r="V537" s="38"/>
      <c r="W537" s="13"/>
      <c r="X537" s="38"/>
      <c r="Y537" s="13"/>
      <c r="Z537" s="38"/>
      <c r="AA537" s="13"/>
      <c r="AB537" s="38"/>
      <c r="AC537" s="13"/>
      <c r="AD537" s="38"/>
      <c r="AE537" s="13"/>
      <c r="AF537" s="38"/>
      <c r="AG537" s="13"/>
      <c r="AH537" s="38"/>
      <c r="AI537" s="13"/>
      <c r="AJ537" s="38"/>
      <c r="AK537" s="13"/>
      <c r="AL537" s="38"/>
      <c r="AM537" s="13"/>
      <c r="AN537" s="38"/>
      <c r="AO537" s="13"/>
      <c r="AP537" s="17"/>
      <c r="AQ537" s="17"/>
      <c r="AR537" s="17"/>
      <c r="AS537" s="17"/>
      <c r="AT537" s="17"/>
      <c r="AU537" s="17"/>
      <c r="AV537" s="17"/>
    </row>
    <row r="538" spans="1:48" customFormat="1" ht="15.75" customHeight="1">
      <c r="A538" s="182" t="s">
        <v>678</v>
      </c>
      <c r="B538" s="87" t="s">
        <v>700</v>
      </c>
      <c r="C538" s="183"/>
      <c r="D538" s="184">
        <v>228705</v>
      </c>
      <c r="E538" s="184">
        <v>3</v>
      </c>
      <c r="F538" s="38">
        <v>7488</v>
      </c>
      <c r="G538" s="13">
        <v>7694</v>
      </c>
      <c r="H538" s="38">
        <v>20190</v>
      </c>
      <c r="I538" s="43">
        <v>21354</v>
      </c>
      <c r="J538" s="38">
        <v>6902.4</v>
      </c>
      <c r="K538" s="13">
        <v>7058.4</v>
      </c>
      <c r="L538" s="38">
        <v>16262.4</v>
      </c>
      <c r="M538" s="13">
        <v>16850.400000000001</v>
      </c>
      <c r="N538" s="38"/>
      <c r="O538" s="13"/>
      <c r="P538" s="38"/>
      <c r="Q538" s="13"/>
      <c r="R538" s="38"/>
      <c r="S538" s="13"/>
      <c r="T538" s="38"/>
      <c r="U538" s="13"/>
      <c r="V538" s="38"/>
      <c r="W538" s="13"/>
      <c r="X538" s="38"/>
      <c r="Y538" s="13"/>
      <c r="Z538" s="38"/>
      <c r="AA538" s="13"/>
      <c r="AB538" s="38"/>
      <c r="AC538" s="13"/>
      <c r="AD538" s="38"/>
      <c r="AE538" s="13"/>
      <c r="AF538" s="38"/>
      <c r="AG538" s="13"/>
      <c r="AH538" s="38"/>
      <c r="AI538" s="13"/>
      <c r="AJ538" s="38"/>
      <c r="AK538" s="13"/>
      <c r="AL538" s="38"/>
      <c r="AM538" s="13"/>
      <c r="AN538" s="38"/>
      <c r="AO538" s="13"/>
      <c r="AP538" s="17"/>
      <c r="AQ538" s="17"/>
      <c r="AR538" s="17"/>
      <c r="AS538" s="17"/>
      <c r="AT538" s="17"/>
      <c r="AU538" s="17"/>
      <c r="AV538" s="17"/>
    </row>
    <row r="539" spans="1:48" customFormat="1" ht="15.75">
      <c r="A539" s="182" t="s">
        <v>678</v>
      </c>
      <c r="B539" s="186" t="s">
        <v>701</v>
      </c>
      <c r="C539" s="217" t="s">
        <v>821</v>
      </c>
      <c r="D539" s="184">
        <v>229063</v>
      </c>
      <c r="E539" s="184">
        <v>3</v>
      </c>
      <c r="F539" s="38">
        <v>8726</v>
      </c>
      <c r="G539" s="13">
        <v>9000</v>
      </c>
      <c r="H539" s="38">
        <v>15596</v>
      </c>
      <c r="I539" s="43">
        <v>21447</v>
      </c>
      <c r="J539" s="38">
        <v>8181.6</v>
      </c>
      <c r="K539" s="43">
        <v>12482.4</v>
      </c>
      <c r="L539" s="38">
        <v>14920.8</v>
      </c>
      <c r="M539" s="43">
        <v>21049.200000000001</v>
      </c>
      <c r="N539" s="38">
        <v>39940</v>
      </c>
      <c r="O539" s="43">
        <v>20245.5</v>
      </c>
      <c r="P539" s="38">
        <v>52840</v>
      </c>
      <c r="Q539" s="43">
        <v>27235.5</v>
      </c>
      <c r="R539" s="38"/>
      <c r="S539" s="13"/>
      <c r="T539" s="38"/>
      <c r="U539" s="13"/>
      <c r="V539" s="38"/>
      <c r="W539" s="13"/>
      <c r="X539" s="38"/>
      <c r="Y539" s="13"/>
      <c r="Z539" s="38">
        <v>14071.2</v>
      </c>
      <c r="AA539" s="43">
        <v>16139</v>
      </c>
      <c r="AB539" s="38">
        <v>25303.200000000001</v>
      </c>
      <c r="AC539" s="43">
        <v>28991</v>
      </c>
      <c r="AD539" s="38"/>
      <c r="AE539" s="13"/>
      <c r="AF539" s="38"/>
      <c r="AG539" s="13"/>
      <c r="AH539" s="38"/>
      <c r="AI539" s="13"/>
      <c r="AJ539" s="38"/>
      <c r="AK539" s="13"/>
      <c r="AL539" s="38"/>
      <c r="AM539" s="13"/>
      <c r="AN539" s="38"/>
      <c r="AO539" s="13"/>
      <c r="AP539" s="17"/>
      <c r="AQ539" s="17"/>
      <c r="AR539" s="17"/>
      <c r="AS539" s="17"/>
      <c r="AT539" s="17"/>
      <c r="AU539" s="17"/>
      <c r="AV539" s="17"/>
    </row>
    <row r="540" spans="1:48" customFormat="1" ht="15">
      <c r="A540" s="182" t="s">
        <v>678</v>
      </c>
      <c r="B540" s="186" t="s">
        <v>703</v>
      </c>
      <c r="C540" s="183"/>
      <c r="D540" s="184">
        <v>225414</v>
      </c>
      <c r="E540" s="184">
        <v>3</v>
      </c>
      <c r="F540" s="38">
        <v>7342</v>
      </c>
      <c r="G540" s="43">
        <v>7930</v>
      </c>
      <c r="H540" s="38">
        <v>21093</v>
      </c>
      <c r="I540" s="43">
        <v>22901</v>
      </c>
      <c r="J540" s="38">
        <v>10958.4</v>
      </c>
      <c r="K540" s="43">
        <v>11605.2</v>
      </c>
      <c r="L540" s="38">
        <v>21398.400000000001</v>
      </c>
      <c r="M540" s="43">
        <v>23029.200000000001</v>
      </c>
      <c r="N540" s="38"/>
      <c r="O540" s="13"/>
      <c r="P540" s="38"/>
      <c r="Q540" s="13"/>
      <c r="R540" s="38"/>
      <c r="S540" s="13"/>
      <c r="T540" s="38"/>
      <c r="U540" s="13"/>
      <c r="V540" s="38"/>
      <c r="W540" s="13"/>
      <c r="X540" s="38"/>
      <c r="Y540" s="13"/>
      <c r="Z540" s="38"/>
      <c r="AA540" s="13"/>
      <c r="AB540" s="38"/>
      <c r="AC540" s="13"/>
      <c r="AD540" s="38"/>
      <c r="AE540" s="13"/>
      <c r="AF540" s="38"/>
      <c r="AG540" s="13"/>
      <c r="AH540" s="38"/>
      <c r="AI540" s="13"/>
      <c r="AJ540" s="38"/>
      <c r="AK540" s="13"/>
      <c r="AL540" s="38"/>
      <c r="AM540" s="13"/>
      <c r="AN540" s="38"/>
      <c r="AO540" s="13"/>
      <c r="AP540" s="17"/>
      <c r="AQ540" s="17"/>
      <c r="AR540" s="17"/>
      <c r="AS540" s="17"/>
      <c r="AT540" s="17"/>
      <c r="AU540" s="17"/>
      <c r="AV540" s="17"/>
    </row>
    <row r="541" spans="1:48" customFormat="1" ht="15">
      <c r="A541" s="182" t="s">
        <v>678</v>
      </c>
      <c r="B541" s="189" t="s">
        <v>704</v>
      </c>
      <c r="C541" s="190"/>
      <c r="D541" s="191">
        <v>227368</v>
      </c>
      <c r="E541" s="184">
        <v>3</v>
      </c>
      <c r="F541" s="110">
        <v>7084</v>
      </c>
      <c r="G541" s="13">
        <v>7080</v>
      </c>
      <c r="H541" s="110">
        <v>18632</v>
      </c>
      <c r="I541" s="43">
        <v>19688</v>
      </c>
      <c r="J541" s="110">
        <v>8594.4</v>
      </c>
      <c r="K541" s="13">
        <v>8740.7999999999993</v>
      </c>
      <c r="L541" s="110">
        <v>17954.400000000001</v>
      </c>
      <c r="M541" s="13">
        <v>18532.8</v>
      </c>
      <c r="N541" s="38"/>
      <c r="O541" s="13"/>
      <c r="P541" s="38"/>
      <c r="Q541" s="13"/>
      <c r="R541" s="38"/>
      <c r="S541" s="13"/>
      <c r="T541" s="38"/>
      <c r="U541" s="13"/>
      <c r="V541" s="38"/>
      <c r="W541" s="13"/>
      <c r="X541" s="38"/>
      <c r="Y541" s="13"/>
      <c r="Z541" s="38"/>
      <c r="AA541" s="13"/>
      <c r="AB541" s="38"/>
      <c r="AC541" s="13"/>
      <c r="AD541" s="38"/>
      <c r="AE541" s="13"/>
      <c r="AF541" s="38"/>
      <c r="AG541" s="13"/>
      <c r="AH541" s="38"/>
      <c r="AI541" s="13"/>
      <c r="AJ541" s="38"/>
      <c r="AK541" s="13"/>
      <c r="AL541" s="38"/>
      <c r="AM541" s="13"/>
      <c r="AN541" s="38"/>
      <c r="AO541" s="13"/>
      <c r="AP541" s="17"/>
      <c r="AQ541" s="17"/>
      <c r="AR541" s="17"/>
      <c r="AS541" s="17"/>
      <c r="AT541" s="17"/>
      <c r="AU541" s="17"/>
      <c r="AV541" s="17"/>
    </row>
    <row r="542" spans="1:48" customFormat="1" ht="15">
      <c r="A542" s="182" t="s">
        <v>678</v>
      </c>
      <c r="B542" s="186" t="s">
        <v>705</v>
      </c>
      <c r="C542" s="183"/>
      <c r="D542" s="184">
        <v>228802</v>
      </c>
      <c r="E542" s="184">
        <v>3</v>
      </c>
      <c r="F542" s="38">
        <v>7312</v>
      </c>
      <c r="G542" s="13">
        <v>7312</v>
      </c>
      <c r="H542" s="38">
        <v>19236</v>
      </c>
      <c r="I542" s="13">
        <v>20082</v>
      </c>
      <c r="J542" s="38">
        <v>8090.4</v>
      </c>
      <c r="K542" s="13">
        <v>7694.4</v>
      </c>
      <c r="L542" s="38">
        <v>17510.400000000001</v>
      </c>
      <c r="M542" s="43">
        <v>16572</v>
      </c>
      <c r="N542" s="38"/>
      <c r="O542" s="13"/>
      <c r="P542" s="38"/>
      <c r="Q542" s="13"/>
      <c r="R542" s="38"/>
      <c r="S542" s="13"/>
      <c r="T542" s="38"/>
      <c r="U542" s="13"/>
      <c r="V542" s="38"/>
      <c r="W542" s="13"/>
      <c r="X542" s="38"/>
      <c r="Y542" s="13"/>
      <c r="Z542" s="38"/>
      <c r="AA542" s="13"/>
      <c r="AB542" s="38"/>
      <c r="AC542" s="13"/>
      <c r="AD542" s="38"/>
      <c r="AE542" s="13"/>
      <c r="AF542" s="38"/>
      <c r="AG542" s="13"/>
      <c r="AH542" s="38"/>
      <c r="AI542" s="13"/>
      <c r="AJ542" s="38"/>
      <c r="AK542" s="13"/>
      <c r="AL542" s="38"/>
      <c r="AM542" s="13"/>
      <c r="AN542" s="38"/>
      <c r="AO542" s="13"/>
      <c r="AP542" s="17"/>
      <c r="AQ542" s="17"/>
      <c r="AR542" s="17"/>
      <c r="AS542" s="17"/>
      <c r="AT542" s="17"/>
      <c r="AU542" s="17"/>
      <c r="AV542" s="17"/>
    </row>
    <row r="543" spans="1:48" customFormat="1" ht="15">
      <c r="A543" s="188" t="s">
        <v>678</v>
      </c>
      <c r="B543" s="186" t="s">
        <v>706</v>
      </c>
      <c r="C543" s="192"/>
      <c r="D543" s="184">
        <v>229018</v>
      </c>
      <c r="E543" s="184">
        <v>3</v>
      </c>
      <c r="F543" s="38">
        <v>6636</v>
      </c>
      <c r="G543" s="43">
        <v>7030</v>
      </c>
      <c r="H543" s="38">
        <v>17626</v>
      </c>
      <c r="I543" s="43">
        <v>7970</v>
      </c>
      <c r="J543" s="38">
        <v>6115.2</v>
      </c>
      <c r="K543" s="43">
        <v>5647.2</v>
      </c>
      <c r="L543" s="38">
        <v>14204.4</v>
      </c>
      <c r="M543" s="43">
        <v>6544.8</v>
      </c>
      <c r="N543" s="38"/>
      <c r="O543" s="13"/>
      <c r="P543" s="38"/>
      <c r="Q543" s="13"/>
      <c r="R543" s="38"/>
      <c r="S543" s="13"/>
      <c r="T543" s="38"/>
      <c r="U543" s="13"/>
      <c r="V543" s="38"/>
      <c r="W543" s="13"/>
      <c r="X543" s="38"/>
      <c r="Y543" s="13"/>
      <c r="Z543" s="38"/>
      <c r="AA543" s="13"/>
      <c r="AB543" s="38"/>
      <c r="AC543" s="13"/>
      <c r="AD543" s="38"/>
      <c r="AE543" s="13"/>
      <c r="AF543" s="38"/>
      <c r="AG543" s="13"/>
      <c r="AH543" s="38"/>
      <c r="AI543" s="13"/>
      <c r="AJ543" s="38"/>
      <c r="AK543" s="13"/>
      <c r="AL543" s="38"/>
      <c r="AM543" s="13"/>
      <c r="AN543" s="38"/>
      <c r="AO543" s="13"/>
      <c r="AP543" s="17"/>
      <c r="AQ543" s="17"/>
      <c r="AR543" s="17"/>
      <c r="AS543" s="17"/>
      <c r="AT543" s="17"/>
      <c r="AU543" s="17"/>
      <c r="AV543" s="17"/>
    </row>
    <row r="544" spans="1:48" customFormat="1" ht="15">
      <c r="A544" s="182" t="s">
        <v>678</v>
      </c>
      <c r="B544" s="87" t="s">
        <v>707</v>
      </c>
      <c r="C544" s="183"/>
      <c r="D544" s="184">
        <v>229814</v>
      </c>
      <c r="E544" s="184">
        <v>3</v>
      </c>
      <c r="F544" s="38">
        <v>7408</v>
      </c>
      <c r="G544" s="43">
        <v>8000</v>
      </c>
      <c r="H544" s="38">
        <v>8482</v>
      </c>
      <c r="I544" s="13">
        <v>8652</v>
      </c>
      <c r="J544" s="38">
        <v>8013.6</v>
      </c>
      <c r="K544" s="13">
        <v>8162.4</v>
      </c>
      <c r="L544" s="38">
        <v>8762.4</v>
      </c>
      <c r="M544" s="13">
        <v>8923.2000000000007</v>
      </c>
      <c r="N544" s="38"/>
      <c r="O544" s="13"/>
      <c r="P544" s="38"/>
      <c r="Q544" s="13"/>
      <c r="R544" s="38"/>
      <c r="S544" s="13"/>
      <c r="T544" s="38"/>
      <c r="U544" s="13"/>
      <c r="V544" s="38"/>
      <c r="W544" s="13"/>
      <c r="X544" s="38"/>
      <c r="Y544" s="13"/>
      <c r="Z544" s="38"/>
      <c r="AA544" s="13"/>
      <c r="AB544" s="38"/>
      <c r="AC544" s="13"/>
      <c r="AD544" s="38"/>
      <c r="AE544" s="13"/>
      <c r="AF544" s="38"/>
      <c r="AG544" s="13"/>
      <c r="AH544" s="38"/>
      <c r="AI544" s="13"/>
      <c r="AJ544" s="38"/>
      <c r="AK544" s="13"/>
      <c r="AL544" s="38"/>
      <c r="AM544" s="13"/>
      <c r="AN544" s="38"/>
      <c r="AO544" s="13"/>
      <c r="AP544" s="17"/>
      <c r="AQ544" s="17"/>
      <c r="AR544" s="17"/>
      <c r="AS544" s="17"/>
      <c r="AT544" s="17"/>
      <c r="AU544" s="17"/>
      <c r="AV544" s="17"/>
    </row>
    <row r="545" spans="1:48" customFormat="1" ht="15">
      <c r="A545" s="182" t="s">
        <v>678</v>
      </c>
      <c r="B545" s="87" t="s">
        <v>708</v>
      </c>
      <c r="C545" s="183"/>
      <c r="D545" s="184">
        <v>224545</v>
      </c>
      <c r="E545" s="184">
        <v>4</v>
      </c>
      <c r="F545" s="38">
        <v>7146</v>
      </c>
      <c r="G545" s="43">
        <v>7660</v>
      </c>
      <c r="H545" s="38">
        <v>19568</v>
      </c>
      <c r="I545" s="43">
        <v>18576</v>
      </c>
      <c r="J545" s="38">
        <v>6376.8</v>
      </c>
      <c r="K545" s="43">
        <v>5616</v>
      </c>
      <c r="L545" s="38">
        <v>16200</v>
      </c>
      <c r="M545" s="43">
        <v>13885.2</v>
      </c>
      <c r="N545" s="38"/>
      <c r="O545" s="13"/>
      <c r="P545" s="38"/>
      <c r="Q545" s="13"/>
      <c r="R545" s="38"/>
      <c r="S545" s="13"/>
      <c r="T545" s="38"/>
      <c r="U545" s="13"/>
      <c r="V545" s="38"/>
      <c r="W545" s="13"/>
      <c r="X545" s="38"/>
      <c r="Y545" s="13"/>
      <c r="Z545" s="38"/>
      <c r="AA545" s="13"/>
      <c r="AB545" s="38"/>
      <c r="AC545" s="13"/>
      <c r="AD545" s="38"/>
      <c r="AE545" s="13"/>
      <c r="AF545" s="38"/>
      <c r="AG545" s="13"/>
      <c r="AH545" s="38"/>
      <c r="AI545" s="13"/>
      <c r="AJ545" s="38"/>
      <c r="AK545" s="13"/>
      <c r="AL545" s="38"/>
      <c r="AM545" s="13"/>
      <c r="AN545" s="38"/>
      <c r="AO545" s="13"/>
      <c r="AP545" s="17"/>
      <c r="AQ545" s="17"/>
      <c r="AR545" s="17"/>
      <c r="AS545" s="17"/>
      <c r="AT545" s="17"/>
      <c r="AU545" s="17"/>
      <c r="AV545" s="17"/>
    </row>
    <row r="546" spans="1:48" customFormat="1" ht="15">
      <c r="A546" s="182" t="s">
        <v>678</v>
      </c>
      <c r="B546" s="186" t="s">
        <v>709</v>
      </c>
      <c r="C546" s="183"/>
      <c r="D546" s="184">
        <v>483036</v>
      </c>
      <c r="E546" s="184">
        <v>4</v>
      </c>
      <c r="F546" s="38">
        <v>5876</v>
      </c>
      <c r="G546" s="13">
        <v>5812</v>
      </c>
      <c r="H546" s="38">
        <v>15638</v>
      </c>
      <c r="I546" s="43">
        <v>16872</v>
      </c>
      <c r="J546" s="38">
        <v>6369.6</v>
      </c>
      <c r="K546" s="43">
        <v>6979.2</v>
      </c>
      <c r="L546" s="38">
        <v>15649.2</v>
      </c>
      <c r="M546" s="43">
        <v>17166</v>
      </c>
      <c r="N546" s="38"/>
      <c r="O546" s="13"/>
      <c r="P546" s="38"/>
      <c r="Q546" s="13"/>
      <c r="R546" s="38"/>
      <c r="S546" s="13"/>
      <c r="T546" s="38"/>
      <c r="U546" s="13"/>
      <c r="V546" s="38"/>
      <c r="W546" s="13"/>
      <c r="X546" s="38"/>
      <c r="Y546" s="13"/>
      <c r="Z546" s="38"/>
      <c r="AA546" s="13"/>
      <c r="AB546" s="38"/>
      <c r="AC546" s="13"/>
      <c r="AD546" s="38"/>
      <c r="AE546" s="13"/>
      <c r="AF546" s="38"/>
      <c r="AG546" s="13"/>
      <c r="AH546" s="38"/>
      <c r="AI546" s="13"/>
      <c r="AJ546" s="38"/>
      <c r="AK546" s="13"/>
      <c r="AL546" s="38"/>
      <c r="AM546" s="13"/>
      <c r="AN546" s="38"/>
      <c r="AO546" s="13"/>
      <c r="AP546" s="17"/>
      <c r="AQ546" s="17"/>
      <c r="AR546" s="17"/>
      <c r="AS546" s="17"/>
      <c r="AT546" s="17"/>
      <c r="AU546" s="17"/>
      <c r="AV546" s="17"/>
    </row>
    <row r="547" spans="1:48" customFormat="1" ht="15">
      <c r="A547" s="182" t="s">
        <v>678</v>
      </c>
      <c r="B547" s="186" t="s">
        <v>710</v>
      </c>
      <c r="C547" s="183"/>
      <c r="D547" s="184">
        <v>225502</v>
      </c>
      <c r="E547" s="184">
        <v>4</v>
      </c>
      <c r="F547" s="38">
        <v>7086</v>
      </c>
      <c r="G547" s="13">
        <v>7370</v>
      </c>
      <c r="H547" s="38">
        <v>18786</v>
      </c>
      <c r="I547" s="13">
        <v>19608</v>
      </c>
      <c r="J547" s="38">
        <v>8899.2000000000007</v>
      </c>
      <c r="K547" s="13">
        <v>9249.6</v>
      </c>
      <c r="L547" s="38">
        <v>18259.2</v>
      </c>
      <c r="M547" s="13">
        <v>19044</v>
      </c>
      <c r="N547" s="38"/>
      <c r="O547" s="13"/>
      <c r="P547" s="38"/>
      <c r="Q547" s="13"/>
      <c r="R547" s="38"/>
      <c r="S547" s="13"/>
      <c r="T547" s="38"/>
      <c r="U547" s="13"/>
      <c r="V547" s="38"/>
      <c r="W547" s="13"/>
      <c r="X547" s="38"/>
      <c r="Y547" s="13"/>
      <c r="Z547" s="38"/>
      <c r="AA547" s="13"/>
      <c r="AB547" s="38"/>
      <c r="AC547" s="13"/>
      <c r="AD547" s="38"/>
      <c r="AE547" s="13"/>
      <c r="AF547" s="38"/>
      <c r="AG547" s="13"/>
      <c r="AH547" s="38"/>
      <c r="AI547" s="13"/>
      <c r="AJ547" s="38"/>
      <c r="AK547" s="13"/>
      <c r="AL547" s="38"/>
      <c r="AM547" s="13"/>
      <c r="AN547" s="38"/>
      <c r="AO547" s="13"/>
      <c r="AP547" s="17"/>
      <c r="AQ547" s="17"/>
      <c r="AR547" s="17"/>
      <c r="AS547" s="17"/>
      <c r="AT547" s="17"/>
      <c r="AU547" s="17"/>
      <c r="AV547" s="17"/>
    </row>
    <row r="548" spans="1:48" customFormat="1" ht="15">
      <c r="A548" s="182" t="s">
        <v>678</v>
      </c>
      <c r="B548" s="186" t="s">
        <v>711</v>
      </c>
      <c r="C548" s="183"/>
      <c r="D548" s="184" t="s">
        <v>712</v>
      </c>
      <c r="E548" s="184">
        <v>5</v>
      </c>
      <c r="F548" s="38">
        <v>7242</v>
      </c>
      <c r="G548" s="43">
        <v>7848</v>
      </c>
      <c r="H548" s="38">
        <v>18911</v>
      </c>
      <c r="I548" s="43">
        <v>20058</v>
      </c>
      <c r="J548" s="38">
        <v>6328.8</v>
      </c>
      <c r="K548" s="43">
        <v>6830.4</v>
      </c>
      <c r="L548" s="38">
        <v>15688.8</v>
      </c>
      <c r="M548" s="43">
        <v>16622.400000000001</v>
      </c>
      <c r="N548" s="38"/>
      <c r="O548" s="13"/>
      <c r="P548" s="38"/>
      <c r="Q548" s="13"/>
      <c r="R548" s="38"/>
      <c r="S548" s="13"/>
      <c r="T548" s="38"/>
      <c r="U548" s="13"/>
      <c r="V548" s="38"/>
      <c r="W548" s="13"/>
      <c r="X548" s="38"/>
      <c r="Y548" s="13"/>
      <c r="Z548" s="38"/>
      <c r="AA548" s="13"/>
      <c r="AB548" s="38"/>
      <c r="AC548" s="13"/>
      <c r="AD548" s="38"/>
      <c r="AE548" s="13"/>
      <c r="AF548" s="38"/>
      <c r="AG548" s="13"/>
      <c r="AH548" s="38"/>
      <c r="AI548" s="13"/>
      <c r="AJ548" s="38"/>
      <c r="AK548" s="13"/>
      <c r="AL548" s="38"/>
      <c r="AM548" s="13"/>
      <c r="AN548" s="38"/>
      <c r="AO548" s="13"/>
      <c r="AP548" s="17"/>
      <c r="AQ548" s="17"/>
      <c r="AR548" s="17"/>
      <c r="AS548" s="17"/>
      <c r="AT548" s="17"/>
      <c r="AU548" s="17"/>
      <c r="AV548" s="17"/>
    </row>
    <row r="549" spans="1:48" customFormat="1" ht="15">
      <c r="A549" s="182" t="s">
        <v>678</v>
      </c>
      <c r="B549" s="186" t="s">
        <v>713</v>
      </c>
      <c r="C549" s="192"/>
      <c r="D549" s="184">
        <v>870501</v>
      </c>
      <c r="E549" s="184">
        <v>5</v>
      </c>
      <c r="F549" s="38">
        <v>7780</v>
      </c>
      <c r="G549" s="43">
        <v>8258</v>
      </c>
      <c r="H549" s="38">
        <v>18709</v>
      </c>
      <c r="I549" s="13">
        <v>19307</v>
      </c>
      <c r="J549" s="38">
        <v>7129.2</v>
      </c>
      <c r="K549" s="13">
        <v>7298.4</v>
      </c>
      <c r="L549" s="38">
        <v>16489.2</v>
      </c>
      <c r="M549" s="13">
        <v>16879.2</v>
      </c>
      <c r="N549" s="38"/>
      <c r="O549" s="13"/>
      <c r="P549" s="38"/>
      <c r="Q549" s="13"/>
      <c r="R549" s="38"/>
      <c r="S549" s="13"/>
      <c r="T549" s="38"/>
      <c r="U549" s="13"/>
      <c r="V549" s="38"/>
      <c r="W549" s="13"/>
      <c r="X549" s="38"/>
      <c r="Y549" s="13"/>
      <c r="Z549" s="38"/>
      <c r="AA549" s="13"/>
      <c r="AB549" s="38"/>
      <c r="AC549" s="13"/>
      <c r="AD549" s="38"/>
      <c r="AE549" s="13"/>
      <c r="AF549" s="38"/>
      <c r="AG549" s="13"/>
      <c r="AH549" s="38"/>
      <c r="AI549" s="13"/>
      <c r="AJ549" s="38"/>
      <c r="AK549" s="13"/>
      <c r="AL549" s="38"/>
      <c r="AM549" s="13"/>
      <c r="AN549" s="38"/>
      <c r="AO549" s="13"/>
      <c r="AP549" s="17"/>
      <c r="AQ549" s="17"/>
      <c r="AR549" s="17"/>
      <c r="AS549" s="17"/>
      <c r="AT549" s="17"/>
      <c r="AU549" s="17"/>
      <c r="AV549" s="17"/>
    </row>
    <row r="550" spans="1:48" customFormat="1" ht="15" customHeight="1">
      <c r="A550" s="182" t="s">
        <v>678</v>
      </c>
      <c r="B550" s="87" t="s">
        <v>715</v>
      </c>
      <c r="C550" s="218" t="s">
        <v>852</v>
      </c>
      <c r="D550" s="184">
        <v>228714</v>
      </c>
      <c r="E550" s="196">
        <v>5</v>
      </c>
      <c r="F550" s="38">
        <v>9542</v>
      </c>
      <c r="G550" s="43">
        <v>10026</v>
      </c>
      <c r="H550" s="38">
        <v>22260</v>
      </c>
      <c r="I550" s="43">
        <v>24930</v>
      </c>
      <c r="J550" s="38">
        <v>7140</v>
      </c>
      <c r="K550" s="43">
        <v>8481.6</v>
      </c>
      <c r="L550" s="38">
        <v>15540</v>
      </c>
      <c r="M550" s="43">
        <v>17632.8</v>
      </c>
      <c r="N550" s="38"/>
      <c r="O550" s="13"/>
      <c r="P550" s="38"/>
      <c r="Q550" s="13"/>
      <c r="R550" s="38"/>
      <c r="S550" s="13"/>
      <c r="T550" s="38"/>
      <c r="U550" s="13"/>
      <c r="V550" s="38"/>
      <c r="W550" s="13"/>
      <c r="X550" s="38"/>
      <c r="Y550" s="13"/>
      <c r="Z550" s="38"/>
      <c r="AA550" s="13"/>
      <c r="AB550" s="38"/>
      <c r="AC550" s="13"/>
      <c r="AD550" s="38"/>
      <c r="AE550" s="13"/>
      <c r="AF550" s="38"/>
      <c r="AG550" s="13"/>
      <c r="AH550" s="38"/>
      <c r="AI550" s="13"/>
      <c r="AJ550" s="38"/>
      <c r="AK550" s="13"/>
      <c r="AL550" s="38"/>
      <c r="AM550" s="13"/>
      <c r="AN550" s="38"/>
      <c r="AO550" s="13"/>
      <c r="AP550" s="17"/>
      <c r="AQ550" s="17"/>
      <c r="AR550" s="17"/>
      <c r="AS550" s="17"/>
      <c r="AT550" s="17"/>
      <c r="AU550" s="17"/>
      <c r="AV550" s="17"/>
    </row>
    <row r="551" spans="1:48" customFormat="1" ht="15.75" customHeight="1">
      <c r="A551" s="182" t="s">
        <v>678</v>
      </c>
      <c r="B551" s="186" t="s">
        <v>714</v>
      </c>
      <c r="C551" s="183"/>
      <c r="D551" s="184">
        <v>225432</v>
      </c>
      <c r="E551" s="184">
        <v>5</v>
      </c>
      <c r="F551" s="38">
        <v>7028</v>
      </c>
      <c r="G551" s="13">
        <v>7368</v>
      </c>
      <c r="H551" s="38">
        <v>18638</v>
      </c>
      <c r="I551" s="13">
        <v>19421</v>
      </c>
      <c r="J551" s="38">
        <v>8097.6</v>
      </c>
      <c r="K551" s="43">
        <v>11671.2</v>
      </c>
      <c r="L551" s="38">
        <v>16257.6</v>
      </c>
      <c r="M551" s="43">
        <v>20263.2</v>
      </c>
      <c r="N551" s="38"/>
      <c r="O551" s="13"/>
      <c r="P551" s="38"/>
      <c r="Q551" s="13"/>
      <c r="R551" s="38"/>
      <c r="S551" s="13"/>
      <c r="T551" s="38"/>
      <c r="U551" s="13"/>
      <c r="V551" s="38"/>
      <c r="W551" s="13"/>
      <c r="X551" s="38"/>
      <c r="Y551" s="13"/>
      <c r="Z551" s="38"/>
      <c r="AA551" s="13"/>
      <c r="AB551" s="38"/>
      <c r="AC551" s="13"/>
      <c r="AD551" s="38"/>
      <c r="AE551" s="13"/>
      <c r="AF551" s="38"/>
      <c r="AG551" s="13"/>
      <c r="AH551" s="38"/>
      <c r="AI551" s="13"/>
      <c r="AJ551" s="38"/>
      <c r="AK551" s="13"/>
      <c r="AL551" s="38"/>
      <c r="AM551" s="13"/>
      <c r="AN551" s="38"/>
      <c r="AO551" s="13"/>
      <c r="AP551" s="17"/>
      <c r="AQ551" s="17"/>
      <c r="AR551" s="17"/>
      <c r="AS551" s="17"/>
      <c r="AT551" s="17"/>
      <c r="AU551" s="17"/>
      <c r="AV551" s="17"/>
    </row>
    <row r="552" spans="1:48" customFormat="1" ht="15">
      <c r="A552" s="182" t="s">
        <v>678</v>
      </c>
      <c r="B552" s="193" t="s">
        <v>716</v>
      </c>
      <c r="C552" s="194"/>
      <c r="D552" s="184">
        <v>223506</v>
      </c>
      <c r="E552" s="184">
        <v>7</v>
      </c>
      <c r="F552" s="38">
        <v>2504</v>
      </c>
      <c r="G552" s="13">
        <v>2504</v>
      </c>
      <c r="H552" s="38">
        <v>5145</v>
      </c>
      <c r="I552" s="13">
        <v>5145</v>
      </c>
      <c r="J552" s="38">
        <v>0</v>
      </c>
      <c r="K552" s="13">
        <v>0</v>
      </c>
      <c r="L552" s="38">
        <v>0</v>
      </c>
      <c r="M552" s="13">
        <v>0</v>
      </c>
      <c r="N552" s="38"/>
      <c r="O552" s="13"/>
      <c r="P552" s="38"/>
      <c r="Q552" s="13"/>
      <c r="R552" s="38"/>
      <c r="S552" s="13"/>
      <c r="T552" s="38"/>
      <c r="U552" s="13"/>
      <c r="V552" s="38"/>
      <c r="W552" s="13"/>
      <c r="X552" s="38"/>
      <c r="Y552" s="13"/>
      <c r="Z552" s="38"/>
      <c r="AA552" s="13"/>
      <c r="AB552" s="38"/>
      <c r="AC552" s="13"/>
      <c r="AD552" s="38"/>
      <c r="AE552" s="13"/>
      <c r="AF552" s="38"/>
      <c r="AG552" s="13"/>
      <c r="AH552" s="38"/>
      <c r="AI552" s="13"/>
      <c r="AJ552" s="38"/>
      <c r="AK552" s="13"/>
      <c r="AL552" s="38"/>
      <c r="AM552" s="13"/>
      <c r="AN552" s="38"/>
      <c r="AO552" s="13"/>
      <c r="AP552" s="17"/>
      <c r="AQ552" s="17"/>
      <c r="AR552" s="17"/>
      <c r="AS552" s="17"/>
      <c r="AT552" s="17"/>
      <c r="AU552" s="17"/>
      <c r="AV552" s="17"/>
    </row>
    <row r="553" spans="1:48" customFormat="1" ht="15">
      <c r="A553" s="182" t="s">
        <v>678</v>
      </c>
      <c r="B553" s="193" t="s">
        <v>717</v>
      </c>
      <c r="C553" s="194"/>
      <c r="D553" s="184">
        <v>226806</v>
      </c>
      <c r="E553" s="184">
        <v>7</v>
      </c>
      <c r="F553" s="38">
        <v>2604</v>
      </c>
      <c r="G553" s="13">
        <v>2580</v>
      </c>
      <c r="H553" s="38">
        <v>5160</v>
      </c>
      <c r="I553" s="13">
        <v>5280</v>
      </c>
      <c r="J553" s="38">
        <v>0</v>
      </c>
      <c r="K553" s="13">
        <v>0</v>
      </c>
      <c r="L553" s="38">
        <v>0</v>
      </c>
      <c r="M553" s="13">
        <v>0</v>
      </c>
      <c r="N553" s="38"/>
      <c r="O553" s="13"/>
      <c r="P553" s="38"/>
      <c r="Q553" s="13"/>
      <c r="R553" s="38"/>
      <c r="S553" s="13"/>
      <c r="T553" s="38"/>
      <c r="U553" s="13"/>
      <c r="V553" s="38"/>
      <c r="W553" s="13"/>
      <c r="X553" s="38"/>
      <c r="Y553" s="13"/>
      <c r="Z553" s="38"/>
      <c r="AA553" s="13"/>
      <c r="AB553" s="38"/>
      <c r="AC553" s="13"/>
      <c r="AD553" s="38"/>
      <c r="AE553" s="13"/>
      <c r="AF553" s="38"/>
      <c r="AG553" s="13"/>
      <c r="AH553" s="38"/>
      <c r="AI553" s="13"/>
      <c r="AJ553" s="38"/>
      <c r="AK553" s="13"/>
      <c r="AL553" s="38"/>
      <c r="AM553" s="13"/>
      <c r="AN553" s="38"/>
      <c r="AO553" s="13"/>
      <c r="AP553" s="17"/>
      <c r="AQ553" s="17"/>
      <c r="AR553" s="17"/>
      <c r="AS553" s="17"/>
      <c r="AT553" s="17"/>
      <c r="AU553" s="17"/>
      <c r="AV553" s="17"/>
    </row>
    <row r="554" spans="1:48" customFormat="1" ht="15">
      <c r="A554" s="182" t="s">
        <v>678</v>
      </c>
      <c r="B554" s="193" t="s">
        <v>718</v>
      </c>
      <c r="C554" s="194"/>
      <c r="D554" s="184">
        <v>409315</v>
      </c>
      <c r="E554" s="195">
        <v>7</v>
      </c>
      <c r="F554" s="38">
        <v>3732</v>
      </c>
      <c r="G554" s="13">
        <v>3714</v>
      </c>
      <c r="H554" s="38">
        <v>4470</v>
      </c>
      <c r="I554" s="13">
        <v>4580</v>
      </c>
      <c r="J554" s="38">
        <v>0</v>
      </c>
      <c r="K554" s="13">
        <v>0</v>
      </c>
      <c r="L554" s="38">
        <v>0</v>
      </c>
      <c r="M554" s="13">
        <v>0</v>
      </c>
      <c r="N554" s="38"/>
      <c r="O554" s="13"/>
      <c r="P554" s="38"/>
      <c r="Q554" s="13"/>
      <c r="R554" s="38"/>
      <c r="S554" s="13"/>
      <c r="T554" s="38"/>
      <c r="U554" s="13"/>
      <c r="V554" s="38"/>
      <c r="W554" s="13"/>
      <c r="X554" s="38"/>
      <c r="Y554" s="13"/>
      <c r="Z554" s="38"/>
      <c r="AA554" s="13"/>
      <c r="AB554" s="38"/>
      <c r="AC554" s="13"/>
      <c r="AD554" s="38"/>
      <c r="AE554" s="13"/>
      <c r="AF554" s="38"/>
      <c r="AG554" s="13"/>
      <c r="AH554" s="38"/>
      <c r="AI554" s="13"/>
      <c r="AJ554" s="38"/>
      <c r="AK554" s="13"/>
      <c r="AL554" s="38"/>
      <c r="AM554" s="13"/>
      <c r="AN554" s="38"/>
      <c r="AO554" s="13"/>
      <c r="AP554" s="17"/>
      <c r="AQ554" s="17"/>
      <c r="AR554" s="17"/>
      <c r="AS554" s="17"/>
      <c r="AT554" s="17"/>
      <c r="AU554" s="17"/>
      <c r="AV554" s="17"/>
    </row>
    <row r="555" spans="1:48" customFormat="1" ht="15">
      <c r="A555" s="187" t="s">
        <v>678</v>
      </c>
      <c r="B555" s="186" t="s">
        <v>719</v>
      </c>
      <c r="C555" s="183"/>
      <c r="D555" s="184">
        <v>222576</v>
      </c>
      <c r="E555" s="184">
        <v>8</v>
      </c>
      <c r="F555" s="38">
        <v>2552</v>
      </c>
      <c r="G555" s="13">
        <v>2552</v>
      </c>
      <c r="H555" s="38">
        <v>5722</v>
      </c>
      <c r="I555" s="13">
        <v>5722</v>
      </c>
      <c r="J555" s="38">
        <v>0</v>
      </c>
      <c r="K555" s="13">
        <v>0</v>
      </c>
      <c r="L555" s="38">
        <v>0</v>
      </c>
      <c r="M555" s="13">
        <v>0</v>
      </c>
      <c r="N555" s="38"/>
      <c r="O555" s="13"/>
      <c r="P555" s="38"/>
      <c r="Q555" s="13"/>
      <c r="R555" s="38"/>
      <c r="S555" s="13"/>
      <c r="T555" s="38"/>
      <c r="U555" s="13"/>
      <c r="V555" s="38"/>
      <c r="W555" s="13"/>
      <c r="X555" s="38"/>
      <c r="Y555" s="13"/>
      <c r="Z555" s="38"/>
      <c r="AA555" s="13"/>
      <c r="AB555" s="38"/>
      <c r="AC555" s="13"/>
      <c r="AD555" s="38"/>
      <c r="AE555" s="13"/>
      <c r="AF555" s="38"/>
      <c r="AG555" s="13"/>
      <c r="AH555" s="38"/>
      <c r="AI555" s="13"/>
      <c r="AJ555" s="38"/>
      <c r="AK555" s="13"/>
      <c r="AL555" s="38"/>
      <c r="AM555" s="13"/>
      <c r="AN555" s="38"/>
      <c r="AO555" s="13"/>
      <c r="AP555" s="17"/>
      <c r="AQ555" s="17"/>
      <c r="AR555" s="17"/>
      <c r="AS555" s="17"/>
      <c r="AT555" s="17"/>
      <c r="AU555" s="17"/>
      <c r="AV555" s="17"/>
    </row>
    <row r="556" spans="1:48" customFormat="1" ht="15">
      <c r="A556" s="187" t="s">
        <v>678</v>
      </c>
      <c r="B556" s="186" t="s">
        <v>720</v>
      </c>
      <c r="C556" s="183"/>
      <c r="D556" s="184">
        <v>222992</v>
      </c>
      <c r="E556" s="184">
        <v>8</v>
      </c>
      <c r="F556" s="38">
        <v>2550</v>
      </c>
      <c r="G556" s="43">
        <v>3690</v>
      </c>
      <c r="H556" s="38">
        <v>11430</v>
      </c>
      <c r="I556" s="13">
        <v>11430</v>
      </c>
      <c r="J556" s="38">
        <v>0</v>
      </c>
      <c r="K556" s="13">
        <v>0</v>
      </c>
      <c r="L556" s="38">
        <v>0</v>
      </c>
      <c r="M556" s="13">
        <v>0</v>
      </c>
      <c r="N556" s="38"/>
      <c r="O556" s="13"/>
      <c r="P556" s="38"/>
      <c r="Q556" s="13"/>
      <c r="R556" s="38"/>
      <c r="S556" s="13"/>
      <c r="T556" s="38"/>
      <c r="U556" s="13"/>
      <c r="V556" s="38"/>
      <c r="W556" s="13"/>
      <c r="X556" s="38"/>
      <c r="Y556" s="13"/>
      <c r="Z556" s="38"/>
      <c r="AA556" s="13"/>
      <c r="AB556" s="38"/>
      <c r="AC556" s="13"/>
      <c r="AD556" s="38"/>
      <c r="AE556" s="13"/>
      <c r="AF556" s="38"/>
      <c r="AG556" s="13"/>
      <c r="AH556" s="38"/>
      <c r="AI556" s="13"/>
      <c r="AJ556" s="38"/>
      <c r="AK556" s="13"/>
      <c r="AL556" s="38"/>
      <c r="AM556" s="13"/>
      <c r="AN556" s="38"/>
      <c r="AO556" s="13"/>
      <c r="AP556" s="17"/>
      <c r="AQ556" s="17"/>
      <c r="AR556" s="17"/>
      <c r="AS556" s="17"/>
      <c r="AT556" s="17"/>
      <c r="AU556" s="17"/>
      <c r="AV556" s="17"/>
    </row>
    <row r="557" spans="1:48" customFormat="1" ht="15">
      <c r="A557" s="187" t="s">
        <v>678</v>
      </c>
      <c r="B557" s="186" t="s">
        <v>721</v>
      </c>
      <c r="C557" s="183"/>
      <c r="D557" s="184">
        <v>223427</v>
      </c>
      <c r="E557" s="184">
        <v>8</v>
      </c>
      <c r="F557" s="38">
        <v>5070</v>
      </c>
      <c r="G557" s="13">
        <v>4940</v>
      </c>
      <c r="H557" s="38">
        <v>7464</v>
      </c>
      <c r="I557" s="43">
        <v>9414</v>
      </c>
      <c r="J557" s="38">
        <v>0</v>
      </c>
      <c r="K557" s="13">
        <v>0</v>
      </c>
      <c r="L557" s="38">
        <v>0</v>
      </c>
      <c r="M557" s="13">
        <v>0</v>
      </c>
      <c r="N557" s="38"/>
      <c r="O557" s="13"/>
      <c r="P557" s="38"/>
      <c r="Q557" s="13"/>
      <c r="R557" s="38"/>
      <c r="S557" s="13"/>
      <c r="T557" s="38"/>
      <c r="U557" s="13"/>
      <c r="V557" s="38"/>
      <c r="W557" s="13"/>
      <c r="X557" s="38"/>
      <c r="Y557" s="13"/>
      <c r="Z557" s="38"/>
      <c r="AA557" s="13"/>
      <c r="AB557" s="38"/>
      <c r="AC557" s="13"/>
      <c r="AD557" s="38"/>
      <c r="AE557" s="13"/>
      <c r="AF557" s="38"/>
      <c r="AG557" s="13"/>
      <c r="AH557" s="38"/>
      <c r="AI557" s="13"/>
      <c r="AJ557" s="38"/>
      <c r="AK557" s="13"/>
      <c r="AL557" s="38"/>
      <c r="AM557" s="13"/>
      <c r="AN557" s="38"/>
      <c r="AO557" s="13"/>
      <c r="AP557" s="17"/>
      <c r="AQ557" s="17"/>
      <c r="AR557" s="17"/>
      <c r="AS557" s="17"/>
      <c r="AT557" s="17"/>
      <c r="AU557" s="17"/>
      <c r="AV557" s="17"/>
    </row>
    <row r="558" spans="1:48" customFormat="1" ht="15">
      <c r="A558" s="187" t="s">
        <v>678</v>
      </c>
      <c r="B558" s="87" t="s">
        <v>722</v>
      </c>
      <c r="C558" s="183"/>
      <c r="D558" s="184">
        <v>223524</v>
      </c>
      <c r="E558" s="184">
        <v>8</v>
      </c>
      <c r="F558" s="38">
        <v>1770</v>
      </c>
      <c r="G558" s="13">
        <v>1770</v>
      </c>
      <c r="H558" s="38">
        <v>5220</v>
      </c>
      <c r="I558" s="13">
        <v>5220</v>
      </c>
      <c r="J558" s="38">
        <v>0</v>
      </c>
      <c r="K558" s="13">
        <v>0</v>
      </c>
      <c r="L558" s="38">
        <v>0</v>
      </c>
      <c r="M558" s="13">
        <v>0</v>
      </c>
      <c r="N558" s="38"/>
      <c r="O558" s="13"/>
      <c r="P558" s="38"/>
      <c r="Q558" s="13"/>
      <c r="R558" s="38"/>
      <c r="S558" s="13"/>
      <c r="T558" s="38"/>
      <c r="U558" s="13"/>
      <c r="V558" s="38"/>
      <c r="W558" s="13"/>
      <c r="X558" s="38"/>
      <c r="Y558" s="13"/>
      <c r="Z558" s="38"/>
      <c r="AA558" s="13"/>
      <c r="AB558" s="38"/>
      <c r="AC558" s="13"/>
      <c r="AD558" s="38"/>
      <c r="AE558" s="13"/>
      <c r="AF558" s="38"/>
      <c r="AG558" s="13"/>
      <c r="AH558" s="38"/>
      <c r="AI558" s="13"/>
      <c r="AJ558" s="38"/>
      <c r="AK558" s="13"/>
      <c r="AL558" s="38"/>
      <c r="AM558" s="13"/>
      <c r="AN558" s="38"/>
      <c r="AO558" s="13"/>
      <c r="AP558" s="17"/>
      <c r="AQ558" s="17"/>
      <c r="AR558" s="17"/>
      <c r="AS558" s="17"/>
      <c r="AT558" s="17"/>
      <c r="AU558" s="17"/>
      <c r="AV558" s="17"/>
    </row>
    <row r="559" spans="1:48" customFormat="1" ht="15">
      <c r="A559" s="187" t="s">
        <v>678</v>
      </c>
      <c r="B559" s="186" t="s">
        <v>723</v>
      </c>
      <c r="C559" s="183"/>
      <c r="D559" s="184">
        <v>223816</v>
      </c>
      <c r="E559" s="184">
        <v>8</v>
      </c>
      <c r="F559" s="38">
        <v>3262</v>
      </c>
      <c r="G559" s="13">
        <v>3162</v>
      </c>
      <c r="H559" s="38">
        <v>6420</v>
      </c>
      <c r="I559" s="13">
        <v>6420</v>
      </c>
      <c r="J559" s="38">
        <v>0</v>
      </c>
      <c r="K559" s="13">
        <v>0</v>
      </c>
      <c r="L559" s="38">
        <v>0</v>
      </c>
      <c r="M559" s="13">
        <v>0</v>
      </c>
      <c r="N559" s="38"/>
      <c r="O559" s="13"/>
      <c r="P559" s="38"/>
      <c r="Q559" s="13"/>
      <c r="R559" s="38"/>
      <c r="S559" s="13"/>
      <c r="T559" s="38"/>
      <c r="U559" s="13"/>
      <c r="V559" s="38"/>
      <c r="W559" s="13"/>
      <c r="X559" s="38"/>
      <c r="Y559" s="13"/>
      <c r="Z559" s="38"/>
      <c r="AA559" s="13"/>
      <c r="AB559" s="38"/>
      <c r="AC559" s="13"/>
      <c r="AD559" s="38"/>
      <c r="AE559" s="13"/>
      <c r="AF559" s="38"/>
      <c r="AG559" s="13"/>
      <c r="AH559" s="38"/>
      <c r="AI559" s="13"/>
      <c r="AJ559" s="38"/>
      <c r="AK559" s="13"/>
      <c r="AL559" s="38"/>
      <c r="AM559" s="13"/>
      <c r="AN559" s="38"/>
      <c r="AO559" s="13"/>
      <c r="AP559" s="17"/>
      <c r="AQ559" s="17"/>
      <c r="AR559" s="17"/>
      <c r="AS559" s="17"/>
      <c r="AT559" s="17"/>
      <c r="AU559" s="17"/>
      <c r="AV559" s="17"/>
    </row>
    <row r="560" spans="1:48" customFormat="1" ht="15">
      <c r="A560" s="187" t="s">
        <v>678</v>
      </c>
      <c r="B560" s="186" t="s">
        <v>724</v>
      </c>
      <c r="C560" s="183"/>
      <c r="D560" s="184">
        <v>247834</v>
      </c>
      <c r="E560" s="184">
        <v>8</v>
      </c>
      <c r="F560" s="38">
        <v>1174</v>
      </c>
      <c r="G560" s="43">
        <v>1264</v>
      </c>
      <c r="H560" s="38">
        <v>4190</v>
      </c>
      <c r="I560" s="13">
        <v>4340</v>
      </c>
      <c r="J560" s="38">
        <v>0</v>
      </c>
      <c r="K560" s="13">
        <v>0</v>
      </c>
      <c r="L560" s="38">
        <v>0</v>
      </c>
      <c r="M560" s="13">
        <v>0</v>
      </c>
      <c r="N560" s="38"/>
      <c r="O560" s="13"/>
      <c r="P560" s="38"/>
      <c r="Q560" s="13"/>
      <c r="R560" s="38"/>
      <c r="S560" s="13"/>
      <c r="T560" s="38"/>
      <c r="U560" s="13"/>
      <c r="V560" s="38"/>
      <c r="W560" s="13"/>
      <c r="X560" s="38"/>
      <c r="Y560" s="13"/>
      <c r="Z560" s="38"/>
      <c r="AA560" s="13"/>
      <c r="AB560" s="38"/>
      <c r="AC560" s="13"/>
      <c r="AD560" s="38"/>
      <c r="AE560" s="13"/>
      <c r="AF560" s="38"/>
      <c r="AG560" s="13"/>
      <c r="AH560" s="38"/>
      <c r="AI560" s="13"/>
      <c r="AJ560" s="38"/>
      <c r="AK560" s="13"/>
      <c r="AL560" s="38"/>
      <c r="AM560" s="13"/>
      <c r="AN560" s="38"/>
      <c r="AO560" s="13"/>
      <c r="AP560" s="17"/>
      <c r="AQ560" s="17"/>
      <c r="AR560" s="17"/>
      <c r="AS560" s="17"/>
      <c r="AT560" s="17"/>
      <c r="AU560" s="17"/>
      <c r="AV560" s="17"/>
    </row>
    <row r="561" spans="1:48" customFormat="1" ht="15">
      <c r="A561" s="187" t="s">
        <v>678</v>
      </c>
      <c r="B561" s="186" t="s">
        <v>725</v>
      </c>
      <c r="C561" s="183"/>
      <c r="D561" s="184">
        <v>224350</v>
      </c>
      <c r="E561" s="184">
        <v>8</v>
      </c>
      <c r="F561" s="38">
        <v>2914</v>
      </c>
      <c r="G561" s="13">
        <v>2914</v>
      </c>
      <c r="H561" s="38">
        <v>5524</v>
      </c>
      <c r="I561" s="13">
        <v>5524</v>
      </c>
      <c r="J561" s="38">
        <v>0</v>
      </c>
      <c r="K561" s="13">
        <v>0</v>
      </c>
      <c r="L561" s="38">
        <v>0</v>
      </c>
      <c r="M561" s="13">
        <v>0</v>
      </c>
      <c r="N561" s="38"/>
      <c r="O561" s="13"/>
      <c r="P561" s="38"/>
      <c r="Q561" s="13"/>
      <c r="R561" s="38"/>
      <c r="S561" s="13"/>
      <c r="T561" s="38"/>
      <c r="U561" s="13"/>
      <c r="V561" s="38"/>
      <c r="W561" s="13"/>
      <c r="X561" s="38"/>
      <c r="Y561" s="13"/>
      <c r="Z561" s="38"/>
      <c r="AA561" s="13"/>
      <c r="AB561" s="38"/>
      <c r="AC561" s="13"/>
      <c r="AD561" s="38"/>
      <c r="AE561" s="13"/>
      <c r="AF561" s="38"/>
      <c r="AG561" s="13"/>
      <c r="AH561" s="38"/>
      <c r="AI561" s="13"/>
      <c r="AJ561" s="38"/>
      <c r="AK561" s="13"/>
      <c r="AL561" s="38"/>
      <c r="AM561" s="13"/>
      <c r="AN561" s="38"/>
      <c r="AO561" s="13"/>
      <c r="AP561" s="17"/>
      <c r="AQ561" s="17"/>
      <c r="AR561" s="17"/>
      <c r="AS561" s="17"/>
      <c r="AT561" s="17"/>
      <c r="AU561" s="17"/>
      <c r="AV561" s="17"/>
    </row>
    <row r="562" spans="1:48" customFormat="1" ht="15">
      <c r="A562" s="187" t="s">
        <v>678</v>
      </c>
      <c r="B562" s="87" t="s">
        <v>726</v>
      </c>
      <c r="C562" s="183"/>
      <c r="D562" s="184">
        <v>224572</v>
      </c>
      <c r="E562" s="184">
        <v>8</v>
      </c>
      <c r="F562" s="38">
        <v>1770</v>
      </c>
      <c r="G562" s="13">
        <v>1770</v>
      </c>
      <c r="H562" s="38">
        <v>5220</v>
      </c>
      <c r="I562" s="13">
        <v>5220</v>
      </c>
      <c r="J562" s="38">
        <v>0</v>
      </c>
      <c r="K562" s="13">
        <v>0</v>
      </c>
      <c r="L562" s="38">
        <v>0</v>
      </c>
      <c r="M562" s="13">
        <v>0</v>
      </c>
      <c r="N562" s="38"/>
      <c r="O562" s="13"/>
      <c r="P562" s="38"/>
      <c r="Q562" s="13"/>
      <c r="R562" s="38"/>
      <c r="S562" s="13"/>
      <c r="T562" s="38"/>
      <c r="U562" s="13"/>
      <c r="V562" s="38"/>
      <c r="W562" s="13"/>
      <c r="X562" s="38"/>
      <c r="Y562" s="13"/>
      <c r="Z562" s="38"/>
      <c r="AA562" s="13"/>
      <c r="AB562" s="38"/>
      <c r="AC562" s="13"/>
      <c r="AD562" s="38"/>
      <c r="AE562" s="13"/>
      <c r="AF562" s="38"/>
      <c r="AG562" s="13"/>
      <c r="AH562" s="38"/>
      <c r="AI562" s="13"/>
      <c r="AJ562" s="38"/>
      <c r="AK562" s="13"/>
      <c r="AL562" s="38"/>
      <c r="AM562" s="13"/>
      <c r="AN562" s="38"/>
      <c r="AO562" s="13"/>
      <c r="AP562" s="17"/>
      <c r="AQ562" s="17"/>
      <c r="AR562" s="17"/>
      <c r="AS562" s="17"/>
      <c r="AT562" s="17"/>
      <c r="AU562" s="17"/>
      <c r="AV562" s="17"/>
    </row>
    <row r="563" spans="1:48" customFormat="1" ht="15">
      <c r="A563" s="188" t="s">
        <v>678</v>
      </c>
      <c r="B563" s="193" t="s">
        <v>727</v>
      </c>
      <c r="C563" s="194"/>
      <c r="D563" s="184">
        <v>224615</v>
      </c>
      <c r="E563" s="184">
        <v>8</v>
      </c>
      <c r="F563" s="38">
        <v>1770</v>
      </c>
      <c r="G563" s="13">
        <v>1770</v>
      </c>
      <c r="H563" s="38">
        <v>5220</v>
      </c>
      <c r="I563" s="13">
        <v>5220</v>
      </c>
      <c r="J563" s="38">
        <v>0</v>
      </c>
      <c r="K563" s="13">
        <v>0</v>
      </c>
      <c r="L563" s="38">
        <v>0</v>
      </c>
      <c r="M563" s="13">
        <v>0</v>
      </c>
      <c r="N563" s="38"/>
      <c r="O563" s="13"/>
      <c r="P563" s="38"/>
      <c r="Q563" s="13"/>
      <c r="R563" s="38"/>
      <c r="S563" s="13"/>
      <c r="T563" s="38"/>
      <c r="U563" s="13"/>
      <c r="V563" s="38"/>
      <c r="W563" s="13"/>
      <c r="X563" s="38"/>
      <c r="Y563" s="13"/>
      <c r="Z563" s="38"/>
      <c r="AA563" s="13"/>
      <c r="AB563" s="38"/>
      <c r="AC563" s="13"/>
      <c r="AD563" s="38"/>
      <c r="AE563" s="13"/>
      <c r="AF563" s="38"/>
      <c r="AG563" s="13"/>
      <c r="AH563" s="38"/>
      <c r="AI563" s="13"/>
      <c r="AJ563" s="38"/>
      <c r="AK563" s="13"/>
      <c r="AL563" s="38"/>
      <c r="AM563" s="13"/>
      <c r="AN563" s="38"/>
      <c r="AO563" s="13"/>
      <c r="AP563" s="17"/>
      <c r="AQ563" s="17"/>
      <c r="AR563" s="17"/>
      <c r="AS563" s="17"/>
      <c r="AT563" s="17"/>
      <c r="AU563" s="17"/>
      <c r="AV563" s="17"/>
    </row>
    <row r="564" spans="1:48" customFormat="1" ht="15">
      <c r="A564" s="188" t="s">
        <v>678</v>
      </c>
      <c r="B564" s="186" t="s">
        <v>728</v>
      </c>
      <c r="C564" s="183"/>
      <c r="D564" s="184">
        <v>224642</v>
      </c>
      <c r="E564" s="184">
        <v>8</v>
      </c>
      <c r="F564" s="38">
        <v>2800</v>
      </c>
      <c r="G564" s="43">
        <v>3460</v>
      </c>
      <c r="H564" s="38">
        <v>9180</v>
      </c>
      <c r="I564" s="43">
        <v>5640</v>
      </c>
      <c r="J564" s="38">
        <v>0</v>
      </c>
      <c r="K564" s="13">
        <v>0</v>
      </c>
      <c r="L564" s="38">
        <v>0</v>
      </c>
      <c r="M564" s="13">
        <v>0</v>
      </c>
      <c r="N564" s="38"/>
      <c r="O564" s="13"/>
      <c r="P564" s="38"/>
      <c r="Q564" s="13"/>
      <c r="R564" s="38"/>
      <c r="S564" s="13"/>
      <c r="T564" s="38"/>
      <c r="U564" s="13"/>
      <c r="V564" s="38"/>
      <c r="W564" s="13"/>
      <c r="X564" s="38"/>
      <c r="Y564" s="13"/>
      <c r="Z564" s="38"/>
      <c r="AA564" s="13"/>
      <c r="AB564" s="38"/>
      <c r="AC564" s="13"/>
      <c r="AD564" s="38"/>
      <c r="AE564" s="13"/>
      <c r="AF564" s="38"/>
      <c r="AG564" s="13"/>
      <c r="AH564" s="38"/>
      <c r="AI564" s="13"/>
      <c r="AJ564" s="38"/>
      <c r="AK564" s="13"/>
      <c r="AL564" s="38"/>
      <c r="AM564" s="13"/>
      <c r="AN564" s="38"/>
      <c r="AO564" s="13"/>
      <c r="AP564" s="17"/>
      <c r="AQ564" s="17"/>
      <c r="AR564" s="17"/>
      <c r="AS564" s="17"/>
      <c r="AT564" s="17"/>
      <c r="AU564" s="17"/>
      <c r="AV564" s="17"/>
    </row>
    <row r="565" spans="1:48" customFormat="1" ht="15">
      <c r="A565" s="188" t="s">
        <v>678</v>
      </c>
      <c r="B565" s="186" t="s">
        <v>729</v>
      </c>
      <c r="C565" s="183"/>
      <c r="D565" s="184">
        <v>225423</v>
      </c>
      <c r="E565" s="184">
        <v>8</v>
      </c>
      <c r="F565" s="38">
        <v>2032</v>
      </c>
      <c r="G565" s="13">
        <v>2032</v>
      </c>
      <c r="H565" s="38">
        <v>2844</v>
      </c>
      <c r="I565" s="13">
        <v>2844</v>
      </c>
      <c r="J565" s="38">
        <v>0</v>
      </c>
      <c r="K565" s="13">
        <v>0</v>
      </c>
      <c r="L565" s="38">
        <v>0</v>
      </c>
      <c r="M565" s="13">
        <v>0</v>
      </c>
      <c r="N565" s="38"/>
      <c r="O565" s="13"/>
      <c r="P565" s="38"/>
      <c r="Q565" s="13"/>
      <c r="R565" s="38"/>
      <c r="S565" s="13"/>
      <c r="T565" s="38"/>
      <c r="U565" s="13"/>
      <c r="V565" s="38"/>
      <c r="W565" s="13"/>
      <c r="X565" s="38"/>
      <c r="Y565" s="13"/>
      <c r="Z565" s="38"/>
      <c r="AA565" s="13"/>
      <c r="AB565" s="38"/>
      <c r="AC565" s="13"/>
      <c r="AD565" s="38"/>
      <c r="AE565" s="13"/>
      <c r="AF565" s="38"/>
      <c r="AG565" s="13"/>
      <c r="AH565" s="38"/>
      <c r="AI565" s="13"/>
      <c r="AJ565" s="38"/>
      <c r="AK565" s="13"/>
      <c r="AL565" s="38"/>
      <c r="AM565" s="13"/>
      <c r="AN565" s="38"/>
      <c r="AO565" s="13"/>
      <c r="AP565" s="17"/>
      <c r="AQ565" s="17"/>
      <c r="AR565" s="17"/>
      <c r="AS565" s="17"/>
      <c r="AT565" s="17"/>
      <c r="AU565" s="17"/>
      <c r="AV565" s="17"/>
    </row>
    <row r="566" spans="1:48" customFormat="1" ht="15">
      <c r="A566" s="188" t="s">
        <v>678</v>
      </c>
      <c r="B566" s="186" t="s">
        <v>730</v>
      </c>
      <c r="C566" s="183"/>
      <c r="D566" s="184">
        <v>226134</v>
      </c>
      <c r="E566" s="184">
        <v>8</v>
      </c>
      <c r="F566" s="38">
        <v>4130</v>
      </c>
      <c r="G566" s="13">
        <v>4130</v>
      </c>
      <c r="H566" s="38">
        <v>7140</v>
      </c>
      <c r="I566" s="13">
        <v>7140</v>
      </c>
      <c r="J566" s="38">
        <v>0</v>
      </c>
      <c r="K566" s="13">
        <v>0</v>
      </c>
      <c r="L566" s="38">
        <v>0</v>
      </c>
      <c r="M566" s="13">
        <v>0</v>
      </c>
      <c r="N566" s="38"/>
      <c r="O566" s="13"/>
      <c r="P566" s="38"/>
      <c r="Q566" s="13"/>
      <c r="R566" s="38"/>
      <c r="S566" s="13"/>
      <c r="T566" s="38"/>
      <c r="U566" s="13"/>
      <c r="V566" s="38"/>
      <c r="W566" s="13"/>
      <c r="X566" s="38"/>
      <c r="Y566" s="13"/>
      <c r="Z566" s="38"/>
      <c r="AA566" s="13"/>
      <c r="AB566" s="38"/>
      <c r="AC566" s="13"/>
      <c r="AD566" s="38"/>
      <c r="AE566" s="13"/>
      <c r="AF566" s="38"/>
      <c r="AG566" s="13"/>
      <c r="AH566" s="38"/>
      <c r="AI566" s="13"/>
      <c r="AJ566" s="38"/>
      <c r="AK566" s="13"/>
      <c r="AL566" s="38"/>
      <c r="AM566" s="13"/>
      <c r="AN566" s="38"/>
      <c r="AO566" s="13"/>
      <c r="AP566" s="17"/>
      <c r="AQ566" s="17"/>
      <c r="AR566" s="17"/>
      <c r="AS566" s="17"/>
      <c r="AT566" s="17"/>
      <c r="AU566" s="17"/>
      <c r="AV566" s="17"/>
    </row>
    <row r="567" spans="1:48" customFormat="1" ht="15">
      <c r="A567" s="182" t="s">
        <v>678</v>
      </c>
      <c r="B567" s="186" t="s">
        <v>731</v>
      </c>
      <c r="C567" s="183"/>
      <c r="D567" s="184">
        <v>227182</v>
      </c>
      <c r="E567" s="184">
        <v>8</v>
      </c>
      <c r="F567" s="38">
        <v>2364</v>
      </c>
      <c r="G567" s="43">
        <v>2642</v>
      </c>
      <c r="H567" s="38">
        <v>3964</v>
      </c>
      <c r="I567" s="13">
        <v>4024</v>
      </c>
      <c r="J567" s="38">
        <v>0</v>
      </c>
      <c r="K567" s="13">
        <v>0</v>
      </c>
      <c r="L567" s="38">
        <v>0</v>
      </c>
      <c r="M567" s="13">
        <v>0</v>
      </c>
      <c r="N567" s="38"/>
      <c r="O567" s="13"/>
      <c r="P567" s="38"/>
      <c r="Q567" s="13"/>
      <c r="R567" s="38"/>
      <c r="S567" s="13"/>
      <c r="T567" s="38"/>
      <c r="U567" s="13"/>
      <c r="V567" s="38"/>
      <c r="W567" s="13"/>
      <c r="X567" s="38"/>
      <c r="Y567" s="13"/>
      <c r="Z567" s="38"/>
      <c r="AA567" s="13"/>
      <c r="AB567" s="38"/>
      <c r="AC567" s="13"/>
      <c r="AD567" s="38"/>
      <c r="AE567" s="13"/>
      <c r="AF567" s="38"/>
      <c r="AG567" s="13"/>
      <c r="AH567" s="38"/>
      <c r="AI567" s="13"/>
      <c r="AJ567" s="38"/>
      <c r="AK567" s="13"/>
      <c r="AL567" s="38"/>
      <c r="AM567" s="13"/>
      <c r="AN567" s="38"/>
      <c r="AO567" s="13"/>
      <c r="AP567" s="17"/>
      <c r="AQ567" s="17"/>
      <c r="AR567" s="17"/>
      <c r="AS567" s="17"/>
      <c r="AT567" s="17"/>
      <c r="AU567" s="17"/>
      <c r="AV567" s="17"/>
    </row>
    <row r="568" spans="1:48" customFormat="1" ht="15">
      <c r="A568" s="182" t="s">
        <v>678</v>
      </c>
      <c r="B568" s="186" t="s">
        <v>732</v>
      </c>
      <c r="C568" s="183"/>
      <c r="D568" s="184">
        <v>226578</v>
      </c>
      <c r="E568" s="184">
        <v>8</v>
      </c>
      <c r="F568" s="38">
        <v>3490</v>
      </c>
      <c r="G568" s="13">
        <v>3490</v>
      </c>
      <c r="H568" s="38">
        <v>5700</v>
      </c>
      <c r="I568" s="13">
        <v>5700</v>
      </c>
      <c r="J568" s="38">
        <v>0</v>
      </c>
      <c r="K568" s="13">
        <v>0</v>
      </c>
      <c r="L568" s="38">
        <v>0</v>
      </c>
      <c r="M568" s="13">
        <v>0</v>
      </c>
      <c r="N568" s="38"/>
      <c r="O568" s="13"/>
      <c r="P568" s="38"/>
      <c r="Q568" s="13"/>
      <c r="R568" s="38"/>
      <c r="S568" s="13"/>
      <c r="T568" s="38"/>
      <c r="U568" s="13"/>
      <c r="V568" s="38"/>
      <c r="W568" s="13"/>
      <c r="X568" s="38"/>
      <c r="Y568" s="13"/>
      <c r="Z568" s="38"/>
      <c r="AA568" s="13"/>
      <c r="AB568" s="38"/>
      <c r="AC568" s="13"/>
      <c r="AD568" s="38"/>
      <c r="AE568" s="13"/>
      <c r="AF568" s="38"/>
      <c r="AG568" s="13"/>
      <c r="AH568" s="38"/>
      <c r="AI568" s="13"/>
      <c r="AJ568" s="38"/>
      <c r="AK568" s="13"/>
      <c r="AL568" s="38"/>
      <c r="AM568" s="13"/>
      <c r="AN568" s="38"/>
      <c r="AO568" s="13"/>
      <c r="AP568" s="17"/>
      <c r="AQ568" s="17"/>
      <c r="AR568" s="17"/>
      <c r="AS568" s="17"/>
      <c r="AT568" s="17"/>
      <c r="AU568" s="17"/>
      <c r="AV568" s="17"/>
    </row>
    <row r="569" spans="1:48" customFormat="1" ht="15">
      <c r="A569" s="182" t="s">
        <v>678</v>
      </c>
      <c r="B569" s="186" t="s">
        <v>733</v>
      </c>
      <c r="C569" s="183"/>
      <c r="D569" s="184">
        <v>227146</v>
      </c>
      <c r="E569" s="195">
        <v>8</v>
      </c>
      <c r="F569" s="38">
        <v>2602</v>
      </c>
      <c r="G569" s="43">
        <v>2950</v>
      </c>
      <c r="H569" s="38">
        <v>5068</v>
      </c>
      <c r="I569" s="43">
        <v>5400</v>
      </c>
      <c r="J569" s="38">
        <v>0</v>
      </c>
      <c r="K569" s="13">
        <v>0</v>
      </c>
      <c r="L569" s="38">
        <v>0</v>
      </c>
      <c r="M569" s="13">
        <v>0</v>
      </c>
      <c r="N569" s="38"/>
      <c r="O569" s="13"/>
      <c r="P569" s="38"/>
      <c r="Q569" s="13"/>
      <c r="R569" s="38"/>
      <c r="S569" s="13"/>
      <c r="T569" s="38"/>
      <c r="U569" s="13"/>
      <c r="V569" s="38"/>
      <c r="W569" s="13"/>
      <c r="X569" s="38"/>
      <c r="Y569" s="13"/>
      <c r="Z569" s="38"/>
      <c r="AA569" s="13"/>
      <c r="AB569" s="38"/>
      <c r="AC569" s="13"/>
      <c r="AD569" s="38"/>
      <c r="AE569" s="13"/>
      <c r="AF569" s="38"/>
      <c r="AG569" s="13"/>
      <c r="AH569" s="38"/>
      <c r="AI569" s="13"/>
      <c r="AJ569" s="38"/>
      <c r="AK569" s="13"/>
      <c r="AL569" s="38"/>
      <c r="AM569" s="13"/>
      <c r="AN569" s="38"/>
      <c r="AO569" s="13"/>
      <c r="AP569" s="17"/>
      <c r="AQ569" s="17"/>
      <c r="AR569" s="17"/>
      <c r="AS569" s="17"/>
      <c r="AT569" s="17"/>
      <c r="AU569" s="17"/>
      <c r="AV569" s="17"/>
    </row>
    <row r="570" spans="1:48" customFormat="1" ht="15">
      <c r="A570" s="182" t="s">
        <v>678</v>
      </c>
      <c r="B570" s="193" t="s">
        <v>734</v>
      </c>
      <c r="C570" s="194"/>
      <c r="D570" s="184">
        <v>224110</v>
      </c>
      <c r="E570" s="184">
        <v>8</v>
      </c>
      <c r="F570" s="38">
        <v>2280</v>
      </c>
      <c r="G570" s="43">
        <v>2460</v>
      </c>
      <c r="H570" s="38">
        <v>6000</v>
      </c>
      <c r="I570" s="43">
        <v>6540</v>
      </c>
      <c r="J570" s="38">
        <v>0</v>
      </c>
      <c r="K570" s="13">
        <v>0</v>
      </c>
      <c r="L570" s="38">
        <v>0</v>
      </c>
      <c r="M570" s="13">
        <v>0</v>
      </c>
      <c r="N570" s="38"/>
      <c r="O570" s="13"/>
      <c r="P570" s="38"/>
      <c r="Q570" s="13"/>
      <c r="R570" s="38"/>
      <c r="S570" s="13"/>
      <c r="T570" s="38"/>
      <c r="U570" s="13"/>
      <c r="V570" s="38"/>
      <c r="W570" s="13"/>
      <c r="X570" s="38"/>
      <c r="Y570" s="13"/>
      <c r="Z570" s="38"/>
      <c r="AA570" s="13"/>
      <c r="AB570" s="38"/>
      <c r="AC570" s="13"/>
      <c r="AD570" s="38"/>
      <c r="AE570" s="13"/>
      <c r="AF570" s="38"/>
      <c r="AG570" s="13"/>
      <c r="AH570" s="38"/>
      <c r="AI570" s="13"/>
      <c r="AJ570" s="38"/>
      <c r="AK570" s="13"/>
      <c r="AL570" s="38"/>
      <c r="AM570" s="13"/>
      <c r="AN570" s="38"/>
      <c r="AO570" s="13"/>
      <c r="AP570" s="17"/>
      <c r="AQ570" s="17"/>
      <c r="AR570" s="17"/>
      <c r="AS570" s="17"/>
      <c r="AT570" s="17"/>
      <c r="AU570" s="17"/>
      <c r="AV570" s="17"/>
    </row>
    <row r="571" spans="1:48" customFormat="1" ht="15">
      <c r="A571" s="182" t="s">
        <v>678</v>
      </c>
      <c r="B571" s="87" t="s">
        <v>735</v>
      </c>
      <c r="C571" s="183"/>
      <c r="D571" s="184">
        <v>227191</v>
      </c>
      <c r="E571" s="184">
        <v>8</v>
      </c>
      <c r="F571" s="38">
        <v>1770</v>
      </c>
      <c r="G571" s="13">
        <v>1770</v>
      </c>
      <c r="H571" s="38">
        <v>5220</v>
      </c>
      <c r="I571" s="13">
        <v>5220</v>
      </c>
      <c r="J571" s="38">
        <v>0</v>
      </c>
      <c r="K571" s="13">
        <v>0</v>
      </c>
      <c r="L571" s="38">
        <v>0</v>
      </c>
      <c r="M571" s="13">
        <v>0</v>
      </c>
      <c r="N571" s="38"/>
      <c r="O571" s="13"/>
      <c r="P571" s="38"/>
      <c r="Q571" s="13"/>
      <c r="R571" s="38"/>
      <c r="S571" s="13"/>
      <c r="T571" s="38"/>
      <c r="U571" s="13"/>
      <c r="V571" s="38"/>
      <c r="W571" s="13"/>
      <c r="X571" s="38"/>
      <c r="Y571" s="13"/>
      <c r="Z571" s="38"/>
      <c r="AA571" s="13"/>
      <c r="AB571" s="38"/>
      <c r="AC571" s="13"/>
      <c r="AD571" s="38"/>
      <c r="AE571" s="13"/>
      <c r="AF571" s="38"/>
      <c r="AG571" s="13"/>
      <c r="AH571" s="38"/>
      <c r="AI571" s="13"/>
      <c r="AJ571" s="38"/>
      <c r="AK571" s="13"/>
      <c r="AL571" s="38"/>
      <c r="AM571" s="13"/>
      <c r="AN571" s="38"/>
      <c r="AO571" s="13"/>
      <c r="AP571" s="17"/>
      <c r="AQ571" s="17"/>
      <c r="AR571" s="17"/>
      <c r="AS571" s="17"/>
      <c r="AT571" s="17"/>
      <c r="AU571" s="17"/>
      <c r="AV571" s="17"/>
    </row>
    <row r="572" spans="1:48" customFormat="1" ht="15">
      <c r="A572" s="182" t="s">
        <v>678</v>
      </c>
      <c r="B572" s="186" t="s">
        <v>736</v>
      </c>
      <c r="C572" s="183"/>
      <c r="D572" s="184">
        <v>420398</v>
      </c>
      <c r="E572" s="184">
        <v>8</v>
      </c>
      <c r="F572" s="38">
        <v>2008</v>
      </c>
      <c r="G572" s="13">
        <v>2108</v>
      </c>
      <c r="H572" s="38">
        <v>10660</v>
      </c>
      <c r="I572" s="43">
        <v>11194</v>
      </c>
      <c r="J572" s="38">
        <v>0</v>
      </c>
      <c r="K572" s="13">
        <v>0</v>
      </c>
      <c r="L572" s="38">
        <v>0</v>
      </c>
      <c r="M572" s="13">
        <v>0</v>
      </c>
      <c r="N572" s="38"/>
      <c r="O572" s="13"/>
      <c r="P572" s="38"/>
      <c r="Q572" s="13"/>
      <c r="R572" s="38"/>
      <c r="S572" s="13"/>
      <c r="T572" s="38"/>
      <c r="U572" s="13"/>
      <c r="V572" s="38"/>
      <c r="W572" s="13"/>
      <c r="X572" s="38"/>
      <c r="Y572" s="13"/>
      <c r="Z572" s="38"/>
      <c r="AA572" s="13"/>
      <c r="AB572" s="38"/>
      <c r="AC572" s="13"/>
      <c r="AD572" s="38"/>
      <c r="AE572" s="13"/>
      <c r="AF572" s="38"/>
      <c r="AG572" s="13"/>
      <c r="AH572" s="38"/>
      <c r="AI572" s="13"/>
      <c r="AJ572" s="38"/>
      <c r="AK572" s="13"/>
      <c r="AL572" s="38"/>
      <c r="AM572" s="13"/>
      <c r="AN572" s="38"/>
      <c r="AO572" s="13"/>
      <c r="AP572" s="17"/>
      <c r="AQ572" s="17"/>
      <c r="AR572" s="17"/>
      <c r="AS572" s="17"/>
      <c r="AT572" s="17"/>
      <c r="AU572" s="17"/>
      <c r="AV572" s="17"/>
    </row>
    <row r="573" spans="1:48" customFormat="1" ht="15">
      <c r="A573" s="182" t="s">
        <v>678</v>
      </c>
      <c r="B573" s="186" t="s">
        <v>737</v>
      </c>
      <c r="C573" s="183"/>
      <c r="D573" s="184">
        <v>246354</v>
      </c>
      <c r="E573" s="184">
        <v>8</v>
      </c>
      <c r="F573" s="38">
        <v>2008</v>
      </c>
      <c r="G573" s="13">
        <v>2108</v>
      </c>
      <c r="H573" s="38">
        <v>10660</v>
      </c>
      <c r="I573" s="43">
        <v>11194</v>
      </c>
      <c r="J573" s="38">
        <v>0</v>
      </c>
      <c r="K573" s="13">
        <v>0</v>
      </c>
      <c r="L573" s="38">
        <v>0</v>
      </c>
      <c r="M573" s="13">
        <v>0</v>
      </c>
      <c r="N573" s="38"/>
      <c r="O573" s="13"/>
      <c r="P573" s="38"/>
      <c r="Q573" s="13"/>
      <c r="R573" s="38"/>
      <c r="S573" s="13"/>
      <c r="T573" s="38"/>
      <c r="U573" s="13"/>
      <c r="V573" s="38"/>
      <c r="W573" s="13"/>
      <c r="X573" s="38"/>
      <c r="Y573" s="13"/>
      <c r="Z573" s="38"/>
      <c r="AA573" s="13"/>
      <c r="AB573" s="38"/>
      <c r="AC573" s="13"/>
      <c r="AD573" s="38"/>
      <c r="AE573" s="13"/>
      <c r="AF573" s="38"/>
      <c r="AG573" s="13"/>
      <c r="AH573" s="38"/>
      <c r="AI573" s="13"/>
      <c r="AJ573" s="38"/>
      <c r="AK573" s="13"/>
      <c r="AL573" s="38"/>
      <c r="AM573" s="13"/>
      <c r="AN573" s="38"/>
      <c r="AO573" s="13"/>
      <c r="AP573" s="17"/>
      <c r="AQ573" s="17"/>
      <c r="AR573" s="17"/>
      <c r="AS573" s="17"/>
      <c r="AT573" s="17"/>
      <c r="AU573" s="17"/>
      <c r="AV573" s="17"/>
    </row>
    <row r="574" spans="1:48" customFormat="1" ht="15">
      <c r="A574" s="182" t="s">
        <v>678</v>
      </c>
      <c r="B574" s="87" t="s">
        <v>738</v>
      </c>
      <c r="C574" s="183"/>
      <c r="D574" s="184">
        <v>227766</v>
      </c>
      <c r="E574" s="184">
        <v>8</v>
      </c>
      <c r="F574" s="38">
        <v>1770</v>
      </c>
      <c r="G574" s="13">
        <v>1770</v>
      </c>
      <c r="H574" s="38">
        <v>5220</v>
      </c>
      <c r="I574" s="13">
        <v>5220</v>
      </c>
      <c r="J574" s="38">
        <v>0</v>
      </c>
      <c r="K574" s="13">
        <v>0</v>
      </c>
      <c r="L574" s="38">
        <v>0</v>
      </c>
      <c r="M574" s="13">
        <v>0</v>
      </c>
      <c r="N574" s="38"/>
      <c r="O574" s="13"/>
      <c r="P574" s="38"/>
      <c r="Q574" s="13"/>
      <c r="R574" s="38"/>
      <c r="S574" s="13"/>
      <c r="T574" s="38"/>
      <c r="U574" s="13"/>
      <c r="V574" s="38"/>
      <c r="W574" s="13"/>
      <c r="X574" s="38"/>
      <c r="Y574" s="13"/>
      <c r="Z574" s="38"/>
      <c r="AA574" s="13"/>
      <c r="AB574" s="38"/>
      <c r="AC574" s="13"/>
      <c r="AD574" s="38"/>
      <c r="AE574" s="13"/>
      <c r="AF574" s="38"/>
      <c r="AG574" s="13"/>
      <c r="AH574" s="38"/>
      <c r="AI574" s="13"/>
      <c r="AJ574" s="38"/>
      <c r="AK574" s="13"/>
      <c r="AL574" s="38"/>
      <c r="AM574" s="13"/>
      <c r="AN574" s="38"/>
      <c r="AO574" s="13"/>
      <c r="AP574" s="17"/>
      <c r="AQ574" s="17"/>
      <c r="AR574" s="17"/>
      <c r="AS574" s="17"/>
      <c r="AT574" s="17"/>
      <c r="AU574" s="17"/>
      <c r="AV574" s="17"/>
    </row>
    <row r="575" spans="1:48" customFormat="1" ht="15">
      <c r="A575" s="182" t="s">
        <v>678</v>
      </c>
      <c r="B575" s="186" t="s">
        <v>739</v>
      </c>
      <c r="C575" s="183"/>
      <c r="D575" s="184">
        <v>227924</v>
      </c>
      <c r="E575" s="184">
        <v>8</v>
      </c>
      <c r="F575" s="38">
        <v>2008</v>
      </c>
      <c r="G575" s="13">
        <v>2108</v>
      </c>
      <c r="H575" s="38">
        <v>10660</v>
      </c>
      <c r="I575" s="43">
        <v>11194</v>
      </c>
      <c r="J575" s="38">
        <v>0</v>
      </c>
      <c r="K575" s="13">
        <v>0</v>
      </c>
      <c r="L575" s="38">
        <v>0</v>
      </c>
      <c r="M575" s="13">
        <v>0</v>
      </c>
      <c r="N575" s="38"/>
      <c r="O575" s="13"/>
      <c r="P575" s="38"/>
      <c r="Q575" s="13"/>
      <c r="R575" s="38"/>
      <c r="S575" s="13"/>
      <c r="T575" s="38"/>
      <c r="U575" s="13"/>
      <c r="V575" s="38"/>
      <c r="W575" s="13"/>
      <c r="X575" s="38"/>
      <c r="Y575" s="13"/>
      <c r="Z575" s="38"/>
      <c r="AA575" s="13"/>
      <c r="AB575" s="38"/>
      <c r="AC575" s="13"/>
      <c r="AD575" s="38"/>
      <c r="AE575" s="13"/>
      <c r="AF575" s="38"/>
      <c r="AG575" s="13"/>
      <c r="AH575" s="38"/>
      <c r="AI575" s="13"/>
      <c r="AJ575" s="38"/>
      <c r="AK575" s="13"/>
      <c r="AL575" s="38"/>
      <c r="AM575" s="13"/>
      <c r="AN575" s="38"/>
      <c r="AO575" s="13"/>
      <c r="AP575" s="17"/>
      <c r="AQ575" s="17"/>
      <c r="AR575" s="17"/>
      <c r="AS575" s="17"/>
      <c r="AT575" s="17"/>
      <c r="AU575" s="17"/>
      <c r="AV575" s="17"/>
    </row>
    <row r="576" spans="1:48" customFormat="1" ht="15">
      <c r="A576" s="182" t="s">
        <v>678</v>
      </c>
      <c r="B576" s="186" t="s">
        <v>740</v>
      </c>
      <c r="C576" s="183"/>
      <c r="D576" s="184">
        <v>227979</v>
      </c>
      <c r="E576" s="184">
        <v>8</v>
      </c>
      <c r="F576" s="38">
        <v>1750</v>
      </c>
      <c r="G576" s="43">
        <v>1860</v>
      </c>
      <c r="H576" s="38">
        <v>4810</v>
      </c>
      <c r="I576" s="43">
        <v>5160</v>
      </c>
      <c r="J576" s="38">
        <v>0</v>
      </c>
      <c r="K576" s="13">
        <v>0</v>
      </c>
      <c r="L576" s="38">
        <v>0</v>
      </c>
      <c r="M576" s="13">
        <v>0</v>
      </c>
      <c r="N576" s="38"/>
      <c r="O576" s="13"/>
      <c r="P576" s="38"/>
      <c r="Q576" s="13"/>
      <c r="R576" s="38"/>
      <c r="S576" s="13"/>
      <c r="T576" s="38"/>
      <c r="U576" s="13"/>
      <c r="V576" s="38"/>
      <c r="W576" s="13"/>
      <c r="X576" s="38"/>
      <c r="Y576" s="13"/>
      <c r="Z576" s="38"/>
      <c r="AA576" s="13"/>
      <c r="AB576" s="38"/>
      <c r="AC576" s="13"/>
      <c r="AD576" s="38"/>
      <c r="AE576" s="13"/>
      <c r="AF576" s="38"/>
      <c r="AG576" s="13"/>
      <c r="AH576" s="38"/>
      <c r="AI576" s="13"/>
      <c r="AJ576" s="38"/>
      <c r="AK576" s="13"/>
      <c r="AL576" s="38"/>
      <c r="AM576" s="13"/>
      <c r="AN576" s="38"/>
      <c r="AO576" s="13"/>
      <c r="AP576" s="17"/>
      <c r="AQ576" s="17"/>
      <c r="AR576" s="17"/>
      <c r="AS576" s="17"/>
      <c r="AT576" s="17"/>
      <c r="AU576" s="17"/>
      <c r="AV576" s="17"/>
    </row>
    <row r="577" spans="1:48" customFormat="1" ht="15">
      <c r="A577" s="182" t="s">
        <v>678</v>
      </c>
      <c r="B577" s="186" t="s">
        <v>741</v>
      </c>
      <c r="C577" s="183"/>
      <c r="D577" s="184">
        <v>228158</v>
      </c>
      <c r="E577" s="184">
        <v>8</v>
      </c>
      <c r="F577" s="38">
        <v>4228</v>
      </c>
      <c r="G577" s="13">
        <v>4378</v>
      </c>
      <c r="H577" s="38">
        <v>4328</v>
      </c>
      <c r="I577" s="43">
        <v>4567</v>
      </c>
      <c r="J577" s="38">
        <v>0</v>
      </c>
      <c r="K577" s="13">
        <v>0</v>
      </c>
      <c r="L577" s="38">
        <v>0</v>
      </c>
      <c r="M577" s="13">
        <v>0</v>
      </c>
      <c r="N577" s="38"/>
      <c r="O577" s="13"/>
      <c r="P577" s="38"/>
      <c r="Q577" s="13"/>
      <c r="R577" s="38"/>
      <c r="S577" s="13"/>
      <c r="T577" s="38"/>
      <c r="U577" s="13"/>
      <c r="V577" s="38"/>
      <c r="W577" s="13"/>
      <c r="X577" s="38"/>
      <c r="Y577" s="13"/>
      <c r="Z577" s="38"/>
      <c r="AA577" s="13"/>
      <c r="AB577" s="38"/>
      <c r="AC577" s="13"/>
      <c r="AD577" s="38"/>
      <c r="AE577" s="13"/>
      <c r="AF577" s="38"/>
      <c r="AG577" s="13"/>
      <c r="AH577" s="38"/>
      <c r="AI577" s="13"/>
      <c r="AJ577" s="38"/>
      <c r="AK577" s="13"/>
      <c r="AL577" s="38"/>
      <c r="AM577" s="13"/>
      <c r="AN577" s="38"/>
      <c r="AO577" s="13"/>
      <c r="AP577" s="17"/>
      <c r="AQ577" s="17"/>
      <c r="AR577" s="17"/>
      <c r="AS577" s="17"/>
      <c r="AT577" s="17"/>
      <c r="AU577" s="17"/>
      <c r="AV577" s="17"/>
    </row>
    <row r="578" spans="1:48" customFormat="1" ht="15">
      <c r="A578" s="182" t="s">
        <v>678</v>
      </c>
      <c r="B578" s="87" t="s">
        <v>742</v>
      </c>
      <c r="C578" s="183"/>
      <c r="D578" s="184">
        <v>227854</v>
      </c>
      <c r="E578" s="184">
        <v>8</v>
      </c>
      <c r="F578" s="38">
        <v>2008</v>
      </c>
      <c r="G578" s="13">
        <v>2108</v>
      </c>
      <c r="H578" s="38">
        <v>10660</v>
      </c>
      <c r="I578" s="43">
        <v>11194</v>
      </c>
      <c r="J578" s="38">
        <v>0</v>
      </c>
      <c r="K578" s="13">
        <v>0</v>
      </c>
      <c r="L578" s="38">
        <v>0</v>
      </c>
      <c r="M578" s="13">
        <v>0</v>
      </c>
      <c r="N578" s="38"/>
      <c r="O578" s="13"/>
      <c r="P578" s="38"/>
      <c r="Q578" s="13"/>
      <c r="R578" s="38"/>
      <c r="S578" s="13"/>
      <c r="T578" s="38"/>
      <c r="U578" s="13"/>
      <c r="V578" s="38"/>
      <c r="W578" s="13"/>
      <c r="X578" s="38"/>
      <c r="Y578" s="13"/>
      <c r="Z578" s="38"/>
      <c r="AA578" s="13"/>
      <c r="AB578" s="38"/>
      <c r="AC578" s="13"/>
      <c r="AD578" s="38"/>
      <c r="AE578" s="13"/>
      <c r="AF578" s="38"/>
      <c r="AG578" s="13"/>
      <c r="AH578" s="38"/>
      <c r="AI578" s="13"/>
      <c r="AJ578" s="38"/>
      <c r="AK578" s="13"/>
      <c r="AL578" s="38"/>
      <c r="AM578" s="13"/>
      <c r="AN578" s="38"/>
      <c r="AO578" s="13"/>
      <c r="AP578" s="17"/>
      <c r="AQ578" s="17"/>
      <c r="AR578" s="17"/>
      <c r="AS578" s="17"/>
      <c r="AT578" s="17"/>
      <c r="AU578" s="17"/>
      <c r="AV578" s="17"/>
    </row>
    <row r="579" spans="1:48" customFormat="1" ht="15">
      <c r="A579" s="182" t="s">
        <v>678</v>
      </c>
      <c r="B579" s="186" t="s">
        <v>743</v>
      </c>
      <c r="C579" s="183"/>
      <c r="D579" s="184">
        <v>228547</v>
      </c>
      <c r="E579" s="184">
        <v>8</v>
      </c>
      <c r="F579" s="38">
        <v>1650</v>
      </c>
      <c r="G579" s="43">
        <v>1770</v>
      </c>
      <c r="H579" s="38">
        <v>6150</v>
      </c>
      <c r="I579" s="43">
        <v>7650</v>
      </c>
      <c r="J579" s="38">
        <v>0</v>
      </c>
      <c r="K579" s="13">
        <v>0</v>
      </c>
      <c r="L579" s="38">
        <v>0</v>
      </c>
      <c r="M579" s="13">
        <v>0</v>
      </c>
      <c r="N579" s="38"/>
      <c r="O579" s="13"/>
      <c r="P579" s="38"/>
      <c r="Q579" s="13"/>
      <c r="R579" s="38"/>
      <c r="S579" s="13"/>
      <c r="T579" s="38"/>
      <c r="U579" s="13"/>
      <c r="V579" s="38"/>
      <c r="W579" s="13"/>
      <c r="X579" s="38"/>
      <c r="Y579" s="13"/>
      <c r="Z579" s="38"/>
      <c r="AA579" s="13"/>
      <c r="AB579" s="38"/>
      <c r="AC579" s="13"/>
      <c r="AD579" s="38"/>
      <c r="AE579" s="13"/>
      <c r="AF579" s="38"/>
      <c r="AG579" s="13"/>
      <c r="AH579" s="38"/>
      <c r="AI579" s="13"/>
      <c r="AJ579" s="38"/>
      <c r="AK579" s="13"/>
      <c r="AL579" s="38"/>
      <c r="AM579" s="13"/>
      <c r="AN579" s="38"/>
      <c r="AO579" s="13"/>
      <c r="AP579" s="17"/>
      <c r="AQ579" s="17"/>
      <c r="AR579" s="17"/>
      <c r="AS579" s="17"/>
      <c r="AT579" s="17"/>
      <c r="AU579" s="17"/>
      <c r="AV579" s="17"/>
    </row>
    <row r="580" spans="1:48" customFormat="1" ht="15">
      <c r="A580" s="182" t="s">
        <v>678</v>
      </c>
      <c r="B580" s="186" t="s">
        <v>744</v>
      </c>
      <c r="C580" s="192"/>
      <c r="D580" s="184">
        <v>225308</v>
      </c>
      <c r="E580" s="184">
        <v>8</v>
      </c>
      <c r="F580" s="38">
        <v>2586</v>
      </c>
      <c r="G580" s="13">
        <v>2712</v>
      </c>
      <c r="H580" s="38">
        <v>4680</v>
      </c>
      <c r="I580" s="43">
        <v>4920</v>
      </c>
      <c r="J580" s="38">
        <v>0</v>
      </c>
      <c r="K580" s="13">
        <v>0</v>
      </c>
      <c r="L580" s="38">
        <v>0</v>
      </c>
      <c r="M580" s="13">
        <v>0</v>
      </c>
      <c r="N580" s="38"/>
      <c r="O580" s="13"/>
      <c r="P580" s="38"/>
      <c r="Q580" s="13"/>
      <c r="R580" s="38"/>
      <c r="S580" s="13"/>
      <c r="T580" s="38"/>
      <c r="U580" s="13"/>
      <c r="V580" s="38"/>
      <c r="W580" s="13"/>
      <c r="X580" s="38"/>
      <c r="Y580" s="13"/>
      <c r="Z580" s="38"/>
      <c r="AA580" s="13"/>
      <c r="AB580" s="38"/>
      <c r="AC580" s="13"/>
      <c r="AD580" s="38"/>
      <c r="AE580" s="13"/>
      <c r="AF580" s="38"/>
      <c r="AG580" s="13"/>
      <c r="AH580" s="38"/>
      <c r="AI580" s="13"/>
      <c r="AJ580" s="38"/>
      <c r="AK580" s="13"/>
      <c r="AL580" s="38"/>
      <c r="AM580" s="13"/>
      <c r="AN580" s="38"/>
      <c r="AO580" s="13"/>
      <c r="AP580" s="17"/>
      <c r="AQ580" s="17"/>
      <c r="AR580" s="17"/>
      <c r="AS580" s="17"/>
      <c r="AT580" s="17"/>
      <c r="AU580" s="17"/>
      <c r="AV580" s="17"/>
    </row>
    <row r="581" spans="1:48" customFormat="1" ht="15">
      <c r="A581" s="182" t="s">
        <v>678</v>
      </c>
      <c r="B581" s="186" t="s">
        <v>745</v>
      </c>
      <c r="C581" s="183"/>
      <c r="D581" s="184">
        <v>229355</v>
      </c>
      <c r="E581" s="184">
        <v>8</v>
      </c>
      <c r="F581" s="38">
        <v>2870</v>
      </c>
      <c r="G581" s="43">
        <v>3128</v>
      </c>
      <c r="H581" s="38">
        <v>4362</v>
      </c>
      <c r="I581" s="43">
        <v>4974</v>
      </c>
      <c r="J581" s="38">
        <v>0</v>
      </c>
      <c r="K581" s="13">
        <v>0</v>
      </c>
      <c r="L581" s="38">
        <v>0</v>
      </c>
      <c r="M581" s="13">
        <v>0</v>
      </c>
      <c r="N581" s="38"/>
      <c r="O581" s="13"/>
      <c r="P581" s="38"/>
      <c r="Q581" s="13"/>
      <c r="R581" s="38"/>
      <c r="S581" s="13"/>
      <c r="T581" s="38"/>
      <c r="U581" s="13"/>
      <c r="V581" s="38"/>
      <c r="W581" s="13"/>
      <c r="X581" s="38"/>
      <c r="Y581" s="13"/>
      <c r="Z581" s="38"/>
      <c r="AA581" s="13"/>
      <c r="AB581" s="38"/>
      <c r="AC581" s="13"/>
      <c r="AD581" s="38"/>
      <c r="AE581" s="13"/>
      <c r="AF581" s="38"/>
      <c r="AG581" s="13"/>
      <c r="AH581" s="38"/>
      <c r="AI581" s="13"/>
      <c r="AJ581" s="38"/>
      <c r="AK581" s="13"/>
      <c r="AL581" s="38"/>
      <c r="AM581" s="13"/>
      <c r="AN581" s="38"/>
      <c r="AO581" s="13"/>
      <c r="AP581" s="17"/>
      <c r="AQ581" s="17"/>
      <c r="AR581" s="17"/>
      <c r="AS581" s="17"/>
      <c r="AT581" s="17"/>
      <c r="AU581" s="17"/>
      <c r="AV581" s="17"/>
    </row>
    <row r="582" spans="1:48" customFormat="1" ht="15">
      <c r="A582" s="182" t="s">
        <v>678</v>
      </c>
      <c r="B582" s="186" t="s">
        <v>746</v>
      </c>
      <c r="C582" s="183"/>
      <c r="D582" s="184">
        <v>222567</v>
      </c>
      <c r="E582" s="184">
        <v>9</v>
      </c>
      <c r="F582" s="38">
        <v>1834</v>
      </c>
      <c r="G582" s="13">
        <v>1874</v>
      </c>
      <c r="H582" s="38">
        <v>4684</v>
      </c>
      <c r="I582" s="13">
        <v>4724</v>
      </c>
      <c r="J582" s="38">
        <v>0</v>
      </c>
      <c r="K582" s="13">
        <v>0</v>
      </c>
      <c r="L582" s="38">
        <v>0</v>
      </c>
      <c r="M582" s="13">
        <v>0</v>
      </c>
      <c r="N582" s="38"/>
      <c r="O582" s="13"/>
      <c r="P582" s="38"/>
      <c r="Q582" s="13"/>
      <c r="R582" s="38"/>
      <c r="S582" s="13"/>
      <c r="T582" s="38"/>
      <c r="U582" s="13"/>
      <c r="V582" s="38"/>
      <c r="W582" s="13"/>
      <c r="X582" s="38"/>
      <c r="Y582" s="13"/>
      <c r="Z582" s="38"/>
      <c r="AA582" s="13"/>
      <c r="AB582" s="38"/>
      <c r="AC582" s="13"/>
      <c r="AD582" s="38"/>
      <c r="AE582" s="13"/>
      <c r="AF582" s="38"/>
      <c r="AG582" s="13"/>
      <c r="AH582" s="38"/>
      <c r="AI582" s="13"/>
      <c r="AJ582" s="38"/>
      <c r="AK582" s="13"/>
      <c r="AL582" s="38"/>
      <c r="AM582" s="13"/>
      <c r="AN582" s="38"/>
      <c r="AO582" s="13"/>
      <c r="AP582" s="17"/>
      <c r="AQ582" s="17"/>
      <c r="AR582" s="17"/>
      <c r="AS582" s="17"/>
      <c r="AT582" s="17"/>
      <c r="AU582" s="17"/>
      <c r="AV582" s="17"/>
    </row>
    <row r="583" spans="1:48" customFormat="1" ht="15">
      <c r="A583" s="182" t="s">
        <v>678</v>
      </c>
      <c r="B583" s="186" t="s">
        <v>747</v>
      </c>
      <c r="C583" s="183"/>
      <c r="D583" s="184">
        <v>222822</v>
      </c>
      <c r="E583" s="184">
        <v>9</v>
      </c>
      <c r="F583" s="38">
        <v>2290</v>
      </c>
      <c r="G583" s="13">
        <v>2368</v>
      </c>
      <c r="H583" s="38">
        <v>4980</v>
      </c>
      <c r="I583" s="13">
        <v>5070</v>
      </c>
      <c r="J583" s="38">
        <v>0</v>
      </c>
      <c r="K583" s="13">
        <v>0</v>
      </c>
      <c r="L583" s="38">
        <v>0</v>
      </c>
      <c r="M583" s="13">
        <v>0</v>
      </c>
      <c r="N583" s="38"/>
      <c r="O583" s="13"/>
      <c r="P583" s="38"/>
      <c r="Q583" s="13"/>
      <c r="R583" s="38"/>
      <c r="S583" s="13"/>
      <c r="T583" s="38"/>
      <c r="U583" s="13"/>
      <c r="V583" s="38"/>
      <c r="W583" s="13"/>
      <c r="X583" s="38"/>
      <c r="Y583" s="13"/>
      <c r="Z583" s="38"/>
      <c r="AA583" s="13"/>
      <c r="AB583" s="38"/>
      <c r="AC583" s="13"/>
      <c r="AD583" s="38"/>
      <c r="AE583" s="13"/>
      <c r="AF583" s="38"/>
      <c r="AG583" s="13"/>
      <c r="AH583" s="38"/>
      <c r="AI583" s="13"/>
      <c r="AJ583" s="38"/>
      <c r="AK583" s="13"/>
      <c r="AL583" s="38"/>
      <c r="AM583" s="13"/>
      <c r="AN583" s="38"/>
      <c r="AO583" s="13"/>
      <c r="AP583" s="17"/>
      <c r="AQ583" s="17"/>
      <c r="AR583" s="17"/>
      <c r="AS583" s="17"/>
      <c r="AT583" s="17"/>
      <c r="AU583" s="17"/>
      <c r="AV583" s="17"/>
    </row>
    <row r="584" spans="1:48" customFormat="1" ht="15">
      <c r="A584" s="182" t="s">
        <v>678</v>
      </c>
      <c r="B584" s="87" t="s">
        <v>748</v>
      </c>
      <c r="C584" s="183"/>
      <c r="D584" s="184">
        <v>223773</v>
      </c>
      <c r="E584" s="184">
        <v>9</v>
      </c>
      <c r="F584" s="38">
        <v>1770</v>
      </c>
      <c r="G584" s="13">
        <v>1770</v>
      </c>
      <c r="H584" s="38">
        <v>5220</v>
      </c>
      <c r="I584" s="13">
        <v>5220</v>
      </c>
      <c r="J584" s="38">
        <v>0</v>
      </c>
      <c r="K584" s="13">
        <v>0</v>
      </c>
      <c r="L584" s="38">
        <v>0</v>
      </c>
      <c r="M584" s="13">
        <v>0</v>
      </c>
      <c r="N584" s="38"/>
      <c r="O584" s="13"/>
      <c r="P584" s="38"/>
      <c r="Q584" s="13"/>
      <c r="R584" s="38"/>
      <c r="S584" s="13"/>
      <c r="T584" s="38"/>
      <c r="U584" s="13"/>
      <c r="V584" s="38"/>
      <c r="W584" s="13"/>
      <c r="X584" s="38"/>
      <c r="Y584" s="13"/>
      <c r="Z584" s="38"/>
      <c r="AA584" s="13"/>
      <c r="AB584" s="38"/>
      <c r="AC584" s="13"/>
      <c r="AD584" s="38"/>
      <c r="AE584" s="13"/>
      <c r="AF584" s="38"/>
      <c r="AG584" s="13"/>
      <c r="AH584" s="38"/>
      <c r="AI584" s="13"/>
      <c r="AJ584" s="38"/>
      <c r="AK584" s="13"/>
      <c r="AL584" s="38"/>
      <c r="AM584" s="13"/>
      <c r="AN584" s="38"/>
      <c r="AO584" s="13"/>
      <c r="AP584" s="17"/>
      <c r="AQ584" s="17"/>
      <c r="AR584" s="17"/>
      <c r="AS584" s="17"/>
      <c r="AT584" s="17"/>
      <c r="AU584" s="17"/>
      <c r="AV584" s="17"/>
    </row>
    <row r="585" spans="1:48" customFormat="1" ht="15">
      <c r="A585" s="182" t="s">
        <v>678</v>
      </c>
      <c r="B585" s="87" t="s">
        <v>749</v>
      </c>
      <c r="C585" s="183"/>
      <c r="D585" s="184">
        <v>223898</v>
      </c>
      <c r="E585" s="184">
        <v>9</v>
      </c>
      <c r="F585" s="38">
        <v>4020</v>
      </c>
      <c r="G585" s="43">
        <v>4470</v>
      </c>
      <c r="H585" s="38">
        <v>5490</v>
      </c>
      <c r="I585" s="43">
        <v>5790</v>
      </c>
      <c r="J585" s="38">
        <v>0</v>
      </c>
      <c r="K585" s="13">
        <v>0</v>
      </c>
      <c r="L585" s="38">
        <v>0</v>
      </c>
      <c r="M585" s="13">
        <v>0</v>
      </c>
      <c r="N585" s="38"/>
      <c r="O585" s="13"/>
      <c r="P585" s="38"/>
      <c r="Q585" s="13"/>
      <c r="R585" s="38"/>
      <c r="S585" s="13"/>
      <c r="T585" s="38"/>
      <c r="U585" s="13"/>
      <c r="V585" s="38"/>
      <c r="W585" s="13"/>
      <c r="X585" s="38"/>
      <c r="Y585" s="13"/>
      <c r="Z585" s="38"/>
      <c r="AA585" s="13"/>
      <c r="AB585" s="38"/>
      <c r="AC585" s="13"/>
      <c r="AD585" s="38"/>
      <c r="AE585" s="13"/>
      <c r="AF585" s="38"/>
      <c r="AG585" s="13"/>
      <c r="AH585" s="38"/>
      <c r="AI585" s="13"/>
      <c r="AJ585" s="38"/>
      <c r="AK585" s="13"/>
      <c r="AL585" s="38"/>
      <c r="AM585" s="13"/>
      <c r="AN585" s="38"/>
      <c r="AO585" s="13"/>
      <c r="AP585" s="17"/>
      <c r="AQ585" s="17"/>
      <c r="AR585" s="17"/>
      <c r="AS585" s="17"/>
      <c r="AT585" s="17"/>
      <c r="AU585" s="17"/>
      <c r="AV585" s="17"/>
    </row>
    <row r="586" spans="1:48" customFormat="1" ht="15">
      <c r="A586" s="182" t="s">
        <v>678</v>
      </c>
      <c r="B586" s="186" t="s">
        <v>750</v>
      </c>
      <c r="C586" s="183"/>
      <c r="D586" s="184">
        <v>223320</v>
      </c>
      <c r="E586" s="184">
        <v>9</v>
      </c>
      <c r="F586" s="38">
        <v>4336</v>
      </c>
      <c r="G586" s="13">
        <v>4356</v>
      </c>
      <c r="H586" s="38">
        <v>4956</v>
      </c>
      <c r="I586" s="13">
        <v>4956</v>
      </c>
      <c r="J586" s="38">
        <v>0</v>
      </c>
      <c r="K586" s="13">
        <v>0</v>
      </c>
      <c r="L586" s="38">
        <v>0</v>
      </c>
      <c r="M586" s="13">
        <v>0</v>
      </c>
      <c r="N586" s="38"/>
      <c r="O586" s="13"/>
      <c r="P586" s="38"/>
      <c r="Q586" s="13"/>
      <c r="R586" s="38"/>
      <c r="S586" s="13"/>
      <c r="T586" s="38"/>
      <c r="U586" s="13"/>
      <c r="V586" s="38"/>
      <c r="W586" s="13"/>
      <c r="X586" s="38"/>
      <c r="Y586" s="13"/>
      <c r="Z586" s="38"/>
      <c r="AA586" s="13"/>
      <c r="AB586" s="38"/>
      <c r="AC586" s="13"/>
      <c r="AD586" s="38"/>
      <c r="AE586" s="13"/>
      <c r="AF586" s="38"/>
      <c r="AG586" s="13"/>
      <c r="AH586" s="38"/>
      <c r="AI586" s="13"/>
      <c r="AJ586" s="38"/>
      <c r="AK586" s="13"/>
      <c r="AL586" s="38"/>
      <c r="AM586" s="13"/>
      <c r="AN586" s="38"/>
      <c r="AO586" s="13"/>
      <c r="AP586" s="17"/>
      <c r="AQ586" s="17"/>
      <c r="AR586" s="17"/>
      <c r="AS586" s="17"/>
      <c r="AT586" s="17"/>
      <c r="AU586" s="17"/>
      <c r="AV586" s="17"/>
    </row>
    <row r="587" spans="1:48" customFormat="1" ht="15">
      <c r="A587" s="182" t="s">
        <v>678</v>
      </c>
      <c r="B587" s="186" t="s">
        <v>751</v>
      </c>
      <c r="C587" s="183"/>
      <c r="D587" s="184">
        <v>226408</v>
      </c>
      <c r="E587" s="184">
        <v>9</v>
      </c>
      <c r="F587" s="38">
        <v>1774</v>
      </c>
      <c r="G587" s="13">
        <v>1774</v>
      </c>
      <c r="H587" s="38">
        <v>3873</v>
      </c>
      <c r="I587" s="13">
        <v>3873</v>
      </c>
      <c r="J587" s="38">
        <v>0</v>
      </c>
      <c r="K587" s="13">
        <v>0</v>
      </c>
      <c r="L587" s="38">
        <v>0</v>
      </c>
      <c r="M587" s="13">
        <v>0</v>
      </c>
      <c r="N587" s="38"/>
      <c r="O587" s="13"/>
      <c r="P587" s="38"/>
      <c r="Q587" s="13"/>
      <c r="R587" s="38"/>
      <c r="S587" s="13"/>
      <c r="T587" s="38"/>
      <c r="U587" s="13"/>
      <c r="V587" s="38"/>
      <c r="W587" s="13"/>
      <c r="X587" s="38"/>
      <c r="Y587" s="13"/>
      <c r="Z587" s="38"/>
      <c r="AA587" s="13"/>
      <c r="AB587" s="38"/>
      <c r="AC587" s="13"/>
      <c r="AD587" s="38"/>
      <c r="AE587" s="13"/>
      <c r="AF587" s="38"/>
      <c r="AG587" s="13"/>
      <c r="AH587" s="38"/>
      <c r="AI587" s="13"/>
      <c r="AJ587" s="38"/>
      <c r="AK587" s="13"/>
      <c r="AL587" s="38"/>
      <c r="AM587" s="13"/>
      <c r="AN587" s="38"/>
      <c r="AO587" s="13"/>
      <c r="AP587" s="17"/>
      <c r="AQ587" s="17"/>
      <c r="AR587" s="17"/>
      <c r="AS587" s="17"/>
      <c r="AT587" s="17"/>
      <c r="AU587" s="17"/>
      <c r="AV587" s="17"/>
    </row>
    <row r="588" spans="1:48" customFormat="1" ht="15">
      <c r="A588" s="182" t="s">
        <v>678</v>
      </c>
      <c r="B588" s="186" t="s">
        <v>752</v>
      </c>
      <c r="C588" s="183"/>
      <c r="D588" s="184">
        <v>225070</v>
      </c>
      <c r="E588" s="184">
        <v>9</v>
      </c>
      <c r="F588" s="38">
        <v>2652</v>
      </c>
      <c r="G588" s="43">
        <v>2912</v>
      </c>
      <c r="H588" s="38">
        <v>7351</v>
      </c>
      <c r="I588" s="43">
        <v>4974</v>
      </c>
      <c r="J588" s="38">
        <v>0</v>
      </c>
      <c r="K588" s="13">
        <v>0</v>
      </c>
      <c r="L588" s="38">
        <v>0</v>
      </c>
      <c r="M588" s="13">
        <v>0</v>
      </c>
      <c r="N588" s="38"/>
      <c r="O588" s="13"/>
      <c r="P588" s="38"/>
      <c r="Q588" s="13"/>
      <c r="R588" s="38"/>
      <c r="S588" s="13"/>
      <c r="T588" s="38"/>
      <c r="U588" s="13"/>
      <c r="V588" s="38"/>
      <c r="W588" s="13"/>
      <c r="X588" s="38"/>
      <c r="Y588" s="13"/>
      <c r="Z588" s="38"/>
      <c r="AA588" s="13"/>
      <c r="AB588" s="38"/>
      <c r="AC588" s="13"/>
      <c r="AD588" s="38"/>
      <c r="AE588" s="13"/>
      <c r="AF588" s="38"/>
      <c r="AG588" s="13"/>
      <c r="AH588" s="38"/>
      <c r="AI588" s="13"/>
      <c r="AJ588" s="38"/>
      <c r="AK588" s="13"/>
      <c r="AL588" s="38"/>
      <c r="AM588" s="13"/>
      <c r="AN588" s="38"/>
      <c r="AO588" s="13"/>
      <c r="AP588" s="17"/>
      <c r="AQ588" s="17"/>
      <c r="AR588" s="17"/>
      <c r="AS588" s="17"/>
      <c r="AT588" s="17"/>
      <c r="AU588" s="17"/>
      <c r="AV588" s="17"/>
    </row>
    <row r="589" spans="1:48" customFormat="1" ht="15">
      <c r="A589" s="187" t="s">
        <v>678</v>
      </c>
      <c r="B589" s="186" t="s">
        <v>753</v>
      </c>
      <c r="C589" s="183"/>
      <c r="D589" s="184">
        <v>225371</v>
      </c>
      <c r="E589" s="184">
        <v>9</v>
      </c>
      <c r="F589" s="38">
        <v>2624</v>
      </c>
      <c r="G589" s="43">
        <v>2924</v>
      </c>
      <c r="H589" s="38">
        <v>3540</v>
      </c>
      <c r="I589" s="43">
        <v>3840</v>
      </c>
      <c r="J589" s="38">
        <v>0</v>
      </c>
      <c r="K589" s="13">
        <v>0</v>
      </c>
      <c r="L589" s="38">
        <v>0</v>
      </c>
      <c r="M589" s="13">
        <v>0</v>
      </c>
      <c r="N589" s="38"/>
      <c r="O589" s="13"/>
      <c r="P589" s="38"/>
      <c r="Q589" s="13"/>
      <c r="R589" s="38"/>
      <c r="S589" s="13"/>
      <c r="T589" s="38"/>
      <c r="U589" s="13"/>
      <c r="V589" s="38"/>
      <c r="W589" s="13"/>
      <c r="X589" s="38"/>
      <c r="Y589" s="13"/>
      <c r="Z589" s="38"/>
      <c r="AA589" s="13"/>
      <c r="AB589" s="38"/>
      <c r="AC589" s="13"/>
      <c r="AD589" s="38"/>
      <c r="AE589" s="13"/>
      <c r="AF589" s="38"/>
      <c r="AG589" s="13"/>
      <c r="AH589" s="38"/>
      <c r="AI589" s="13"/>
      <c r="AJ589" s="38"/>
      <c r="AK589" s="13"/>
      <c r="AL589" s="38"/>
      <c r="AM589" s="13"/>
      <c r="AN589" s="38"/>
      <c r="AO589" s="13"/>
      <c r="AP589" s="17"/>
      <c r="AQ589" s="17"/>
      <c r="AR589" s="17"/>
      <c r="AS589" s="17"/>
      <c r="AT589" s="17"/>
      <c r="AU589" s="17"/>
      <c r="AV589" s="17"/>
    </row>
    <row r="590" spans="1:48" customFormat="1" ht="15">
      <c r="A590" s="187" t="s">
        <v>678</v>
      </c>
      <c r="B590" s="186" t="s">
        <v>754</v>
      </c>
      <c r="C590" s="183"/>
      <c r="D590" s="184">
        <v>225520</v>
      </c>
      <c r="E590" s="184">
        <v>9</v>
      </c>
      <c r="F590" s="38">
        <v>2542</v>
      </c>
      <c r="G590" s="13">
        <v>2560</v>
      </c>
      <c r="H590" s="38">
        <v>5402</v>
      </c>
      <c r="I590" s="13">
        <v>5420</v>
      </c>
      <c r="J590" s="38">
        <v>0</v>
      </c>
      <c r="K590" s="13">
        <v>0</v>
      </c>
      <c r="L590" s="38">
        <v>0</v>
      </c>
      <c r="M590" s="13">
        <v>0</v>
      </c>
      <c r="N590" s="38"/>
      <c r="O590" s="13"/>
      <c r="P590" s="38"/>
      <c r="Q590" s="13"/>
      <c r="R590" s="38"/>
      <c r="S590" s="13"/>
      <c r="T590" s="38"/>
      <c r="U590" s="13"/>
      <c r="V590" s="38"/>
      <c r="W590" s="13"/>
      <c r="X590" s="38"/>
      <c r="Y590" s="13"/>
      <c r="Z590" s="38"/>
      <c r="AA590" s="13"/>
      <c r="AB590" s="38"/>
      <c r="AC590" s="13"/>
      <c r="AD590" s="38"/>
      <c r="AE590" s="13"/>
      <c r="AF590" s="38"/>
      <c r="AG590" s="13"/>
      <c r="AH590" s="38"/>
      <c r="AI590" s="13"/>
      <c r="AJ590" s="38"/>
      <c r="AK590" s="13"/>
      <c r="AL590" s="38"/>
      <c r="AM590" s="13"/>
      <c r="AN590" s="38"/>
      <c r="AO590" s="13"/>
      <c r="AP590" s="17"/>
      <c r="AQ590" s="17"/>
      <c r="AR590" s="17"/>
      <c r="AS590" s="17"/>
      <c r="AT590" s="17"/>
      <c r="AU590" s="17"/>
      <c r="AV590" s="17"/>
    </row>
    <row r="591" spans="1:48" customFormat="1" ht="15">
      <c r="A591" s="182" t="s">
        <v>678</v>
      </c>
      <c r="B591" s="186" t="s">
        <v>755</v>
      </c>
      <c r="C591" s="192"/>
      <c r="D591" s="184">
        <v>226019</v>
      </c>
      <c r="E591" s="196">
        <v>9</v>
      </c>
      <c r="F591" s="38">
        <v>2050</v>
      </c>
      <c r="G591" s="43">
        <v>2456</v>
      </c>
      <c r="H591" s="38">
        <v>5400</v>
      </c>
      <c r="I591" s="43">
        <v>5700</v>
      </c>
      <c r="J591" s="38">
        <v>0</v>
      </c>
      <c r="K591" s="13">
        <v>0</v>
      </c>
      <c r="L591" s="38">
        <v>0</v>
      </c>
      <c r="M591" s="13">
        <v>0</v>
      </c>
      <c r="N591" s="38"/>
      <c r="O591" s="13"/>
      <c r="P591" s="38"/>
      <c r="Q591" s="13"/>
      <c r="R591" s="38"/>
      <c r="S591" s="13"/>
      <c r="T591" s="38"/>
      <c r="U591" s="13"/>
      <c r="V591" s="38"/>
      <c r="W591" s="13"/>
      <c r="X591" s="38"/>
      <c r="Y591" s="13"/>
      <c r="Z591" s="38"/>
      <c r="AA591" s="13"/>
      <c r="AB591" s="38"/>
      <c r="AC591" s="13"/>
      <c r="AD591" s="38"/>
      <c r="AE591" s="13"/>
      <c r="AF591" s="38"/>
      <c r="AG591" s="13"/>
      <c r="AH591" s="38"/>
      <c r="AI591" s="13"/>
      <c r="AJ591" s="38"/>
      <c r="AK591" s="13"/>
      <c r="AL591" s="38"/>
      <c r="AM591" s="13"/>
      <c r="AN591" s="38"/>
      <c r="AO591" s="13"/>
      <c r="AP591" s="17"/>
      <c r="AQ591" s="17"/>
      <c r="AR591" s="17"/>
      <c r="AS591" s="17"/>
      <c r="AT591" s="17"/>
      <c r="AU591" s="17"/>
      <c r="AV591" s="17"/>
    </row>
    <row r="592" spans="1:48" customFormat="1" ht="15">
      <c r="A592" s="182" t="s">
        <v>678</v>
      </c>
      <c r="B592" s="186" t="s">
        <v>756</v>
      </c>
      <c r="C592" s="183"/>
      <c r="D592" s="184">
        <v>441760</v>
      </c>
      <c r="E592" s="195">
        <v>9</v>
      </c>
      <c r="F592" s="38">
        <v>5274</v>
      </c>
      <c r="G592" s="13">
        <v>5440</v>
      </c>
      <c r="H592" s="38">
        <v>15804</v>
      </c>
      <c r="I592" s="43">
        <v>17680</v>
      </c>
      <c r="J592" s="38">
        <v>0</v>
      </c>
      <c r="K592" s="13">
        <v>0</v>
      </c>
      <c r="L592" s="38">
        <v>0</v>
      </c>
      <c r="M592" s="13">
        <v>0</v>
      </c>
      <c r="N592" s="38"/>
      <c r="O592" s="13"/>
      <c r="P592" s="38"/>
      <c r="Q592" s="13"/>
      <c r="R592" s="38"/>
      <c r="S592" s="13"/>
      <c r="T592" s="38"/>
      <c r="U592" s="13"/>
      <c r="V592" s="38"/>
      <c r="W592" s="13"/>
      <c r="X592" s="38"/>
      <c r="Y592" s="13"/>
      <c r="Z592" s="38"/>
      <c r="AA592" s="13"/>
      <c r="AB592" s="38"/>
      <c r="AC592" s="13"/>
      <c r="AD592" s="38"/>
      <c r="AE592" s="13"/>
      <c r="AF592" s="38"/>
      <c r="AG592" s="13"/>
      <c r="AH592" s="38"/>
      <c r="AI592" s="13"/>
      <c r="AJ592" s="38"/>
      <c r="AK592" s="13"/>
      <c r="AL592" s="38"/>
      <c r="AM592" s="13"/>
      <c r="AN592" s="38"/>
      <c r="AO592" s="13"/>
      <c r="AP592" s="17"/>
      <c r="AQ592" s="17"/>
      <c r="AR592" s="17"/>
      <c r="AS592" s="17"/>
      <c r="AT592" s="17"/>
      <c r="AU592" s="17"/>
      <c r="AV592" s="17"/>
    </row>
    <row r="593" spans="1:48" customFormat="1" ht="15.75">
      <c r="A593" s="182" t="s">
        <v>678</v>
      </c>
      <c r="B593" s="186" t="s">
        <v>758</v>
      </c>
      <c r="C593" s="217" t="s">
        <v>853</v>
      </c>
      <c r="D593" s="184">
        <v>226204</v>
      </c>
      <c r="E593" s="184">
        <v>9</v>
      </c>
      <c r="F593" s="38">
        <v>2092</v>
      </c>
      <c r="G593" s="13">
        <v>2092</v>
      </c>
      <c r="H593" s="38">
        <v>4372</v>
      </c>
      <c r="I593" s="13">
        <v>4372</v>
      </c>
      <c r="J593" s="38">
        <v>0</v>
      </c>
      <c r="K593" s="13">
        <v>0</v>
      </c>
      <c r="L593" s="38">
        <v>0</v>
      </c>
      <c r="M593" s="13">
        <v>0</v>
      </c>
      <c r="N593" s="38"/>
      <c r="O593" s="13"/>
      <c r="P593" s="38"/>
      <c r="Q593" s="13"/>
      <c r="R593" s="38"/>
      <c r="S593" s="13"/>
      <c r="T593" s="38"/>
      <c r="U593" s="13"/>
      <c r="V593" s="38"/>
      <c r="W593" s="13"/>
      <c r="X593" s="38"/>
      <c r="Y593" s="13"/>
      <c r="Z593" s="38"/>
      <c r="AA593" s="13"/>
      <c r="AB593" s="38"/>
      <c r="AC593" s="13"/>
      <c r="AD593" s="38"/>
      <c r="AE593" s="13"/>
      <c r="AF593" s="38"/>
      <c r="AG593" s="13"/>
      <c r="AH593" s="38"/>
      <c r="AI593" s="13"/>
      <c r="AJ593" s="38"/>
      <c r="AK593" s="13"/>
      <c r="AL593" s="38"/>
      <c r="AM593" s="13"/>
      <c r="AN593" s="38"/>
      <c r="AO593" s="13"/>
      <c r="AP593" s="17"/>
      <c r="AQ593" s="17"/>
      <c r="AR593" s="17"/>
      <c r="AS593" s="17"/>
      <c r="AT593" s="17"/>
      <c r="AU593" s="17"/>
      <c r="AV593" s="17"/>
    </row>
    <row r="594" spans="1:48" customFormat="1" ht="15.75">
      <c r="A594" s="182" t="s">
        <v>678</v>
      </c>
      <c r="B594" s="193" t="s">
        <v>759</v>
      </c>
      <c r="C594" s="217" t="s">
        <v>853</v>
      </c>
      <c r="D594" s="184">
        <v>226930</v>
      </c>
      <c r="E594" s="184">
        <v>9</v>
      </c>
      <c r="F594" s="38">
        <v>1770</v>
      </c>
      <c r="G594" s="13">
        <v>1770</v>
      </c>
      <c r="H594" s="38">
        <v>5220</v>
      </c>
      <c r="I594" s="13">
        <v>5220</v>
      </c>
      <c r="J594" s="38">
        <v>0</v>
      </c>
      <c r="K594" s="13">
        <v>0</v>
      </c>
      <c r="L594" s="38">
        <v>0</v>
      </c>
      <c r="M594" s="13">
        <v>0</v>
      </c>
      <c r="N594" s="38"/>
      <c r="O594" s="13"/>
      <c r="P594" s="38"/>
      <c r="Q594" s="13"/>
      <c r="R594" s="38"/>
      <c r="S594" s="13"/>
      <c r="T594" s="38"/>
      <c r="U594" s="13"/>
      <c r="V594" s="38"/>
      <c r="W594" s="13"/>
      <c r="X594" s="38"/>
      <c r="Y594" s="13"/>
      <c r="Z594" s="38"/>
      <c r="AA594" s="13"/>
      <c r="AB594" s="38"/>
      <c r="AC594" s="13"/>
      <c r="AD594" s="38"/>
      <c r="AE594" s="13"/>
      <c r="AF594" s="38"/>
      <c r="AG594" s="13"/>
      <c r="AH594" s="38"/>
      <c r="AI594" s="13"/>
      <c r="AJ594" s="38"/>
      <c r="AK594" s="13"/>
      <c r="AL594" s="38"/>
      <c r="AM594" s="13"/>
      <c r="AN594" s="38"/>
      <c r="AO594" s="13"/>
      <c r="AP594" s="17"/>
      <c r="AQ594" s="17"/>
      <c r="AR594" s="17"/>
      <c r="AS594" s="17"/>
      <c r="AT594" s="17"/>
      <c r="AU594" s="17"/>
      <c r="AV594" s="17"/>
    </row>
    <row r="595" spans="1:48" customFormat="1" ht="15.75" customHeight="1">
      <c r="A595" s="182" t="s">
        <v>678</v>
      </c>
      <c r="B595" s="186" t="s">
        <v>760</v>
      </c>
      <c r="C595" s="183"/>
      <c r="D595" s="184">
        <v>227225</v>
      </c>
      <c r="E595" s="184">
        <v>9</v>
      </c>
      <c r="F595" s="38">
        <v>2654</v>
      </c>
      <c r="G595" s="43">
        <v>2844</v>
      </c>
      <c r="H595" s="38">
        <v>5696</v>
      </c>
      <c r="I595" s="43">
        <v>5990</v>
      </c>
      <c r="J595" s="38">
        <v>0</v>
      </c>
      <c r="K595" s="13">
        <v>0</v>
      </c>
      <c r="L595" s="38">
        <v>0</v>
      </c>
      <c r="M595" s="13">
        <v>0</v>
      </c>
      <c r="N595" s="38"/>
      <c r="O595" s="13"/>
      <c r="P595" s="38"/>
      <c r="Q595" s="13"/>
      <c r="R595" s="38"/>
      <c r="S595" s="13"/>
      <c r="T595" s="38"/>
      <c r="U595" s="13"/>
      <c r="V595" s="38"/>
      <c r="W595" s="13"/>
      <c r="X595" s="38"/>
      <c r="Y595" s="13"/>
      <c r="Z595" s="38"/>
      <c r="AA595" s="13"/>
      <c r="AB595" s="38"/>
      <c r="AC595" s="13"/>
      <c r="AD595" s="38"/>
      <c r="AE595" s="13"/>
      <c r="AF595" s="38"/>
      <c r="AG595" s="13"/>
      <c r="AH595" s="38"/>
      <c r="AI595" s="13"/>
      <c r="AJ595" s="38"/>
      <c r="AK595" s="13"/>
      <c r="AL595" s="38"/>
      <c r="AM595" s="13"/>
      <c r="AN595" s="38"/>
      <c r="AO595" s="13"/>
      <c r="AP595" s="17"/>
      <c r="AQ595" s="17"/>
      <c r="AR595" s="17"/>
      <c r="AS595" s="17"/>
      <c r="AT595" s="17"/>
      <c r="AU595" s="17"/>
      <c r="AV595" s="17"/>
    </row>
    <row r="596" spans="1:48" customFormat="1" ht="15">
      <c r="A596" s="182" t="s">
        <v>678</v>
      </c>
      <c r="B596" s="186" t="s">
        <v>761</v>
      </c>
      <c r="C596" s="183"/>
      <c r="D596" s="184">
        <v>227304</v>
      </c>
      <c r="E596" s="184">
        <v>9</v>
      </c>
      <c r="F596" s="38">
        <v>2650</v>
      </c>
      <c r="G596" s="13">
        <v>2680</v>
      </c>
      <c r="H596" s="38">
        <v>5160</v>
      </c>
      <c r="I596" s="13">
        <v>5160</v>
      </c>
      <c r="J596" s="38">
        <v>0</v>
      </c>
      <c r="K596" s="13">
        <v>0</v>
      </c>
      <c r="L596" s="38">
        <v>0</v>
      </c>
      <c r="M596" s="13">
        <v>0</v>
      </c>
      <c r="N596" s="38"/>
      <c r="O596" s="13"/>
      <c r="P596" s="38"/>
      <c r="Q596" s="13"/>
      <c r="R596" s="38"/>
      <c r="S596" s="13"/>
      <c r="T596" s="38"/>
      <c r="U596" s="13"/>
      <c r="V596" s="38"/>
      <c r="W596" s="13"/>
      <c r="X596" s="38"/>
      <c r="Y596" s="13"/>
      <c r="Z596" s="38"/>
      <c r="AA596" s="13"/>
      <c r="AB596" s="38"/>
      <c r="AC596" s="13"/>
      <c r="AD596" s="38"/>
      <c r="AE596" s="13"/>
      <c r="AF596" s="38"/>
      <c r="AG596" s="13"/>
      <c r="AH596" s="38"/>
      <c r="AI596" s="13"/>
      <c r="AJ596" s="38"/>
      <c r="AK596" s="13"/>
      <c r="AL596" s="38"/>
      <c r="AM596" s="13"/>
      <c r="AN596" s="38"/>
      <c r="AO596" s="13"/>
      <c r="AP596" s="17"/>
      <c r="AQ596" s="17"/>
      <c r="AR596" s="17"/>
      <c r="AS596" s="17"/>
      <c r="AT596" s="17"/>
      <c r="AU596" s="17"/>
      <c r="AV596" s="17"/>
    </row>
    <row r="597" spans="1:48" customFormat="1" ht="15">
      <c r="A597" s="182" t="s">
        <v>678</v>
      </c>
      <c r="B597" s="186" t="s">
        <v>762</v>
      </c>
      <c r="C597" s="183"/>
      <c r="D597" s="184">
        <v>227401</v>
      </c>
      <c r="E597" s="184">
        <v>9</v>
      </c>
      <c r="F597" s="38">
        <v>2970</v>
      </c>
      <c r="G597" s="43">
        <v>3600</v>
      </c>
      <c r="H597" s="38">
        <v>4380</v>
      </c>
      <c r="I597" s="43">
        <v>5100</v>
      </c>
      <c r="J597" s="38">
        <v>0</v>
      </c>
      <c r="K597" s="13">
        <v>0</v>
      </c>
      <c r="L597" s="38">
        <v>0</v>
      </c>
      <c r="M597" s="13">
        <v>0</v>
      </c>
      <c r="N597" s="38"/>
      <c r="O597" s="13"/>
      <c r="P597" s="38"/>
      <c r="Q597" s="13"/>
      <c r="R597" s="38"/>
      <c r="S597" s="13"/>
      <c r="T597" s="38"/>
      <c r="U597" s="13"/>
      <c r="V597" s="38"/>
      <c r="W597" s="13"/>
      <c r="X597" s="38"/>
      <c r="Y597" s="13"/>
      <c r="Z597" s="38"/>
      <c r="AA597" s="13"/>
      <c r="AB597" s="38"/>
      <c r="AC597" s="13"/>
      <c r="AD597" s="38"/>
      <c r="AE597" s="13"/>
      <c r="AF597" s="38"/>
      <c r="AG597" s="13"/>
      <c r="AH597" s="38"/>
      <c r="AI597" s="13"/>
      <c r="AJ597" s="38"/>
      <c r="AK597" s="13"/>
      <c r="AL597" s="38"/>
      <c r="AM597" s="13"/>
      <c r="AN597" s="38"/>
      <c r="AO597" s="13"/>
      <c r="AP597" s="17"/>
      <c r="AQ597" s="17"/>
      <c r="AR597" s="17"/>
      <c r="AS597" s="17"/>
      <c r="AT597" s="17"/>
      <c r="AU597" s="17"/>
      <c r="AV597" s="17"/>
    </row>
    <row r="598" spans="1:48" customFormat="1" ht="15">
      <c r="A598" s="182" t="s">
        <v>678</v>
      </c>
      <c r="B598" s="186" t="s">
        <v>763</v>
      </c>
      <c r="C598" s="183"/>
      <c r="D598" s="184">
        <v>228316</v>
      </c>
      <c r="E598" s="184">
        <v>9</v>
      </c>
      <c r="F598" s="38">
        <v>2666</v>
      </c>
      <c r="G598" s="13">
        <v>2786</v>
      </c>
      <c r="H598" s="38">
        <v>5108</v>
      </c>
      <c r="I598" s="43">
        <v>5678</v>
      </c>
      <c r="J598" s="38">
        <v>0</v>
      </c>
      <c r="K598" s="13">
        <v>0</v>
      </c>
      <c r="L598" s="38">
        <v>0</v>
      </c>
      <c r="M598" s="13">
        <v>0</v>
      </c>
      <c r="N598" s="38"/>
      <c r="O598" s="13"/>
      <c r="P598" s="38"/>
      <c r="Q598" s="13"/>
      <c r="R598" s="38"/>
      <c r="S598" s="13"/>
      <c r="T598" s="38"/>
      <c r="U598" s="13"/>
      <c r="V598" s="38"/>
      <c r="W598" s="13"/>
      <c r="X598" s="38"/>
      <c r="Y598" s="13"/>
      <c r="Z598" s="38"/>
      <c r="AA598" s="13"/>
      <c r="AB598" s="38"/>
      <c r="AC598" s="13"/>
      <c r="AD598" s="38"/>
      <c r="AE598" s="13"/>
      <c r="AF598" s="38"/>
      <c r="AG598" s="13"/>
      <c r="AH598" s="38"/>
      <c r="AI598" s="13"/>
      <c r="AJ598" s="38"/>
      <c r="AK598" s="13"/>
      <c r="AL598" s="38"/>
      <c r="AM598" s="13"/>
      <c r="AN598" s="38"/>
      <c r="AO598" s="13"/>
      <c r="AP598" s="17"/>
      <c r="AQ598" s="17"/>
      <c r="AR598" s="17"/>
      <c r="AS598" s="17"/>
      <c r="AT598" s="17"/>
      <c r="AU598" s="17"/>
      <c r="AV598" s="17"/>
    </row>
    <row r="599" spans="1:48" customFormat="1" ht="15">
      <c r="A599" s="182" t="s">
        <v>678</v>
      </c>
      <c r="B599" s="186" t="s">
        <v>764</v>
      </c>
      <c r="C599" s="183"/>
      <c r="D599" s="184">
        <v>228608</v>
      </c>
      <c r="E599" s="184">
        <v>9</v>
      </c>
      <c r="F599" s="38">
        <v>2748</v>
      </c>
      <c r="G599" s="13">
        <v>2748</v>
      </c>
      <c r="H599" s="38">
        <v>7170</v>
      </c>
      <c r="I599" s="13">
        <v>7170</v>
      </c>
      <c r="J599" s="38">
        <v>0</v>
      </c>
      <c r="K599" s="13">
        <v>0</v>
      </c>
      <c r="L599" s="38">
        <v>0</v>
      </c>
      <c r="M599" s="13">
        <v>0</v>
      </c>
      <c r="N599" s="38"/>
      <c r="O599" s="13"/>
      <c r="P599" s="38"/>
      <c r="Q599" s="13"/>
      <c r="R599" s="38"/>
      <c r="S599" s="13"/>
      <c r="T599" s="38"/>
      <c r="U599" s="13"/>
      <c r="V599" s="38"/>
      <c r="W599" s="13"/>
      <c r="X599" s="38"/>
      <c r="Y599" s="13"/>
      <c r="Z599" s="38"/>
      <c r="AA599" s="13"/>
      <c r="AB599" s="38"/>
      <c r="AC599" s="13"/>
      <c r="AD599" s="38"/>
      <c r="AE599" s="13"/>
      <c r="AF599" s="38"/>
      <c r="AG599" s="13"/>
      <c r="AH599" s="38"/>
      <c r="AI599" s="13"/>
      <c r="AJ599" s="38"/>
      <c r="AK599" s="13"/>
      <c r="AL599" s="38"/>
      <c r="AM599" s="13"/>
      <c r="AN599" s="38"/>
      <c r="AO599" s="13"/>
      <c r="AP599" s="17"/>
      <c r="AQ599" s="17"/>
      <c r="AR599" s="17"/>
      <c r="AS599" s="17"/>
      <c r="AT599" s="17"/>
      <c r="AU599" s="17"/>
      <c r="AV599" s="17"/>
    </row>
    <row r="600" spans="1:48" customFormat="1" ht="15">
      <c r="A600" s="182" t="s">
        <v>678</v>
      </c>
      <c r="B600" s="186" t="s">
        <v>765</v>
      </c>
      <c r="C600" s="183"/>
      <c r="D600" s="184">
        <v>228699</v>
      </c>
      <c r="E600" s="184">
        <v>9</v>
      </c>
      <c r="F600" s="38">
        <v>2570</v>
      </c>
      <c r="G600" s="43">
        <v>2780</v>
      </c>
      <c r="H600" s="38">
        <v>5300</v>
      </c>
      <c r="I600" s="43">
        <v>5710</v>
      </c>
      <c r="J600" s="38">
        <v>0</v>
      </c>
      <c r="K600" s="13">
        <v>0</v>
      </c>
      <c r="L600" s="38">
        <v>0</v>
      </c>
      <c r="M600" s="13">
        <v>0</v>
      </c>
      <c r="N600" s="38"/>
      <c r="O600" s="13"/>
      <c r="P600" s="38"/>
      <c r="Q600" s="13"/>
      <c r="R600" s="38"/>
      <c r="S600" s="13"/>
      <c r="T600" s="38"/>
      <c r="U600" s="13"/>
      <c r="V600" s="38"/>
      <c r="W600" s="13"/>
      <c r="X600" s="38"/>
      <c r="Y600" s="13"/>
      <c r="Z600" s="38"/>
      <c r="AA600" s="13"/>
      <c r="AB600" s="38"/>
      <c r="AC600" s="13"/>
      <c r="AD600" s="38"/>
      <c r="AE600" s="13"/>
      <c r="AF600" s="38"/>
      <c r="AG600" s="13"/>
      <c r="AH600" s="38"/>
      <c r="AI600" s="13"/>
      <c r="AJ600" s="38"/>
      <c r="AK600" s="13"/>
      <c r="AL600" s="38"/>
      <c r="AM600" s="13"/>
      <c r="AN600" s="38"/>
      <c r="AO600" s="13"/>
      <c r="AP600" s="17"/>
      <c r="AQ600" s="17"/>
      <c r="AR600" s="17"/>
      <c r="AS600" s="17"/>
      <c r="AT600" s="17"/>
      <c r="AU600" s="17"/>
      <c r="AV600" s="17"/>
    </row>
    <row r="601" spans="1:48" customFormat="1" ht="15">
      <c r="A601" s="182" t="s">
        <v>678</v>
      </c>
      <c r="B601" s="186" t="s">
        <v>766</v>
      </c>
      <c r="C601" s="192"/>
      <c r="D601" s="184">
        <v>229072</v>
      </c>
      <c r="E601" s="197">
        <v>9</v>
      </c>
      <c r="F601" s="38">
        <v>3956</v>
      </c>
      <c r="G601" s="13">
        <v>3956</v>
      </c>
      <c r="H601" s="38">
        <v>6908</v>
      </c>
      <c r="I601" s="13">
        <v>6900</v>
      </c>
      <c r="J601" s="38">
        <v>0</v>
      </c>
      <c r="K601" s="13">
        <v>0</v>
      </c>
      <c r="L601" s="38">
        <v>0</v>
      </c>
      <c r="M601" s="13">
        <v>0</v>
      </c>
      <c r="N601" s="38"/>
      <c r="O601" s="13"/>
      <c r="P601" s="38"/>
      <c r="Q601" s="13"/>
      <c r="R601" s="38"/>
      <c r="S601" s="13"/>
      <c r="T601" s="38"/>
      <c r="U601" s="13"/>
      <c r="V601" s="38"/>
      <c r="W601" s="13"/>
      <c r="X601" s="38"/>
      <c r="Y601" s="13"/>
      <c r="Z601" s="38"/>
      <c r="AA601" s="13"/>
      <c r="AB601" s="38"/>
      <c r="AC601" s="13"/>
      <c r="AD601" s="38"/>
      <c r="AE601" s="13"/>
      <c r="AF601" s="38"/>
      <c r="AG601" s="13"/>
      <c r="AH601" s="38"/>
      <c r="AI601" s="13"/>
      <c r="AJ601" s="38"/>
      <c r="AK601" s="13"/>
      <c r="AL601" s="38"/>
      <c r="AM601" s="13"/>
      <c r="AN601" s="38"/>
      <c r="AO601" s="13"/>
      <c r="AP601" s="17"/>
      <c r="AQ601" s="17"/>
      <c r="AR601" s="17"/>
      <c r="AS601" s="17"/>
      <c r="AT601" s="17"/>
      <c r="AU601" s="17"/>
      <c r="AV601" s="17"/>
    </row>
    <row r="602" spans="1:48" customFormat="1" ht="15">
      <c r="A602" s="182" t="s">
        <v>678</v>
      </c>
      <c r="B602" s="186" t="s">
        <v>767</v>
      </c>
      <c r="C602" s="192"/>
      <c r="D602" s="184">
        <v>229319</v>
      </c>
      <c r="E602" s="184">
        <v>9</v>
      </c>
      <c r="F602" s="38">
        <v>4290</v>
      </c>
      <c r="G602" s="43">
        <v>4830</v>
      </c>
      <c r="H602" s="38">
        <v>9660</v>
      </c>
      <c r="I602" s="13">
        <v>10080</v>
      </c>
      <c r="J602" s="38">
        <v>0</v>
      </c>
      <c r="K602" s="13">
        <v>0</v>
      </c>
      <c r="L602" s="38">
        <v>0</v>
      </c>
      <c r="M602" s="13">
        <v>0</v>
      </c>
      <c r="N602" s="38"/>
      <c r="O602" s="13"/>
      <c r="P602" s="38"/>
      <c r="Q602" s="13"/>
      <c r="R602" s="38"/>
      <c r="S602" s="13"/>
      <c r="T602" s="38"/>
      <c r="U602" s="13"/>
      <c r="V602" s="38"/>
      <c r="W602" s="13"/>
      <c r="X602" s="38"/>
      <c r="Y602" s="13"/>
      <c r="Z602" s="38"/>
      <c r="AA602" s="13"/>
      <c r="AB602" s="38"/>
      <c r="AC602" s="13"/>
      <c r="AD602" s="38"/>
      <c r="AE602" s="13"/>
      <c r="AF602" s="38"/>
      <c r="AG602" s="13"/>
      <c r="AH602" s="38"/>
      <c r="AI602" s="13"/>
      <c r="AJ602" s="38"/>
      <c r="AK602" s="13"/>
      <c r="AL602" s="38"/>
      <c r="AM602" s="13"/>
      <c r="AN602" s="38"/>
      <c r="AO602" s="13"/>
      <c r="AP602" s="17"/>
      <c r="AQ602" s="17"/>
      <c r="AR602" s="17"/>
      <c r="AS602" s="17"/>
      <c r="AT602" s="17"/>
      <c r="AU602" s="17"/>
      <c r="AV602" s="17"/>
    </row>
    <row r="603" spans="1:48" customFormat="1" ht="15">
      <c r="A603" s="182" t="s">
        <v>678</v>
      </c>
      <c r="B603" s="186" t="s">
        <v>768</v>
      </c>
      <c r="C603" s="192"/>
      <c r="D603" s="184">
        <v>228680</v>
      </c>
      <c r="E603" s="197">
        <v>9</v>
      </c>
      <c r="F603" s="38">
        <v>4486</v>
      </c>
      <c r="G603" s="43">
        <v>6308</v>
      </c>
      <c r="H603" s="38">
        <v>9660</v>
      </c>
      <c r="I603" s="13">
        <v>10080</v>
      </c>
      <c r="J603" s="38">
        <v>0</v>
      </c>
      <c r="K603" s="13">
        <v>0</v>
      </c>
      <c r="L603" s="38">
        <v>0</v>
      </c>
      <c r="M603" s="13">
        <v>0</v>
      </c>
      <c r="N603" s="38"/>
      <c r="O603" s="13"/>
      <c r="P603" s="38"/>
      <c r="Q603" s="13"/>
      <c r="R603" s="38"/>
      <c r="S603" s="13"/>
      <c r="T603" s="38"/>
      <c r="U603" s="13"/>
      <c r="V603" s="38"/>
      <c r="W603" s="13"/>
      <c r="X603" s="38"/>
      <c r="Y603" s="13"/>
      <c r="Z603" s="38"/>
      <c r="AA603" s="13"/>
      <c r="AB603" s="38"/>
      <c r="AC603" s="13"/>
      <c r="AD603" s="38"/>
      <c r="AE603" s="13"/>
      <c r="AF603" s="38"/>
      <c r="AG603" s="13"/>
      <c r="AH603" s="38"/>
      <c r="AI603" s="13"/>
      <c r="AJ603" s="38"/>
      <c r="AK603" s="13"/>
      <c r="AL603" s="38"/>
      <c r="AM603" s="13"/>
      <c r="AN603" s="38"/>
      <c r="AO603" s="13"/>
      <c r="AP603" s="17"/>
      <c r="AQ603" s="17"/>
      <c r="AR603" s="17"/>
      <c r="AS603" s="17"/>
      <c r="AT603" s="17"/>
      <c r="AU603" s="17"/>
      <c r="AV603" s="17"/>
    </row>
    <row r="604" spans="1:48" customFormat="1" ht="15">
      <c r="A604" s="182" t="s">
        <v>678</v>
      </c>
      <c r="B604" s="186" t="s">
        <v>769</v>
      </c>
      <c r="C604" s="183"/>
      <c r="D604" s="184">
        <v>229504</v>
      </c>
      <c r="E604" s="195">
        <v>9</v>
      </c>
      <c r="F604" s="38">
        <v>2692</v>
      </c>
      <c r="G604" s="13">
        <v>2692</v>
      </c>
      <c r="H604" s="38">
        <v>6300</v>
      </c>
      <c r="I604" s="13">
        <v>6450</v>
      </c>
      <c r="J604" s="38">
        <v>0</v>
      </c>
      <c r="K604" s="13">
        <v>0</v>
      </c>
      <c r="L604" s="38">
        <v>0</v>
      </c>
      <c r="M604" s="13">
        <v>0</v>
      </c>
      <c r="N604" s="38"/>
      <c r="O604" s="13"/>
      <c r="P604" s="38"/>
      <c r="Q604" s="13"/>
      <c r="R604" s="38"/>
      <c r="S604" s="13"/>
      <c r="T604" s="38"/>
      <c r="U604" s="13"/>
      <c r="V604" s="38"/>
      <c r="W604" s="13"/>
      <c r="X604" s="38"/>
      <c r="Y604" s="13"/>
      <c r="Z604" s="38"/>
      <c r="AA604" s="13"/>
      <c r="AB604" s="38"/>
      <c r="AC604" s="13"/>
      <c r="AD604" s="38"/>
      <c r="AE604" s="13"/>
      <c r="AF604" s="38"/>
      <c r="AG604" s="13"/>
      <c r="AH604" s="38"/>
      <c r="AI604" s="13"/>
      <c r="AJ604" s="38"/>
      <c r="AK604" s="13"/>
      <c r="AL604" s="38"/>
      <c r="AM604" s="13"/>
      <c r="AN604" s="38"/>
      <c r="AO604" s="13"/>
      <c r="AP604" s="17"/>
      <c r="AQ604" s="17"/>
      <c r="AR604" s="17"/>
      <c r="AS604" s="17"/>
      <c r="AT604" s="17"/>
      <c r="AU604" s="17"/>
      <c r="AV604" s="17"/>
    </row>
    <row r="605" spans="1:48" customFormat="1" ht="15">
      <c r="A605" s="182" t="s">
        <v>678</v>
      </c>
      <c r="B605" s="186" t="s">
        <v>770</v>
      </c>
      <c r="C605" s="183"/>
      <c r="D605" s="184">
        <v>229540</v>
      </c>
      <c r="E605" s="184">
        <v>9</v>
      </c>
      <c r="F605" s="38">
        <v>3510</v>
      </c>
      <c r="G605" s="13">
        <v>3564</v>
      </c>
      <c r="H605" s="38">
        <v>4650</v>
      </c>
      <c r="I605" s="13">
        <v>4650</v>
      </c>
      <c r="J605" s="38">
        <v>0</v>
      </c>
      <c r="K605" s="13">
        <v>0</v>
      </c>
      <c r="L605" s="38">
        <v>0</v>
      </c>
      <c r="M605" s="13">
        <v>0</v>
      </c>
      <c r="N605" s="38"/>
      <c r="O605" s="13"/>
      <c r="P605" s="38"/>
      <c r="Q605" s="13"/>
      <c r="R605" s="38"/>
      <c r="S605" s="13"/>
      <c r="T605" s="38"/>
      <c r="U605" s="13"/>
      <c r="V605" s="38"/>
      <c r="W605" s="13"/>
      <c r="X605" s="38"/>
      <c r="Y605" s="13"/>
      <c r="Z605" s="38"/>
      <c r="AA605" s="13"/>
      <c r="AB605" s="38"/>
      <c r="AC605" s="13"/>
      <c r="AD605" s="38"/>
      <c r="AE605" s="13"/>
      <c r="AF605" s="38"/>
      <c r="AG605" s="13"/>
      <c r="AH605" s="38"/>
      <c r="AI605" s="13"/>
      <c r="AJ605" s="38"/>
      <c r="AK605" s="13"/>
      <c r="AL605" s="38"/>
      <c r="AM605" s="13"/>
      <c r="AN605" s="38"/>
      <c r="AO605" s="13"/>
      <c r="AP605" s="17"/>
      <c r="AQ605" s="17"/>
      <c r="AR605" s="17"/>
      <c r="AS605" s="17"/>
      <c r="AT605" s="17"/>
      <c r="AU605" s="17"/>
      <c r="AV605" s="17"/>
    </row>
    <row r="606" spans="1:48" customFormat="1" ht="15">
      <c r="A606" s="182" t="s">
        <v>678</v>
      </c>
      <c r="B606" s="186" t="s">
        <v>771</v>
      </c>
      <c r="C606" s="183"/>
      <c r="D606" s="184">
        <v>229799</v>
      </c>
      <c r="E606" s="184">
        <v>9</v>
      </c>
      <c r="F606" s="38">
        <v>2448</v>
      </c>
      <c r="G606" s="13">
        <v>2448</v>
      </c>
      <c r="H606" s="38">
        <v>5320</v>
      </c>
      <c r="I606" s="13">
        <v>5320</v>
      </c>
      <c r="J606" s="38">
        <v>0</v>
      </c>
      <c r="K606" s="13">
        <v>0</v>
      </c>
      <c r="L606" s="38">
        <v>0</v>
      </c>
      <c r="M606" s="13">
        <v>0</v>
      </c>
      <c r="N606" s="38"/>
      <c r="O606" s="13"/>
      <c r="P606" s="38"/>
      <c r="Q606" s="13"/>
      <c r="R606" s="38"/>
      <c r="S606" s="13"/>
      <c r="T606" s="38"/>
      <c r="U606" s="13"/>
      <c r="V606" s="38"/>
      <c r="W606" s="13"/>
      <c r="X606" s="38"/>
      <c r="Y606" s="13"/>
      <c r="Z606" s="38"/>
      <c r="AA606" s="13"/>
      <c r="AB606" s="38"/>
      <c r="AC606" s="13"/>
      <c r="AD606" s="38"/>
      <c r="AE606" s="13"/>
      <c r="AF606" s="38"/>
      <c r="AG606" s="13"/>
      <c r="AH606" s="38"/>
      <c r="AI606" s="13"/>
      <c r="AJ606" s="38"/>
      <c r="AK606" s="13"/>
      <c r="AL606" s="38"/>
      <c r="AM606" s="13"/>
      <c r="AN606" s="38"/>
      <c r="AO606" s="13"/>
      <c r="AP606" s="17"/>
      <c r="AQ606" s="17"/>
      <c r="AR606" s="17"/>
      <c r="AS606" s="17"/>
      <c r="AT606" s="17"/>
      <c r="AU606" s="17"/>
      <c r="AV606" s="17"/>
    </row>
    <row r="607" spans="1:48" customFormat="1" ht="15">
      <c r="A607" s="182" t="s">
        <v>678</v>
      </c>
      <c r="B607" s="186" t="s">
        <v>772</v>
      </c>
      <c r="C607" s="183"/>
      <c r="D607" s="184">
        <v>229841</v>
      </c>
      <c r="E607" s="184">
        <v>9</v>
      </c>
      <c r="F607" s="38">
        <v>2710</v>
      </c>
      <c r="G607" s="43">
        <v>2548</v>
      </c>
      <c r="H607" s="38">
        <v>5240</v>
      </c>
      <c r="I607" s="43">
        <v>5600</v>
      </c>
      <c r="J607" s="38">
        <v>0</v>
      </c>
      <c r="K607" s="13">
        <v>0</v>
      </c>
      <c r="L607" s="38">
        <v>0</v>
      </c>
      <c r="M607" s="13">
        <v>0</v>
      </c>
      <c r="N607" s="38"/>
      <c r="O607" s="13"/>
      <c r="P607" s="38"/>
      <c r="Q607" s="13"/>
      <c r="R607" s="38"/>
      <c r="S607" s="13"/>
      <c r="T607" s="38"/>
      <c r="U607" s="13"/>
      <c r="V607" s="38"/>
      <c r="W607" s="13"/>
      <c r="X607" s="38"/>
      <c r="Y607" s="13"/>
      <c r="Z607" s="38"/>
      <c r="AA607" s="13"/>
      <c r="AB607" s="38"/>
      <c r="AC607" s="13"/>
      <c r="AD607" s="38"/>
      <c r="AE607" s="13"/>
      <c r="AF607" s="38"/>
      <c r="AG607" s="13"/>
      <c r="AH607" s="38"/>
      <c r="AI607" s="13"/>
      <c r="AJ607" s="38"/>
      <c r="AK607" s="13"/>
      <c r="AL607" s="38"/>
      <c r="AM607" s="13"/>
      <c r="AN607" s="38"/>
      <c r="AO607" s="13"/>
      <c r="AP607" s="17"/>
      <c r="AQ607" s="17"/>
      <c r="AR607" s="17"/>
      <c r="AS607" s="17"/>
      <c r="AT607" s="17"/>
      <c r="AU607" s="17"/>
      <c r="AV607" s="17"/>
    </row>
    <row r="608" spans="1:48" customFormat="1" ht="15">
      <c r="A608" s="182" t="s">
        <v>678</v>
      </c>
      <c r="B608" s="186" t="s">
        <v>773</v>
      </c>
      <c r="C608" s="183"/>
      <c r="D608" s="184">
        <v>223922</v>
      </c>
      <c r="E608" s="184">
        <v>10</v>
      </c>
      <c r="F608" s="38">
        <v>3230</v>
      </c>
      <c r="G608" s="13">
        <v>3230</v>
      </c>
      <c r="H608" s="38">
        <v>4650</v>
      </c>
      <c r="I608" s="13">
        <v>4650</v>
      </c>
      <c r="J608" s="38">
        <v>0</v>
      </c>
      <c r="K608" s="13">
        <v>0</v>
      </c>
      <c r="L608" s="38">
        <v>0</v>
      </c>
      <c r="M608" s="13">
        <v>0</v>
      </c>
      <c r="N608" s="38"/>
      <c r="O608" s="13"/>
      <c r="P608" s="38"/>
      <c r="Q608" s="13"/>
      <c r="R608" s="38"/>
      <c r="S608" s="13"/>
      <c r="T608" s="38"/>
      <c r="U608" s="13"/>
      <c r="V608" s="38"/>
      <c r="W608" s="13"/>
      <c r="X608" s="38"/>
      <c r="Y608" s="13"/>
      <c r="Z608" s="38"/>
      <c r="AA608" s="13"/>
      <c r="AB608" s="38"/>
      <c r="AC608" s="13"/>
      <c r="AD608" s="38"/>
      <c r="AE608" s="13"/>
      <c r="AF608" s="38"/>
      <c r="AG608" s="13"/>
      <c r="AH608" s="38"/>
      <c r="AI608" s="13"/>
      <c r="AJ608" s="38"/>
      <c r="AK608" s="13"/>
      <c r="AL608" s="38"/>
      <c r="AM608" s="13"/>
      <c r="AN608" s="38"/>
      <c r="AO608" s="13"/>
      <c r="AP608" s="17"/>
      <c r="AQ608" s="17"/>
      <c r="AR608" s="17"/>
      <c r="AS608" s="17"/>
      <c r="AT608" s="17"/>
      <c r="AU608" s="17"/>
      <c r="AV608" s="17"/>
    </row>
    <row r="609" spans="1:48" customFormat="1" ht="15">
      <c r="A609" s="182" t="s">
        <v>678</v>
      </c>
      <c r="B609" s="186" t="s">
        <v>774</v>
      </c>
      <c r="C609" s="183"/>
      <c r="D609" s="184">
        <v>224891</v>
      </c>
      <c r="E609" s="184">
        <v>10</v>
      </c>
      <c r="F609" s="38">
        <v>3088</v>
      </c>
      <c r="G609" s="43">
        <v>3360</v>
      </c>
      <c r="H609" s="38">
        <v>3415</v>
      </c>
      <c r="I609" s="13">
        <v>3415</v>
      </c>
      <c r="J609" s="38">
        <v>0</v>
      </c>
      <c r="K609" s="13">
        <v>0</v>
      </c>
      <c r="L609" s="38">
        <v>0</v>
      </c>
      <c r="M609" s="13">
        <v>0</v>
      </c>
      <c r="N609" s="38"/>
      <c r="O609" s="13"/>
      <c r="P609" s="38"/>
      <c r="Q609" s="13"/>
      <c r="R609" s="38"/>
      <c r="S609" s="13"/>
      <c r="T609" s="38"/>
      <c r="U609" s="13"/>
      <c r="V609" s="38"/>
      <c r="W609" s="13"/>
      <c r="X609" s="38"/>
      <c r="Y609" s="13"/>
      <c r="Z609" s="38"/>
      <c r="AA609" s="13"/>
      <c r="AB609" s="38"/>
      <c r="AC609" s="13"/>
      <c r="AD609" s="38"/>
      <c r="AE609" s="13"/>
      <c r="AF609" s="38"/>
      <c r="AG609" s="13"/>
      <c r="AH609" s="38"/>
      <c r="AI609" s="13"/>
      <c r="AJ609" s="38"/>
      <c r="AK609" s="13"/>
      <c r="AL609" s="38"/>
      <c r="AM609" s="13"/>
      <c r="AN609" s="38"/>
      <c r="AO609" s="13"/>
      <c r="AP609" s="17"/>
      <c r="AQ609" s="17"/>
      <c r="AR609" s="17"/>
      <c r="AS609" s="17"/>
      <c r="AT609" s="17"/>
      <c r="AU609" s="17"/>
      <c r="AV609" s="17"/>
    </row>
    <row r="610" spans="1:48" customFormat="1" ht="15">
      <c r="A610" s="182" t="s">
        <v>678</v>
      </c>
      <c r="B610" s="186" t="s">
        <v>775</v>
      </c>
      <c r="C610" s="183"/>
      <c r="D610" s="184">
        <v>224961</v>
      </c>
      <c r="E610" s="184">
        <v>10</v>
      </c>
      <c r="F610" s="38">
        <v>1948</v>
      </c>
      <c r="G610" s="43">
        <v>2098</v>
      </c>
      <c r="H610" s="38">
        <v>4150</v>
      </c>
      <c r="I610" s="43">
        <v>4600</v>
      </c>
      <c r="J610" s="38">
        <v>0</v>
      </c>
      <c r="K610" s="13">
        <v>0</v>
      </c>
      <c r="L610" s="38">
        <v>0</v>
      </c>
      <c r="M610" s="13">
        <v>0</v>
      </c>
      <c r="N610" s="38"/>
      <c r="O610" s="13"/>
      <c r="P610" s="38"/>
      <c r="Q610" s="13"/>
      <c r="R610" s="38"/>
      <c r="S610" s="13"/>
      <c r="T610" s="38"/>
      <c r="U610" s="13"/>
      <c r="V610" s="38"/>
      <c r="W610" s="13"/>
      <c r="X610" s="38"/>
      <c r="Y610" s="13"/>
      <c r="Z610" s="38"/>
      <c r="AA610" s="13"/>
      <c r="AB610" s="38"/>
      <c r="AC610" s="13"/>
      <c r="AD610" s="38"/>
      <c r="AE610" s="13"/>
      <c r="AF610" s="38"/>
      <c r="AG610" s="13"/>
      <c r="AH610" s="38"/>
      <c r="AI610" s="13"/>
      <c r="AJ610" s="38"/>
      <c r="AK610" s="13"/>
      <c r="AL610" s="38"/>
      <c r="AM610" s="13"/>
      <c r="AN610" s="38"/>
      <c r="AO610" s="13"/>
      <c r="AP610" s="17"/>
      <c r="AQ610" s="17"/>
      <c r="AR610" s="17"/>
      <c r="AS610" s="17"/>
      <c r="AT610" s="17"/>
      <c r="AU610" s="17"/>
      <c r="AV610" s="17"/>
    </row>
    <row r="611" spans="1:48" customFormat="1" ht="15">
      <c r="A611" s="182" t="s">
        <v>678</v>
      </c>
      <c r="B611" s="186" t="s">
        <v>776</v>
      </c>
      <c r="C611" s="183"/>
      <c r="D611" s="184">
        <v>226107</v>
      </c>
      <c r="E611" s="195">
        <v>10</v>
      </c>
      <c r="F611" s="38">
        <v>4882</v>
      </c>
      <c r="G611" s="13">
        <v>5126</v>
      </c>
      <c r="H611" s="38">
        <v>16507</v>
      </c>
      <c r="I611" s="13">
        <v>16720</v>
      </c>
      <c r="J611" s="38">
        <v>0</v>
      </c>
      <c r="K611" s="13">
        <v>0</v>
      </c>
      <c r="L611" s="38">
        <v>0</v>
      </c>
      <c r="M611" s="13">
        <v>0</v>
      </c>
      <c r="N611" s="38"/>
      <c r="O611" s="13"/>
      <c r="P611" s="38"/>
      <c r="Q611" s="13"/>
      <c r="R611" s="38"/>
      <c r="S611" s="13"/>
      <c r="T611" s="38"/>
      <c r="U611" s="13"/>
      <c r="V611" s="38"/>
      <c r="W611" s="13"/>
      <c r="X611" s="38"/>
      <c r="Y611" s="13"/>
      <c r="Z611" s="38"/>
      <c r="AA611" s="13"/>
      <c r="AB611" s="38"/>
      <c r="AC611" s="13"/>
      <c r="AD611" s="38"/>
      <c r="AE611" s="13"/>
      <c r="AF611" s="38"/>
      <c r="AG611" s="13"/>
      <c r="AH611" s="38"/>
      <c r="AI611" s="13"/>
      <c r="AJ611" s="38"/>
      <c r="AK611" s="13"/>
      <c r="AL611" s="38"/>
      <c r="AM611" s="13"/>
      <c r="AN611" s="38"/>
      <c r="AO611" s="13"/>
      <c r="AP611" s="17"/>
      <c r="AQ611" s="17"/>
      <c r="AR611" s="17"/>
      <c r="AS611" s="17"/>
      <c r="AT611" s="17"/>
      <c r="AU611" s="17"/>
      <c r="AV611" s="17"/>
    </row>
    <row r="612" spans="1:48" customFormat="1" ht="15" customHeight="1">
      <c r="A612" s="182" t="s">
        <v>678</v>
      </c>
      <c r="B612" s="186" t="s">
        <v>757</v>
      </c>
      <c r="C612" s="218" t="s">
        <v>840</v>
      </c>
      <c r="D612" s="184">
        <v>226116</v>
      </c>
      <c r="E612" s="219">
        <v>10</v>
      </c>
      <c r="F612" s="38">
        <v>5542</v>
      </c>
      <c r="G612" s="13">
        <v>5708</v>
      </c>
      <c r="H612" s="38">
        <v>16393</v>
      </c>
      <c r="I612" s="43">
        <v>17938</v>
      </c>
      <c r="J612" s="38">
        <v>0</v>
      </c>
      <c r="K612" s="13">
        <v>0</v>
      </c>
      <c r="L612" s="38">
        <v>0</v>
      </c>
      <c r="M612" s="13">
        <v>0</v>
      </c>
      <c r="N612" s="38"/>
      <c r="O612" s="13"/>
      <c r="P612" s="38"/>
      <c r="Q612" s="13"/>
      <c r="R612" s="38"/>
      <c r="S612" s="13"/>
      <c r="T612" s="38"/>
      <c r="U612" s="13"/>
      <c r="V612" s="38"/>
      <c r="W612" s="13"/>
      <c r="X612" s="38"/>
      <c r="Y612" s="13"/>
      <c r="Z612" s="38"/>
      <c r="AA612" s="13"/>
      <c r="AB612" s="38"/>
      <c r="AC612" s="13"/>
      <c r="AD612" s="38"/>
      <c r="AE612" s="13"/>
      <c r="AF612" s="38"/>
      <c r="AG612" s="13"/>
      <c r="AH612" s="38"/>
      <c r="AI612" s="13"/>
      <c r="AJ612" s="38"/>
      <c r="AK612" s="13"/>
      <c r="AL612" s="38"/>
      <c r="AM612" s="13"/>
      <c r="AN612" s="38"/>
      <c r="AO612" s="13"/>
      <c r="AP612" s="17"/>
      <c r="AQ612" s="17"/>
      <c r="AR612" s="17"/>
      <c r="AS612" s="17"/>
      <c r="AT612" s="17"/>
      <c r="AU612" s="17"/>
      <c r="AV612" s="17"/>
    </row>
    <row r="613" spans="1:48" customFormat="1" ht="15">
      <c r="A613" s="182" t="s">
        <v>678</v>
      </c>
      <c r="B613" s="186" t="s">
        <v>777</v>
      </c>
      <c r="C613" s="183"/>
      <c r="D613" s="196" t="s">
        <v>778</v>
      </c>
      <c r="E613" s="195">
        <v>10</v>
      </c>
      <c r="F613" s="38">
        <v>2008</v>
      </c>
      <c r="G613" s="13">
        <v>2108</v>
      </c>
      <c r="H613" s="38">
        <v>10660</v>
      </c>
      <c r="I613" s="43">
        <v>11194</v>
      </c>
      <c r="J613" s="38">
        <v>0</v>
      </c>
      <c r="K613" s="13">
        <v>0</v>
      </c>
      <c r="L613" s="38">
        <v>0</v>
      </c>
      <c r="M613" s="13">
        <v>0</v>
      </c>
      <c r="N613" s="38"/>
      <c r="O613" s="13"/>
      <c r="P613" s="38"/>
      <c r="Q613" s="13"/>
      <c r="R613" s="38"/>
      <c r="S613" s="13"/>
      <c r="T613" s="38"/>
      <c r="U613" s="13"/>
      <c r="V613" s="38"/>
      <c r="W613" s="13"/>
      <c r="X613" s="38"/>
      <c r="Y613" s="13"/>
      <c r="Z613" s="38"/>
      <c r="AA613" s="13"/>
      <c r="AB613" s="38"/>
      <c r="AC613" s="13"/>
      <c r="AD613" s="38"/>
      <c r="AE613" s="13"/>
      <c r="AF613" s="38"/>
      <c r="AG613" s="13"/>
      <c r="AH613" s="38"/>
      <c r="AI613" s="13"/>
      <c r="AJ613" s="38"/>
      <c r="AK613" s="13"/>
      <c r="AL613" s="38"/>
      <c r="AM613" s="13"/>
      <c r="AN613" s="38"/>
      <c r="AO613" s="13"/>
      <c r="AP613" s="17"/>
      <c r="AQ613" s="17"/>
      <c r="AR613" s="17"/>
      <c r="AS613" s="17"/>
      <c r="AT613" s="17"/>
      <c r="AU613" s="17"/>
      <c r="AV613" s="17"/>
    </row>
    <row r="614" spans="1:48" customFormat="1" ht="15">
      <c r="A614" s="182" t="s">
        <v>678</v>
      </c>
      <c r="B614" s="186" t="s">
        <v>779</v>
      </c>
      <c r="C614" s="183"/>
      <c r="D614" s="184">
        <v>227386</v>
      </c>
      <c r="E614" s="184">
        <v>10</v>
      </c>
      <c r="F614" s="38">
        <v>2380</v>
      </c>
      <c r="G614" s="43">
        <v>2570</v>
      </c>
      <c r="H614" s="38">
        <v>4560</v>
      </c>
      <c r="I614" s="13">
        <v>4770</v>
      </c>
      <c r="J614" s="38">
        <v>0</v>
      </c>
      <c r="K614" s="13">
        <v>0</v>
      </c>
      <c r="L614" s="38">
        <v>0</v>
      </c>
      <c r="M614" s="13">
        <v>0</v>
      </c>
      <c r="N614" s="38"/>
      <c r="O614" s="13"/>
      <c r="P614" s="38"/>
      <c r="Q614" s="13"/>
      <c r="R614" s="38"/>
      <c r="S614" s="13"/>
      <c r="T614" s="38"/>
      <c r="U614" s="13"/>
      <c r="V614" s="38"/>
      <c r="W614" s="13"/>
      <c r="X614" s="38"/>
      <c r="Y614" s="13"/>
      <c r="Z614" s="38"/>
      <c r="AA614" s="13"/>
      <c r="AB614" s="38"/>
      <c r="AC614" s="13"/>
      <c r="AD614" s="38"/>
      <c r="AE614" s="13"/>
      <c r="AF614" s="38"/>
      <c r="AG614" s="13"/>
      <c r="AH614" s="38"/>
      <c r="AI614" s="13"/>
      <c r="AJ614" s="38"/>
      <c r="AK614" s="13"/>
      <c r="AL614" s="38"/>
      <c r="AM614" s="13"/>
      <c r="AN614" s="38"/>
      <c r="AO614" s="13"/>
      <c r="AP614" s="17"/>
      <c r="AQ614" s="17"/>
      <c r="AR614" s="17"/>
      <c r="AS614" s="17"/>
      <c r="AT614" s="17"/>
      <c r="AU614" s="17"/>
      <c r="AV614" s="17"/>
    </row>
    <row r="615" spans="1:48" customFormat="1" ht="15">
      <c r="A615" s="182" t="s">
        <v>678</v>
      </c>
      <c r="B615" s="186" t="s">
        <v>780</v>
      </c>
      <c r="C615" s="183"/>
      <c r="D615" s="184">
        <v>227687</v>
      </c>
      <c r="E615" s="184">
        <v>10</v>
      </c>
      <c r="F615" s="38">
        <v>3750</v>
      </c>
      <c r="G615" s="43">
        <v>4240</v>
      </c>
      <c r="H615" s="38">
        <v>4845</v>
      </c>
      <c r="I615" s="13">
        <v>4990</v>
      </c>
      <c r="J615" s="38">
        <v>0</v>
      </c>
      <c r="K615" s="13">
        <v>0</v>
      </c>
      <c r="L615" s="38">
        <v>0</v>
      </c>
      <c r="M615" s="13">
        <v>0</v>
      </c>
      <c r="N615" s="38"/>
      <c r="O615" s="13"/>
      <c r="P615" s="38"/>
      <c r="Q615" s="13"/>
      <c r="R615" s="38"/>
      <c r="S615" s="13"/>
      <c r="T615" s="38"/>
      <c r="U615" s="13"/>
      <c r="V615" s="38"/>
      <c r="W615" s="13"/>
      <c r="X615" s="38"/>
      <c r="Y615" s="13"/>
      <c r="Z615" s="38"/>
      <c r="AA615" s="13"/>
      <c r="AB615" s="38"/>
      <c r="AC615" s="13"/>
      <c r="AD615" s="38"/>
      <c r="AE615" s="13"/>
      <c r="AF615" s="38"/>
      <c r="AG615" s="13"/>
      <c r="AH615" s="38"/>
      <c r="AI615" s="13"/>
      <c r="AJ615" s="38"/>
      <c r="AK615" s="13"/>
      <c r="AL615" s="38"/>
      <c r="AM615" s="13"/>
      <c r="AN615" s="38"/>
      <c r="AO615" s="13"/>
      <c r="AP615" s="17"/>
      <c r="AQ615" s="17"/>
      <c r="AR615" s="17"/>
      <c r="AS615" s="17"/>
      <c r="AT615" s="17"/>
      <c r="AU615" s="17"/>
      <c r="AV615" s="17"/>
    </row>
    <row r="616" spans="1:48" customFormat="1" ht="15">
      <c r="A616" s="182" t="s">
        <v>678</v>
      </c>
      <c r="B616" s="186" t="s">
        <v>781</v>
      </c>
      <c r="C616" s="183"/>
      <c r="D616" s="184">
        <v>382911</v>
      </c>
      <c r="E616" s="184">
        <v>10</v>
      </c>
      <c r="F616" s="38">
        <v>2542</v>
      </c>
      <c r="G616" s="13">
        <v>2560</v>
      </c>
      <c r="H616" s="38">
        <v>5402</v>
      </c>
      <c r="I616" s="13">
        <v>5420</v>
      </c>
      <c r="J616" s="38">
        <v>0</v>
      </c>
      <c r="K616" s="13">
        <v>0</v>
      </c>
      <c r="L616" s="38">
        <v>0</v>
      </c>
      <c r="M616" s="13">
        <v>0</v>
      </c>
      <c r="N616" s="38"/>
      <c r="O616" s="13"/>
      <c r="P616" s="38"/>
      <c r="Q616" s="13"/>
      <c r="R616" s="38"/>
      <c r="S616" s="13"/>
      <c r="T616" s="38"/>
      <c r="U616" s="13"/>
      <c r="V616" s="38"/>
      <c r="W616" s="13"/>
      <c r="X616" s="38"/>
      <c r="Y616" s="13"/>
      <c r="Z616" s="38"/>
      <c r="AA616" s="13"/>
      <c r="AB616" s="38"/>
      <c r="AC616" s="13"/>
      <c r="AD616" s="38"/>
      <c r="AE616" s="13"/>
      <c r="AF616" s="38"/>
      <c r="AG616" s="13"/>
      <c r="AH616" s="38"/>
      <c r="AI616" s="13"/>
      <c r="AJ616" s="38"/>
      <c r="AK616" s="13"/>
      <c r="AL616" s="38"/>
      <c r="AM616" s="13"/>
      <c r="AN616" s="38"/>
      <c r="AO616" s="13"/>
      <c r="AP616" s="17"/>
      <c r="AQ616" s="17"/>
      <c r="AR616" s="17"/>
      <c r="AS616" s="17"/>
      <c r="AT616" s="17"/>
      <c r="AU616" s="17"/>
      <c r="AV616" s="17"/>
    </row>
    <row r="617" spans="1:48" customFormat="1" ht="15">
      <c r="A617" s="182" t="s">
        <v>678</v>
      </c>
      <c r="B617" s="186" t="s">
        <v>782</v>
      </c>
      <c r="C617" s="183"/>
      <c r="D617" s="184">
        <v>408394</v>
      </c>
      <c r="E617" s="184">
        <v>10</v>
      </c>
      <c r="F617" s="38">
        <v>4568</v>
      </c>
      <c r="G617" s="43">
        <v>4830</v>
      </c>
      <c r="H617" s="38">
        <v>9660</v>
      </c>
      <c r="I617" s="13">
        <v>10080</v>
      </c>
      <c r="J617" s="38">
        <v>0</v>
      </c>
      <c r="K617" s="13">
        <v>0</v>
      </c>
      <c r="L617" s="38">
        <v>0</v>
      </c>
      <c r="M617" s="13">
        <v>0</v>
      </c>
      <c r="N617" s="38"/>
      <c r="O617" s="13"/>
      <c r="P617" s="38"/>
      <c r="Q617" s="13"/>
      <c r="R617" s="38"/>
      <c r="S617" s="13"/>
      <c r="T617" s="38"/>
      <c r="U617" s="13"/>
      <c r="V617" s="38"/>
      <c r="W617" s="13"/>
      <c r="X617" s="38"/>
      <c r="Y617" s="13"/>
      <c r="Z617" s="38"/>
      <c r="AA617" s="13"/>
      <c r="AB617" s="38"/>
      <c r="AC617" s="13"/>
      <c r="AD617" s="38"/>
      <c r="AE617" s="13"/>
      <c r="AF617" s="38"/>
      <c r="AG617" s="13"/>
      <c r="AH617" s="38"/>
      <c r="AI617" s="13"/>
      <c r="AJ617" s="38"/>
      <c r="AK617" s="13"/>
      <c r="AL617" s="38"/>
      <c r="AM617" s="13"/>
      <c r="AN617" s="38"/>
      <c r="AO617" s="13"/>
      <c r="AP617" s="17"/>
      <c r="AQ617" s="17"/>
      <c r="AR617" s="17"/>
      <c r="AS617" s="17"/>
      <c r="AT617" s="17"/>
      <c r="AU617" s="17"/>
      <c r="AV617" s="17"/>
    </row>
    <row r="618" spans="1:48" customFormat="1" ht="15">
      <c r="A618" s="182" t="s">
        <v>678</v>
      </c>
      <c r="B618" s="186" t="s">
        <v>783</v>
      </c>
      <c r="C618" s="183"/>
      <c r="D618" s="184">
        <v>229328</v>
      </c>
      <c r="E618" s="195">
        <v>10</v>
      </c>
      <c r="F618" s="38">
        <v>4568</v>
      </c>
      <c r="G618" s="43">
        <v>4830</v>
      </c>
      <c r="H618" s="38">
        <v>9660</v>
      </c>
      <c r="I618" s="13">
        <v>10080</v>
      </c>
      <c r="J618" s="38">
        <v>0</v>
      </c>
      <c r="K618" s="13">
        <v>0</v>
      </c>
      <c r="L618" s="38">
        <v>0</v>
      </c>
      <c r="M618" s="13">
        <v>0</v>
      </c>
      <c r="N618" s="38"/>
      <c r="O618" s="13"/>
      <c r="P618" s="38"/>
      <c r="Q618" s="13"/>
      <c r="R618" s="38"/>
      <c r="S618" s="13"/>
      <c r="T618" s="38"/>
      <c r="U618" s="13"/>
      <c r="V618" s="38"/>
      <c r="W618" s="13"/>
      <c r="X618" s="38"/>
      <c r="Y618" s="13"/>
      <c r="Z618" s="38"/>
      <c r="AA618" s="13"/>
      <c r="AB618" s="38"/>
      <c r="AC618" s="13"/>
      <c r="AD618" s="38"/>
      <c r="AE618" s="13"/>
      <c r="AF618" s="38"/>
      <c r="AG618" s="13"/>
      <c r="AH618" s="38"/>
      <c r="AI618" s="13"/>
      <c r="AJ618" s="38"/>
      <c r="AK618" s="13"/>
      <c r="AL618" s="38"/>
      <c r="AM618" s="13"/>
      <c r="AN618" s="38"/>
      <c r="AO618" s="13"/>
      <c r="AP618" s="17"/>
      <c r="AQ618" s="17"/>
      <c r="AR618" s="17"/>
      <c r="AS618" s="17"/>
      <c r="AT618" s="17"/>
      <c r="AU618" s="17"/>
      <c r="AV618" s="17"/>
    </row>
    <row r="619" spans="1:48" customFormat="1" ht="15">
      <c r="A619" s="182" t="s">
        <v>678</v>
      </c>
      <c r="B619" s="186" t="s">
        <v>784</v>
      </c>
      <c r="C619" s="183"/>
      <c r="D619" s="184">
        <v>229832</v>
      </c>
      <c r="E619" s="184">
        <v>10</v>
      </c>
      <c r="F619" s="38">
        <v>2440</v>
      </c>
      <c r="G619" s="13">
        <v>2440</v>
      </c>
      <c r="H619" s="38">
        <v>4620</v>
      </c>
      <c r="I619" s="13">
        <v>4770</v>
      </c>
      <c r="J619" s="38">
        <v>0</v>
      </c>
      <c r="K619" s="13">
        <v>0</v>
      </c>
      <c r="L619" s="38">
        <v>0</v>
      </c>
      <c r="M619" s="13">
        <v>0</v>
      </c>
      <c r="N619" s="38"/>
      <c r="O619" s="13"/>
      <c r="P619" s="38"/>
      <c r="Q619" s="13"/>
      <c r="R619" s="38"/>
      <c r="S619" s="13"/>
      <c r="T619" s="38"/>
      <c r="U619" s="13"/>
      <c r="V619" s="38"/>
      <c r="W619" s="13"/>
      <c r="X619" s="38"/>
      <c r="Y619" s="13"/>
      <c r="Z619" s="38"/>
      <c r="AA619" s="13"/>
      <c r="AB619" s="38"/>
      <c r="AC619" s="13"/>
      <c r="AD619" s="38"/>
      <c r="AE619" s="13"/>
      <c r="AF619" s="38"/>
      <c r="AG619" s="13"/>
      <c r="AH619" s="38"/>
      <c r="AI619" s="13"/>
      <c r="AJ619" s="38"/>
      <c r="AK619" s="13"/>
      <c r="AL619" s="38"/>
      <c r="AM619" s="13"/>
      <c r="AN619" s="38"/>
      <c r="AO619" s="13"/>
      <c r="AP619" s="17"/>
      <c r="AQ619" s="17"/>
      <c r="AR619" s="17"/>
      <c r="AS619" s="17"/>
      <c r="AT619" s="17"/>
      <c r="AU619" s="17"/>
      <c r="AV619" s="17"/>
    </row>
    <row r="620" spans="1:48" customFormat="1" ht="15">
      <c r="A620" s="182" t="s">
        <v>678</v>
      </c>
      <c r="B620" s="186" t="s">
        <v>785</v>
      </c>
      <c r="C620" s="183"/>
      <c r="D620" s="184">
        <v>223214</v>
      </c>
      <c r="E620" s="184">
        <v>15</v>
      </c>
      <c r="F620" s="38">
        <v>9847</v>
      </c>
      <c r="G620" s="43">
        <v>9004</v>
      </c>
      <c r="H620" s="38">
        <v>0</v>
      </c>
      <c r="I620" s="13">
        <v>0</v>
      </c>
      <c r="J620" s="38">
        <v>0</v>
      </c>
      <c r="K620" s="13">
        <v>0</v>
      </c>
      <c r="L620" s="38">
        <v>0</v>
      </c>
      <c r="M620" s="13">
        <v>0</v>
      </c>
      <c r="N620" s="38"/>
      <c r="O620" s="13"/>
      <c r="P620" s="38"/>
      <c r="Q620" s="13"/>
      <c r="R620" s="38">
        <v>16432</v>
      </c>
      <c r="S620" s="43">
        <v>21571.200000000001</v>
      </c>
      <c r="T620" s="38">
        <v>29532</v>
      </c>
      <c r="U620" s="43">
        <v>37291.199999999997</v>
      </c>
      <c r="V620" s="38">
        <v>25310</v>
      </c>
      <c r="W620" s="43">
        <v>33324</v>
      </c>
      <c r="X620" s="38">
        <v>36110</v>
      </c>
      <c r="Y620" s="43">
        <v>46284</v>
      </c>
      <c r="Z620" s="38"/>
      <c r="AA620" s="13"/>
      <c r="AB620" s="38"/>
      <c r="AC620" s="13"/>
      <c r="AD620" s="38"/>
      <c r="AE620" s="13"/>
      <c r="AF620" s="38"/>
      <c r="AG620" s="13"/>
      <c r="AH620" s="38"/>
      <c r="AI620" s="13"/>
      <c r="AJ620" s="38"/>
      <c r="AK620" s="13"/>
      <c r="AL620" s="38"/>
      <c r="AM620" s="13"/>
      <c r="AN620" s="38"/>
      <c r="AO620" s="13"/>
      <c r="AP620" s="17"/>
      <c r="AQ620" s="17"/>
      <c r="AR620" s="17"/>
      <c r="AS620" s="17"/>
      <c r="AT620" s="17"/>
      <c r="AU620" s="17"/>
      <c r="AV620" s="17"/>
    </row>
    <row r="621" spans="1:48" customFormat="1" ht="15">
      <c r="A621" s="182" t="s">
        <v>678</v>
      </c>
      <c r="B621" s="186" t="s">
        <v>786</v>
      </c>
      <c r="C621" s="183"/>
      <c r="D621" s="184">
        <v>229337</v>
      </c>
      <c r="E621" s="184">
        <v>15</v>
      </c>
      <c r="F621" s="38">
        <v>7018</v>
      </c>
      <c r="G621" s="13">
        <v>7182</v>
      </c>
      <c r="H621" s="38">
        <v>20586</v>
      </c>
      <c r="I621" s="43">
        <v>21722</v>
      </c>
      <c r="J621" s="38">
        <v>12134.4</v>
      </c>
      <c r="K621" s="13">
        <v>12230.4</v>
      </c>
      <c r="L621" s="38">
        <v>26654.400000000001</v>
      </c>
      <c r="M621" s="13">
        <v>26750.400000000001</v>
      </c>
      <c r="N621" s="38"/>
      <c r="O621" s="13"/>
      <c r="P621" s="38"/>
      <c r="Q621" s="13"/>
      <c r="R621" s="38">
        <v>21284.400000000001</v>
      </c>
      <c r="S621" s="13">
        <v>21510</v>
      </c>
      <c r="T621" s="38">
        <v>37004.400000000001</v>
      </c>
      <c r="U621" s="13">
        <v>37230</v>
      </c>
      <c r="V621" s="38"/>
      <c r="W621" s="13"/>
      <c r="X621" s="38"/>
      <c r="Y621" s="13"/>
      <c r="Z621" s="38">
        <v>11181.6</v>
      </c>
      <c r="AA621" s="13">
        <v>11304</v>
      </c>
      <c r="AB621" s="38">
        <v>20541.599999999999</v>
      </c>
      <c r="AC621" s="13">
        <v>20664</v>
      </c>
      <c r="AD621" s="38"/>
      <c r="AE621" s="13"/>
      <c r="AF621" s="38"/>
      <c r="AG621" s="13"/>
      <c r="AH621" s="38"/>
      <c r="AI621" s="13"/>
      <c r="AJ621" s="38"/>
      <c r="AK621" s="13"/>
      <c r="AL621" s="38"/>
      <c r="AM621" s="13"/>
      <c r="AN621" s="38"/>
      <c r="AO621" s="13"/>
      <c r="AP621" s="17"/>
      <c r="AQ621" s="17"/>
      <c r="AR621" s="17"/>
      <c r="AS621" s="17"/>
      <c r="AT621" s="17"/>
      <c r="AU621" s="17"/>
      <c r="AV621" s="17"/>
    </row>
    <row r="622" spans="1:48" customFormat="1" ht="15">
      <c r="A622" s="182" t="s">
        <v>678</v>
      </c>
      <c r="B622" s="186" t="s">
        <v>787</v>
      </c>
      <c r="C622" s="183"/>
      <c r="D622" s="184">
        <v>443711</v>
      </c>
      <c r="E622" s="184">
        <v>15</v>
      </c>
      <c r="F622" s="38">
        <v>7848</v>
      </c>
      <c r="G622" s="13">
        <v>7848</v>
      </c>
      <c r="H622" s="38">
        <v>19550</v>
      </c>
      <c r="I622" s="13">
        <v>20088</v>
      </c>
      <c r="J622" s="38">
        <v>7480.8</v>
      </c>
      <c r="K622" s="13">
        <v>7478.4</v>
      </c>
      <c r="L622" s="38">
        <v>16840.8</v>
      </c>
      <c r="M622" s="13">
        <v>17270.400000000001</v>
      </c>
      <c r="N622" s="38"/>
      <c r="O622" s="13"/>
      <c r="P622" s="38"/>
      <c r="Q622" s="13"/>
      <c r="R622" s="38"/>
      <c r="S622" s="13"/>
      <c r="T622" s="38"/>
      <c r="U622" s="13"/>
      <c r="V622" s="38"/>
      <c r="W622" s="13"/>
      <c r="X622" s="38"/>
      <c r="Y622" s="13"/>
      <c r="Z622" s="38"/>
      <c r="AA622" s="13"/>
      <c r="AB622" s="38"/>
      <c r="AC622" s="13"/>
      <c r="AD622" s="38"/>
      <c r="AE622" s="13"/>
      <c r="AF622" s="38"/>
      <c r="AG622" s="13"/>
      <c r="AH622" s="38"/>
      <c r="AI622" s="13"/>
      <c r="AJ622" s="38"/>
      <c r="AK622" s="13"/>
      <c r="AL622" s="38"/>
      <c r="AM622" s="13"/>
      <c r="AN622" s="38"/>
      <c r="AO622" s="13"/>
      <c r="AP622" s="17"/>
      <c r="AQ622" s="17"/>
      <c r="AR622" s="17"/>
      <c r="AS622" s="17"/>
      <c r="AT622" s="17"/>
      <c r="AU622" s="17"/>
      <c r="AV622" s="17"/>
    </row>
    <row r="623" spans="1:48" customFormat="1" ht="15">
      <c r="A623" s="182" t="s">
        <v>678</v>
      </c>
      <c r="B623" s="186" t="s">
        <v>788</v>
      </c>
      <c r="C623" s="183"/>
      <c r="D623" s="184">
        <v>228909</v>
      </c>
      <c r="E623" s="184">
        <v>15</v>
      </c>
      <c r="F623" s="38">
        <v>0</v>
      </c>
      <c r="G623" s="13">
        <v>0</v>
      </c>
      <c r="H623" s="38">
        <v>0</v>
      </c>
      <c r="I623" s="13">
        <v>0</v>
      </c>
      <c r="J623" s="38">
        <v>5739.6</v>
      </c>
      <c r="K623" s="13">
        <v>5732.4</v>
      </c>
      <c r="L623" s="38">
        <v>16563.599999999999</v>
      </c>
      <c r="M623" s="13">
        <v>16988.400000000001</v>
      </c>
      <c r="N623" s="38"/>
      <c r="O623" s="13"/>
      <c r="P623" s="38"/>
      <c r="Q623" s="13"/>
      <c r="R623" s="38">
        <v>22826.400000000001</v>
      </c>
      <c r="S623" s="13">
        <v>22935.599999999999</v>
      </c>
      <c r="T623" s="38">
        <v>41652</v>
      </c>
      <c r="U623" s="13">
        <v>41761.199999999997</v>
      </c>
      <c r="V623" s="38"/>
      <c r="W623" s="13"/>
      <c r="X623" s="38"/>
      <c r="Y623" s="13"/>
      <c r="Z623" s="38"/>
      <c r="AA623" s="13"/>
      <c r="AB623" s="38"/>
      <c r="AC623" s="13"/>
      <c r="AD623" s="38"/>
      <c r="AE623" s="13"/>
      <c r="AF623" s="38"/>
      <c r="AG623" s="13"/>
      <c r="AH623" s="38">
        <v>22826.400000000001</v>
      </c>
      <c r="AI623" s="13">
        <v>22936</v>
      </c>
      <c r="AJ623" s="38">
        <v>41652</v>
      </c>
      <c r="AK623" s="13">
        <v>41761</v>
      </c>
      <c r="AL623" s="38"/>
      <c r="AM623" s="13"/>
      <c r="AN623" s="38"/>
      <c r="AO623" s="13"/>
      <c r="AP623" s="17"/>
      <c r="AQ623" s="17"/>
      <c r="AR623" s="17"/>
      <c r="AS623" s="17"/>
      <c r="AT623" s="17"/>
      <c r="AU623" s="17"/>
      <c r="AV623" s="17"/>
    </row>
    <row r="624" spans="1:48" customFormat="1" ht="15">
      <c r="A624" s="182" t="s">
        <v>678</v>
      </c>
      <c r="B624" s="186" t="s">
        <v>789</v>
      </c>
      <c r="C624" s="183"/>
      <c r="D624" s="184">
        <v>229300</v>
      </c>
      <c r="E624" s="184">
        <v>15</v>
      </c>
      <c r="F624" s="38">
        <v>6920</v>
      </c>
      <c r="G624" s="13">
        <v>7084</v>
      </c>
      <c r="H624" s="38">
        <v>29134</v>
      </c>
      <c r="I624" s="13">
        <v>29508</v>
      </c>
      <c r="J624" s="38">
        <v>7977.6</v>
      </c>
      <c r="K624" s="13">
        <v>8234.4</v>
      </c>
      <c r="L624" s="38">
        <v>23793.599999999999</v>
      </c>
      <c r="M624" s="43">
        <v>25250.400000000001</v>
      </c>
      <c r="N624" s="38"/>
      <c r="O624" s="13"/>
      <c r="P624" s="38"/>
      <c r="Q624" s="13"/>
      <c r="R624" s="38">
        <v>24115.200000000001</v>
      </c>
      <c r="S624" s="13">
        <v>24955.200000000001</v>
      </c>
      <c r="T624" s="38">
        <v>37435.199999999997</v>
      </c>
      <c r="U624" s="13">
        <v>37675.199999999997</v>
      </c>
      <c r="V624" s="38">
        <v>38206.800000000003</v>
      </c>
      <c r="W624" s="13">
        <v>38212.800000000003</v>
      </c>
      <c r="X624" s="38">
        <v>52117.2</v>
      </c>
      <c r="Y624" s="13">
        <v>52123.199999999997</v>
      </c>
      <c r="Z624" s="38"/>
      <c r="AA624" s="13"/>
      <c r="AB624" s="38"/>
      <c r="AC624" s="13"/>
      <c r="AD624" s="38"/>
      <c r="AE624" s="13"/>
      <c r="AF624" s="38"/>
      <c r="AG624" s="13"/>
      <c r="AH624" s="38"/>
      <c r="AI624" s="13"/>
      <c r="AJ624" s="38"/>
      <c r="AK624" s="13"/>
      <c r="AL624" s="38"/>
      <c r="AM624" s="13"/>
      <c r="AN624" s="38"/>
      <c r="AO624" s="13"/>
      <c r="AP624" s="17"/>
      <c r="AQ624" s="17"/>
      <c r="AR624" s="17"/>
      <c r="AS624" s="17"/>
      <c r="AT624" s="17"/>
      <c r="AU624" s="17"/>
      <c r="AV624" s="17"/>
    </row>
    <row r="625" spans="1:48" customFormat="1" ht="15">
      <c r="A625" s="182" t="s">
        <v>678</v>
      </c>
      <c r="B625" s="186" t="s">
        <v>790</v>
      </c>
      <c r="C625" s="183"/>
      <c r="D625" s="184">
        <v>228644</v>
      </c>
      <c r="E625" s="184">
        <v>15</v>
      </c>
      <c r="F625" s="38">
        <v>10380</v>
      </c>
      <c r="G625" s="43">
        <v>8646</v>
      </c>
      <c r="H625" s="38">
        <v>21955</v>
      </c>
      <c r="I625" s="13">
        <v>22676</v>
      </c>
      <c r="J625" s="38">
        <v>9098.4</v>
      </c>
      <c r="K625" s="13">
        <v>9343.2000000000007</v>
      </c>
      <c r="L625" s="38">
        <v>20378.400000000001</v>
      </c>
      <c r="M625" s="13">
        <v>21055.200000000001</v>
      </c>
      <c r="N625" s="38"/>
      <c r="O625" s="13"/>
      <c r="P625" s="38"/>
      <c r="Q625" s="13"/>
      <c r="R625" s="38">
        <v>21193.200000000001</v>
      </c>
      <c r="S625" s="13">
        <v>21193.200000000001</v>
      </c>
      <c r="T625" s="38">
        <v>38481.599999999999</v>
      </c>
      <c r="U625" s="13">
        <v>38481.599999999999</v>
      </c>
      <c r="V625" s="38">
        <v>36877.199999999997</v>
      </c>
      <c r="W625" s="13">
        <v>36889.199999999997</v>
      </c>
      <c r="X625" s="38">
        <v>49837.2</v>
      </c>
      <c r="Y625" s="13">
        <v>49849.2</v>
      </c>
      <c r="Z625" s="38"/>
      <c r="AA625" s="13"/>
      <c r="AB625" s="38"/>
      <c r="AC625" s="13"/>
      <c r="AD625" s="38"/>
      <c r="AE625" s="13"/>
      <c r="AF625" s="38"/>
      <c r="AG625" s="13"/>
      <c r="AH625" s="38"/>
      <c r="AI625" s="13"/>
      <c r="AJ625" s="38"/>
      <c r="AK625" s="13"/>
      <c r="AL625" s="38"/>
      <c r="AM625" s="13"/>
      <c r="AN625" s="38"/>
      <c r="AO625" s="13"/>
      <c r="AP625" s="17"/>
      <c r="AQ625" s="17"/>
      <c r="AR625" s="17"/>
      <c r="AS625" s="17"/>
      <c r="AT625" s="17"/>
      <c r="AU625" s="17"/>
      <c r="AV625" s="17"/>
    </row>
    <row r="626" spans="1:48" customFormat="1" ht="15">
      <c r="A626" s="182" t="s">
        <v>678</v>
      </c>
      <c r="B626" s="186" t="s">
        <v>791</v>
      </c>
      <c r="C626" s="183"/>
      <c r="D626" s="184">
        <v>416801</v>
      </c>
      <c r="E626" s="184">
        <v>15</v>
      </c>
      <c r="F626" s="38">
        <v>3388</v>
      </c>
      <c r="G626" s="13">
        <v>3518</v>
      </c>
      <c r="H626" s="38">
        <v>16692</v>
      </c>
      <c r="I626" s="13">
        <v>17405</v>
      </c>
      <c r="J626" s="38">
        <v>4766.3999999999996</v>
      </c>
      <c r="K626" s="43">
        <v>6138</v>
      </c>
      <c r="L626" s="38">
        <v>14126.4</v>
      </c>
      <c r="M626" s="43">
        <v>20010</v>
      </c>
      <c r="N626" s="38"/>
      <c r="O626" s="13"/>
      <c r="P626" s="38"/>
      <c r="Q626" s="13"/>
      <c r="R626" s="38">
        <v>20091.5</v>
      </c>
      <c r="S626" s="13">
        <v>20795.5</v>
      </c>
      <c r="T626" s="38">
        <v>31191.5</v>
      </c>
      <c r="U626" s="13">
        <v>31395.5</v>
      </c>
      <c r="V626" s="38"/>
      <c r="W626" s="13"/>
      <c r="X626" s="38"/>
      <c r="Y626" s="13"/>
      <c r="Z626" s="38"/>
      <c r="AA626" s="13"/>
      <c r="AB626" s="38"/>
      <c r="AC626" s="13"/>
      <c r="AD626" s="38"/>
      <c r="AE626" s="13"/>
      <c r="AF626" s="38"/>
      <c r="AG626" s="13"/>
      <c r="AH626" s="38"/>
      <c r="AI626" s="13"/>
      <c r="AJ626" s="38"/>
      <c r="AK626" s="13"/>
      <c r="AL626" s="38"/>
      <c r="AM626" s="13"/>
      <c r="AN626" s="38"/>
      <c r="AO626" s="13"/>
      <c r="AP626" s="17"/>
      <c r="AQ626" s="17"/>
      <c r="AR626" s="17"/>
      <c r="AS626" s="17"/>
      <c r="AT626" s="17"/>
      <c r="AU626" s="17"/>
      <c r="AV626" s="17"/>
    </row>
    <row r="627" spans="1:48" customFormat="1" ht="15">
      <c r="A627" s="182" t="s">
        <v>678</v>
      </c>
      <c r="B627" s="186" t="s">
        <v>792</v>
      </c>
      <c r="C627" s="183"/>
      <c r="D627" s="184">
        <v>228653</v>
      </c>
      <c r="E627" s="184">
        <v>15</v>
      </c>
      <c r="F627" s="38">
        <v>7910</v>
      </c>
      <c r="G627" s="13">
        <v>8174</v>
      </c>
      <c r="H627" s="38">
        <v>16854</v>
      </c>
      <c r="I627" s="43">
        <v>18916</v>
      </c>
      <c r="J627" s="38">
        <v>4640.3999999999996</v>
      </c>
      <c r="K627" s="43">
        <v>5510.4</v>
      </c>
      <c r="L627" s="38">
        <v>12483.6</v>
      </c>
      <c r="M627" s="43">
        <v>14630.4</v>
      </c>
      <c r="N627" s="38"/>
      <c r="O627" s="13"/>
      <c r="P627" s="38"/>
      <c r="Q627" s="13"/>
      <c r="R627" s="38">
        <v>21378</v>
      </c>
      <c r="S627" s="13">
        <v>21106.799999999999</v>
      </c>
      <c r="T627" s="38">
        <v>37098</v>
      </c>
      <c r="U627" s="13">
        <v>36826.800000000003</v>
      </c>
      <c r="V627" s="38"/>
      <c r="W627" s="13"/>
      <c r="X627" s="38"/>
      <c r="Y627" s="13"/>
      <c r="Z627" s="38"/>
      <c r="AA627" s="13"/>
      <c r="AB627" s="38"/>
      <c r="AC627" s="13"/>
      <c r="AD627" s="38"/>
      <c r="AE627" s="13"/>
      <c r="AF627" s="38"/>
      <c r="AG627" s="13"/>
      <c r="AH627" s="38"/>
      <c r="AI627" s="13"/>
      <c r="AJ627" s="38"/>
      <c r="AK627" s="13"/>
      <c r="AL627" s="38"/>
      <c r="AM627" s="13"/>
      <c r="AN627" s="38"/>
      <c r="AO627" s="13"/>
      <c r="AP627" s="17"/>
      <c r="AQ627" s="17"/>
      <c r="AR627" s="17"/>
      <c r="AS627" s="17"/>
      <c r="AT627" s="17"/>
      <c r="AU627" s="17"/>
      <c r="AV627" s="17"/>
    </row>
    <row r="628" spans="1:48" customFormat="1" ht="15">
      <c r="A628" s="182" t="s">
        <v>678</v>
      </c>
      <c r="B628" s="186" t="s">
        <v>793</v>
      </c>
      <c r="C628" s="183"/>
      <c r="D628" s="184">
        <v>228635</v>
      </c>
      <c r="E628" s="184">
        <v>15</v>
      </c>
      <c r="F628" s="38">
        <v>0</v>
      </c>
      <c r="G628" s="13">
        <v>0</v>
      </c>
      <c r="H628" s="38">
        <v>0</v>
      </c>
      <c r="I628" s="13">
        <v>0</v>
      </c>
      <c r="J628" s="38">
        <v>6052.8</v>
      </c>
      <c r="K628" s="43">
        <v>6380.4</v>
      </c>
      <c r="L628" s="38">
        <v>15412.8</v>
      </c>
      <c r="M628" s="13">
        <v>16172.4</v>
      </c>
      <c r="N628" s="38"/>
      <c r="O628" s="13"/>
      <c r="P628" s="38"/>
      <c r="Q628" s="13"/>
      <c r="R628" s="38">
        <v>23211.599999999999</v>
      </c>
      <c r="S628" s="13">
        <v>23907.599999999999</v>
      </c>
      <c r="T628" s="38">
        <v>38931.599999999999</v>
      </c>
      <c r="U628" s="13">
        <v>39627.599999999999</v>
      </c>
      <c r="V628" s="38"/>
      <c r="W628" s="13"/>
      <c r="X628" s="38"/>
      <c r="Y628" s="13"/>
      <c r="Z628" s="38"/>
      <c r="AA628" s="13"/>
      <c r="AB628" s="38"/>
      <c r="AC628" s="13"/>
      <c r="AD628" s="38"/>
      <c r="AE628" s="13"/>
      <c r="AF628" s="38"/>
      <c r="AG628" s="13"/>
      <c r="AH628" s="38"/>
      <c r="AI628" s="13"/>
      <c r="AJ628" s="38"/>
      <c r="AK628" s="13"/>
      <c r="AL628" s="38"/>
      <c r="AM628" s="13"/>
      <c r="AN628" s="38"/>
      <c r="AO628" s="13"/>
      <c r="AP628" s="17"/>
      <c r="AQ628" s="17"/>
      <c r="AR628" s="17"/>
      <c r="AS628" s="17"/>
      <c r="AT628" s="17"/>
      <c r="AU628" s="17"/>
      <c r="AV628" s="17"/>
    </row>
    <row r="629" spans="1:48">
      <c r="A629" s="89" t="s">
        <v>589</v>
      </c>
      <c r="B629" s="90" t="s">
        <v>590</v>
      </c>
      <c r="C629" s="94"/>
      <c r="D629" s="92">
        <v>232186</v>
      </c>
      <c r="E629" s="92">
        <v>1</v>
      </c>
      <c r="F629" s="38">
        <v>10952</v>
      </c>
      <c r="G629" s="13">
        <v>11300</v>
      </c>
      <c r="H629" s="38">
        <v>31598</v>
      </c>
      <c r="I629" s="13">
        <v>32582</v>
      </c>
      <c r="J629" s="38">
        <v>13304</v>
      </c>
      <c r="K629" s="13">
        <v>13724</v>
      </c>
      <c r="L629" s="38">
        <v>31424</v>
      </c>
      <c r="M629" s="13">
        <v>32402</v>
      </c>
      <c r="N629" s="38">
        <v>23531</v>
      </c>
      <c r="O629" s="43">
        <v>25351</v>
      </c>
      <c r="P629" s="38">
        <v>40737</v>
      </c>
      <c r="Q629" s="13">
        <v>40737</v>
      </c>
      <c r="R629" s="38"/>
      <c r="S629" s="13"/>
      <c r="T629" s="38"/>
      <c r="U629" s="13"/>
      <c r="V629" s="38"/>
      <c r="W629" s="13"/>
      <c r="X629" s="38"/>
      <c r="Y629" s="13"/>
      <c r="Z629" s="38"/>
      <c r="AA629" s="13"/>
      <c r="AB629" s="38"/>
      <c r="AC629" s="13"/>
      <c r="AD629" s="38"/>
      <c r="AE629" s="13"/>
      <c r="AF629" s="38"/>
      <c r="AG629" s="13"/>
      <c r="AH629" s="38"/>
      <c r="AI629" s="13"/>
      <c r="AJ629" s="38"/>
      <c r="AK629" s="13"/>
      <c r="AL629" s="38"/>
      <c r="AM629" s="13"/>
      <c r="AN629" s="38"/>
      <c r="AO629" s="13"/>
    </row>
    <row r="630" spans="1:48">
      <c r="A630" s="89" t="s">
        <v>589</v>
      </c>
      <c r="B630" s="90" t="s">
        <v>591</v>
      </c>
      <c r="C630" s="94"/>
      <c r="D630" s="92">
        <v>232982</v>
      </c>
      <c r="E630" s="92">
        <v>1</v>
      </c>
      <c r="F630" s="38">
        <v>9768</v>
      </c>
      <c r="G630" s="13">
        <v>10046</v>
      </c>
      <c r="H630" s="38">
        <v>26508</v>
      </c>
      <c r="I630" s="13">
        <v>27026</v>
      </c>
      <c r="J630" s="38">
        <v>11424</v>
      </c>
      <c r="K630" s="13">
        <v>11768</v>
      </c>
      <c r="L630" s="38">
        <v>28128</v>
      </c>
      <c r="M630" s="13">
        <v>28976</v>
      </c>
      <c r="N630" s="38"/>
      <c r="O630" s="13"/>
      <c r="P630" s="38"/>
      <c r="Q630" s="13"/>
      <c r="R630" s="38"/>
      <c r="S630" s="13"/>
      <c r="T630" s="38"/>
      <c r="U630" s="13"/>
      <c r="V630" s="38"/>
      <c r="W630" s="13"/>
      <c r="X630" s="38"/>
      <c r="Y630" s="13"/>
      <c r="Z630" s="38"/>
      <c r="AA630" s="13"/>
      <c r="AB630" s="38"/>
      <c r="AC630" s="13"/>
      <c r="AD630" s="38"/>
      <c r="AE630" s="13"/>
      <c r="AF630" s="38"/>
      <c r="AG630" s="13"/>
      <c r="AH630" s="38"/>
      <c r="AI630" s="13"/>
      <c r="AJ630" s="38"/>
      <c r="AK630" s="13"/>
      <c r="AL630" s="38"/>
      <c r="AM630" s="13"/>
      <c r="AN630" s="38"/>
      <c r="AO630" s="13"/>
    </row>
    <row r="631" spans="1:48">
      <c r="A631" s="89" t="s">
        <v>589</v>
      </c>
      <c r="B631" s="90" t="s">
        <v>592</v>
      </c>
      <c r="C631" s="94"/>
      <c r="D631" s="92">
        <v>234076</v>
      </c>
      <c r="E631" s="92">
        <v>1</v>
      </c>
      <c r="F631" s="38">
        <v>14468</v>
      </c>
      <c r="G631" s="43">
        <v>15714</v>
      </c>
      <c r="H631" s="38">
        <v>43764</v>
      </c>
      <c r="I631" s="13">
        <v>45058</v>
      </c>
      <c r="J631" s="38">
        <v>17432</v>
      </c>
      <c r="K631" s="13">
        <v>18104</v>
      </c>
      <c r="L631" s="38">
        <v>27546</v>
      </c>
      <c r="M631" s="13">
        <v>28578</v>
      </c>
      <c r="N631" s="38">
        <v>53960</v>
      </c>
      <c r="O631" s="13">
        <v>56260</v>
      </c>
      <c r="P631" s="38">
        <v>56960</v>
      </c>
      <c r="Q631" s="13">
        <v>59260</v>
      </c>
      <c r="R631" s="38">
        <v>46404</v>
      </c>
      <c r="S631" s="13">
        <v>46482</v>
      </c>
      <c r="T631" s="38">
        <v>57210</v>
      </c>
      <c r="U631" s="13">
        <v>57288</v>
      </c>
      <c r="V631" s="38"/>
      <c r="W631" s="13"/>
      <c r="X631" s="38"/>
      <c r="Y631" s="13"/>
      <c r="Z631" s="38"/>
      <c r="AA631" s="13"/>
      <c r="AB631" s="38"/>
      <c r="AC631" s="13"/>
      <c r="AD631" s="38"/>
      <c r="AE631" s="13"/>
      <c r="AF631" s="38"/>
      <c r="AG631" s="13"/>
      <c r="AH631" s="38"/>
      <c r="AI631" s="13"/>
      <c r="AJ631" s="38"/>
      <c r="AK631" s="13"/>
      <c r="AL631" s="38"/>
      <c r="AM631" s="13"/>
      <c r="AN631" s="38"/>
      <c r="AO631" s="13"/>
    </row>
    <row r="632" spans="1:48">
      <c r="A632" s="89" t="s">
        <v>589</v>
      </c>
      <c r="B632" s="90" t="s">
        <v>593</v>
      </c>
      <c r="C632" s="95"/>
      <c r="D632" s="92">
        <v>234030</v>
      </c>
      <c r="E632" s="96">
        <v>1</v>
      </c>
      <c r="F632" s="38">
        <v>12772</v>
      </c>
      <c r="G632" s="13">
        <v>13130</v>
      </c>
      <c r="H632" s="38">
        <v>31463</v>
      </c>
      <c r="I632" s="13">
        <v>32287</v>
      </c>
      <c r="J632" s="38">
        <v>12779</v>
      </c>
      <c r="K632" s="13">
        <v>13143</v>
      </c>
      <c r="L632" s="38">
        <v>24627</v>
      </c>
      <c r="M632" s="13">
        <v>25271</v>
      </c>
      <c r="N632" s="38"/>
      <c r="O632" s="13"/>
      <c r="P632" s="38"/>
      <c r="Q632" s="13"/>
      <c r="R632" s="38">
        <v>32113</v>
      </c>
      <c r="S632" s="13">
        <v>32453</v>
      </c>
      <c r="T632" s="38">
        <v>49818</v>
      </c>
      <c r="U632" s="43">
        <v>76393</v>
      </c>
      <c r="V632" s="38">
        <v>47341</v>
      </c>
      <c r="W632" s="13">
        <v>49129</v>
      </c>
      <c r="X632" s="38">
        <v>73580</v>
      </c>
      <c r="Y632" s="13">
        <v>76393</v>
      </c>
      <c r="Z632" s="38">
        <v>27830</v>
      </c>
      <c r="AA632" s="13">
        <v>28679</v>
      </c>
      <c r="AB632" s="38">
        <v>39520</v>
      </c>
      <c r="AC632" s="13">
        <v>40698</v>
      </c>
      <c r="AD632" s="38"/>
      <c r="AE632" s="13"/>
      <c r="AF632" s="38"/>
      <c r="AG632" s="13"/>
      <c r="AH632" s="38"/>
      <c r="AI632" s="13"/>
      <c r="AJ632" s="38"/>
      <c r="AK632" s="13"/>
      <c r="AL632" s="38"/>
      <c r="AM632" s="13"/>
      <c r="AN632" s="38"/>
      <c r="AO632" s="13"/>
    </row>
    <row r="633" spans="1:48">
      <c r="A633" s="89" t="s">
        <v>589</v>
      </c>
      <c r="B633" s="90" t="s">
        <v>594</v>
      </c>
      <c r="C633" s="94"/>
      <c r="D633" s="92">
        <v>233921</v>
      </c>
      <c r="E633" s="92">
        <v>1</v>
      </c>
      <c r="F633" s="38">
        <v>12485</v>
      </c>
      <c r="G633" s="13">
        <v>12852</v>
      </c>
      <c r="H633" s="38">
        <v>29129</v>
      </c>
      <c r="I633" s="13">
        <v>29975</v>
      </c>
      <c r="J633" s="38">
        <v>14116</v>
      </c>
      <c r="K633" s="13">
        <v>14532</v>
      </c>
      <c r="L633" s="38">
        <v>26981</v>
      </c>
      <c r="M633" s="13">
        <v>27764</v>
      </c>
      <c r="N633" s="38"/>
      <c r="O633" s="13"/>
      <c r="P633" s="38"/>
      <c r="Q633" s="13"/>
      <c r="R633" s="38"/>
      <c r="S633" s="13"/>
      <c r="T633" s="38"/>
      <c r="U633" s="13"/>
      <c r="V633" s="38"/>
      <c r="W633" s="13"/>
      <c r="X633" s="38"/>
      <c r="Y633" s="13"/>
      <c r="Z633" s="38"/>
      <c r="AA633" s="13"/>
      <c r="AB633" s="38"/>
      <c r="AC633" s="13"/>
      <c r="AD633" s="38"/>
      <c r="AE633" s="13"/>
      <c r="AF633" s="38"/>
      <c r="AG633" s="13"/>
      <c r="AH633" s="38"/>
      <c r="AI633" s="13"/>
      <c r="AJ633" s="38"/>
      <c r="AK633" s="13"/>
      <c r="AL633" s="38">
        <v>23094</v>
      </c>
      <c r="AM633" s="13">
        <v>23617</v>
      </c>
      <c r="AN633" s="38">
        <v>49646</v>
      </c>
      <c r="AO633" s="13">
        <v>50753</v>
      </c>
    </row>
    <row r="634" spans="1:48">
      <c r="A634" s="89" t="s">
        <v>589</v>
      </c>
      <c r="B634" s="90" t="s">
        <v>595</v>
      </c>
      <c r="C634" s="94"/>
      <c r="D634" s="92">
        <v>231624</v>
      </c>
      <c r="E634" s="92">
        <v>2</v>
      </c>
      <c r="F634" s="38">
        <v>19372</v>
      </c>
      <c r="G634" s="43">
        <v>21234</v>
      </c>
      <c r="H634" s="38">
        <v>41072</v>
      </c>
      <c r="I634" s="13">
        <v>42274</v>
      </c>
      <c r="J634" s="38">
        <v>13100</v>
      </c>
      <c r="K634" s="43">
        <v>14258</v>
      </c>
      <c r="L634" s="38">
        <v>29400</v>
      </c>
      <c r="M634" s="13">
        <v>30501</v>
      </c>
      <c r="N634" s="38">
        <v>30800</v>
      </c>
      <c r="O634" s="43">
        <v>3200</v>
      </c>
      <c r="P634" s="38">
        <v>39800</v>
      </c>
      <c r="Q634" s="13">
        <v>41000</v>
      </c>
      <c r="R634" s="38"/>
      <c r="S634" s="13"/>
      <c r="T634" s="38"/>
      <c r="U634" s="13"/>
      <c r="V634" s="38"/>
      <c r="W634" s="13"/>
      <c r="X634" s="38"/>
      <c r="Y634" s="13"/>
      <c r="Z634" s="38"/>
      <c r="AA634" s="13"/>
      <c r="AB634" s="38"/>
      <c r="AC634" s="13"/>
      <c r="AD634" s="38"/>
      <c r="AE634" s="13"/>
      <c r="AF634" s="38"/>
      <c r="AG634" s="13"/>
      <c r="AH634" s="38"/>
      <c r="AI634" s="13"/>
      <c r="AJ634" s="38"/>
      <c r="AK634" s="13"/>
      <c r="AL634" s="38"/>
      <c r="AM634" s="13"/>
      <c r="AN634" s="38"/>
      <c r="AO634" s="13"/>
    </row>
    <row r="635" spans="1:48">
      <c r="A635" s="89" t="s">
        <v>589</v>
      </c>
      <c r="B635" s="90" t="s">
        <v>596</v>
      </c>
      <c r="C635" s="94"/>
      <c r="D635" s="92">
        <v>232423</v>
      </c>
      <c r="E635" s="92">
        <v>3</v>
      </c>
      <c r="F635" s="38">
        <v>10066</v>
      </c>
      <c r="G635" s="13">
        <v>10390</v>
      </c>
      <c r="H635" s="38">
        <v>25200</v>
      </c>
      <c r="I635" s="13">
        <v>26164</v>
      </c>
      <c r="J635" s="38">
        <v>10416</v>
      </c>
      <c r="K635" s="13">
        <v>10752</v>
      </c>
      <c r="L635" s="38">
        <v>27240</v>
      </c>
      <c r="M635" s="13">
        <v>28296</v>
      </c>
      <c r="N635" s="38"/>
      <c r="O635" s="13"/>
      <c r="P635" s="38"/>
      <c r="Q635" s="13"/>
      <c r="R635" s="38"/>
      <c r="S635" s="13"/>
      <c r="T635" s="38"/>
      <c r="U635" s="13"/>
      <c r="V635" s="38"/>
      <c r="W635" s="13"/>
      <c r="X635" s="38"/>
      <c r="Y635" s="13"/>
      <c r="Z635" s="38"/>
      <c r="AA635" s="13"/>
      <c r="AB635" s="38"/>
      <c r="AC635" s="13"/>
      <c r="AD635" s="38"/>
      <c r="AE635" s="13"/>
      <c r="AF635" s="38"/>
      <c r="AG635" s="13"/>
      <c r="AH635" s="38"/>
      <c r="AI635" s="13"/>
      <c r="AJ635" s="38"/>
      <c r="AK635" s="13"/>
      <c r="AL635" s="38"/>
      <c r="AM635" s="13"/>
      <c r="AN635" s="38"/>
      <c r="AO635" s="13"/>
    </row>
    <row r="636" spans="1:48">
      <c r="A636" s="89" t="s">
        <v>589</v>
      </c>
      <c r="B636" s="90" t="s">
        <v>597</v>
      </c>
      <c r="C636" s="95"/>
      <c r="D636" s="92">
        <v>232566</v>
      </c>
      <c r="E636" s="148">
        <v>3</v>
      </c>
      <c r="F636" s="38">
        <v>11910</v>
      </c>
      <c r="G636" s="13">
        <v>12240</v>
      </c>
      <c r="H636" s="38">
        <v>26070</v>
      </c>
      <c r="I636" s="13">
        <v>26670</v>
      </c>
      <c r="J636" s="38">
        <v>10608</v>
      </c>
      <c r="K636" s="13">
        <v>10896</v>
      </c>
      <c r="L636" s="38">
        <v>24720</v>
      </c>
      <c r="M636" s="13">
        <v>25272</v>
      </c>
      <c r="N636" s="38"/>
      <c r="O636" s="13"/>
      <c r="P636" s="38"/>
      <c r="Q636" s="13"/>
      <c r="R636" s="38"/>
      <c r="S636" s="13"/>
      <c r="T636" s="38"/>
      <c r="U636" s="13"/>
      <c r="V636" s="38"/>
      <c r="W636" s="13"/>
      <c r="X636" s="38"/>
      <c r="Y636" s="13"/>
      <c r="Z636" s="38"/>
      <c r="AA636" s="13"/>
      <c r="AB636" s="38"/>
      <c r="AC636" s="13"/>
      <c r="AD636" s="38"/>
      <c r="AE636" s="13"/>
      <c r="AF636" s="38"/>
      <c r="AG636" s="13"/>
      <c r="AH636" s="38"/>
      <c r="AI636" s="13"/>
      <c r="AJ636" s="38"/>
      <c r="AK636" s="13"/>
      <c r="AL636" s="38"/>
      <c r="AM636" s="13"/>
      <c r="AN636" s="38"/>
      <c r="AO636" s="13"/>
    </row>
    <row r="637" spans="1:48">
      <c r="A637" s="89" t="s">
        <v>589</v>
      </c>
      <c r="B637" s="90" t="s">
        <v>598</v>
      </c>
      <c r="C637" s="94"/>
      <c r="D637" s="92">
        <v>232937</v>
      </c>
      <c r="E637" s="92">
        <v>3</v>
      </c>
      <c r="F637" s="38">
        <v>8366</v>
      </c>
      <c r="G637" s="13">
        <v>8738</v>
      </c>
      <c r="H637" s="38">
        <v>20884</v>
      </c>
      <c r="I637" s="13">
        <v>21100</v>
      </c>
      <c r="J637" s="38">
        <v>9506</v>
      </c>
      <c r="K637" s="43">
        <v>10568</v>
      </c>
      <c r="L637" s="38">
        <v>21748</v>
      </c>
      <c r="M637" s="13">
        <v>21964</v>
      </c>
      <c r="N637" s="38"/>
      <c r="O637" s="13"/>
      <c r="P637" s="38"/>
      <c r="Q637" s="13"/>
      <c r="R637" s="38"/>
      <c r="S637" s="13"/>
      <c r="T637" s="38"/>
      <c r="U637" s="13"/>
      <c r="V637" s="38"/>
      <c r="W637" s="13"/>
      <c r="X637" s="38"/>
      <c r="Y637" s="13"/>
      <c r="Z637" s="38"/>
      <c r="AA637" s="13"/>
      <c r="AB637" s="38"/>
      <c r="AC637" s="13"/>
      <c r="AD637" s="38"/>
      <c r="AE637" s="13"/>
      <c r="AF637" s="38"/>
      <c r="AG637" s="13"/>
      <c r="AH637" s="38"/>
      <c r="AI637" s="13"/>
      <c r="AJ637" s="38"/>
      <c r="AK637" s="13"/>
      <c r="AL637" s="38"/>
      <c r="AM637" s="13"/>
      <c r="AN637" s="38"/>
      <c r="AO637" s="13"/>
    </row>
    <row r="638" spans="1:48" ht="15">
      <c r="A638" s="89" t="s">
        <v>589</v>
      </c>
      <c r="B638" s="90" t="s">
        <v>599</v>
      </c>
      <c r="C638" s="208" t="s">
        <v>821</v>
      </c>
      <c r="D638" s="92">
        <v>233277</v>
      </c>
      <c r="E638" s="148">
        <v>3</v>
      </c>
      <c r="F638" s="38">
        <v>9809</v>
      </c>
      <c r="G638" s="13">
        <v>10081</v>
      </c>
      <c r="H638" s="38">
        <v>22093</v>
      </c>
      <c r="I638" s="13">
        <v>22162</v>
      </c>
      <c r="J638" s="38">
        <v>10661</v>
      </c>
      <c r="K638" s="13">
        <v>10958</v>
      </c>
      <c r="L638" s="38">
        <v>19861</v>
      </c>
      <c r="M638" s="13">
        <v>19930</v>
      </c>
      <c r="N638" s="38"/>
      <c r="O638" s="13"/>
      <c r="P638" s="38"/>
      <c r="Q638" s="13"/>
      <c r="R638" s="38"/>
      <c r="S638" s="13"/>
      <c r="T638" s="38"/>
      <c r="U638" s="13"/>
      <c r="V638" s="38"/>
      <c r="W638" s="13"/>
      <c r="X638" s="38"/>
      <c r="Y638" s="13"/>
      <c r="Z638" s="38"/>
      <c r="AA638" s="13"/>
      <c r="AB638" s="38"/>
      <c r="AC638" s="13"/>
      <c r="AD638" s="38"/>
      <c r="AE638" s="13"/>
      <c r="AF638" s="38"/>
      <c r="AG638" s="13"/>
      <c r="AH638" s="38"/>
      <c r="AI638" s="13"/>
      <c r="AJ638" s="38"/>
      <c r="AK638" s="13"/>
      <c r="AL638" s="38"/>
      <c r="AM638" s="13"/>
      <c r="AN638" s="38"/>
      <c r="AO638" s="13"/>
    </row>
    <row r="639" spans="1:48" ht="15">
      <c r="A639" s="89" t="s">
        <v>589</v>
      </c>
      <c r="B639" s="90" t="s">
        <v>600</v>
      </c>
      <c r="C639" s="208"/>
      <c r="D639" s="92">
        <v>232681</v>
      </c>
      <c r="E639" s="148">
        <v>3</v>
      </c>
      <c r="F639" s="38">
        <v>11070</v>
      </c>
      <c r="G639" s="13">
        <v>11570</v>
      </c>
      <c r="H639" s="38">
        <v>25234</v>
      </c>
      <c r="I639" s="13">
        <v>26160</v>
      </c>
      <c r="J639" s="38">
        <v>9180</v>
      </c>
      <c r="K639" s="13">
        <v>9558</v>
      </c>
      <c r="L639" s="38">
        <v>17802</v>
      </c>
      <c r="M639" s="13">
        <v>18432</v>
      </c>
      <c r="N639" s="38"/>
      <c r="O639" s="13"/>
      <c r="P639" s="38"/>
      <c r="Q639" s="13"/>
      <c r="R639" s="38"/>
      <c r="S639" s="13"/>
      <c r="T639" s="38"/>
      <c r="U639" s="13"/>
      <c r="V639" s="38"/>
      <c r="W639" s="13"/>
      <c r="X639" s="38"/>
      <c r="Y639" s="13"/>
      <c r="Z639" s="38"/>
      <c r="AA639" s="13"/>
      <c r="AB639" s="38"/>
      <c r="AC639" s="13"/>
      <c r="AD639" s="38"/>
      <c r="AE639" s="13"/>
      <c r="AF639" s="38"/>
      <c r="AG639" s="13"/>
      <c r="AH639" s="38"/>
      <c r="AI639" s="13"/>
      <c r="AJ639" s="38"/>
      <c r="AK639" s="13"/>
      <c r="AL639" s="38"/>
      <c r="AM639" s="13"/>
      <c r="AN639" s="38"/>
      <c r="AO639" s="13"/>
    </row>
    <row r="640" spans="1:48" ht="15">
      <c r="A640" s="89" t="s">
        <v>589</v>
      </c>
      <c r="B640" s="90" t="s">
        <v>601</v>
      </c>
      <c r="C640" s="208"/>
      <c r="D640" s="92">
        <v>234155</v>
      </c>
      <c r="E640" s="148">
        <v>3</v>
      </c>
      <c r="F640" s="38">
        <v>8226</v>
      </c>
      <c r="G640" s="13">
        <v>8472</v>
      </c>
      <c r="H640" s="38">
        <v>18398</v>
      </c>
      <c r="I640" s="13">
        <v>19002</v>
      </c>
      <c r="J640" s="38">
        <v>10574</v>
      </c>
      <c r="K640" s="13">
        <v>10890</v>
      </c>
      <c r="L640" s="38">
        <v>20232</v>
      </c>
      <c r="M640" s="13">
        <v>20892</v>
      </c>
      <c r="N640" s="38"/>
      <c r="O640" s="13"/>
      <c r="P640" s="38"/>
      <c r="Q640" s="13"/>
      <c r="R640" s="38"/>
      <c r="S640" s="13"/>
      <c r="T640" s="38"/>
      <c r="U640" s="13"/>
      <c r="V640" s="38"/>
      <c r="W640" s="13"/>
      <c r="X640" s="38"/>
      <c r="Y640" s="13"/>
      <c r="Z640" s="38"/>
      <c r="AA640" s="13"/>
      <c r="AB640" s="38"/>
      <c r="AC640" s="13"/>
      <c r="AD640" s="38"/>
      <c r="AE640" s="13"/>
      <c r="AF640" s="38"/>
      <c r="AG640" s="13"/>
      <c r="AH640" s="38"/>
      <c r="AI640" s="13"/>
      <c r="AJ640" s="38"/>
      <c r="AK640" s="13"/>
      <c r="AL640" s="38"/>
      <c r="AM640" s="13"/>
      <c r="AN640" s="38"/>
      <c r="AO640" s="13"/>
    </row>
    <row r="641" spans="1:41" ht="15">
      <c r="A641" s="89" t="s">
        <v>589</v>
      </c>
      <c r="B641" s="90" t="s">
        <v>602</v>
      </c>
      <c r="C641" s="208" t="s">
        <v>848</v>
      </c>
      <c r="D641" s="92">
        <v>231712</v>
      </c>
      <c r="E641" s="92">
        <v>5</v>
      </c>
      <c r="F641" s="38">
        <v>12526</v>
      </c>
      <c r="G641" s="13">
        <v>13054</v>
      </c>
      <c r="H641" s="38">
        <v>23824</v>
      </c>
      <c r="I641" s="13">
        <v>24680</v>
      </c>
      <c r="J641" s="38"/>
      <c r="K641" s="13"/>
      <c r="L641" s="38"/>
      <c r="M641" s="13"/>
      <c r="N641" s="38"/>
      <c r="O641" s="13"/>
      <c r="P641" s="38"/>
      <c r="Q641" s="13"/>
      <c r="R641" s="38"/>
      <c r="S641" s="13"/>
      <c r="T641" s="38"/>
      <c r="U641" s="13"/>
      <c r="V641" s="38"/>
      <c r="W641" s="13"/>
      <c r="X641" s="38"/>
      <c r="Y641" s="13"/>
      <c r="Z641" s="38"/>
      <c r="AA641" s="13"/>
      <c r="AB641" s="38"/>
      <c r="AC641" s="13"/>
      <c r="AD641" s="38"/>
      <c r="AE641" s="13"/>
      <c r="AF641" s="38"/>
      <c r="AG641" s="13"/>
      <c r="AH641" s="38"/>
      <c r="AI641" s="13"/>
      <c r="AJ641" s="38"/>
      <c r="AK641" s="13"/>
      <c r="AL641" s="38"/>
      <c r="AM641" s="13"/>
      <c r="AN641" s="38"/>
      <c r="AO641" s="13"/>
    </row>
    <row r="642" spans="1:41" ht="15">
      <c r="A642" s="89" t="s">
        <v>589</v>
      </c>
      <c r="B642" s="90" t="s">
        <v>603</v>
      </c>
      <c r="C642" s="208"/>
      <c r="D642" s="92">
        <v>233897</v>
      </c>
      <c r="E642" s="92">
        <v>6</v>
      </c>
      <c r="F642" s="38">
        <v>9220</v>
      </c>
      <c r="G642" s="13">
        <v>9539</v>
      </c>
      <c r="H642" s="38">
        <v>25454</v>
      </c>
      <c r="I642" s="13">
        <v>26249</v>
      </c>
      <c r="J642" s="38"/>
      <c r="K642" s="13"/>
      <c r="L642" s="38"/>
      <c r="M642" s="13"/>
      <c r="N642" s="38"/>
      <c r="O642" s="13"/>
      <c r="P642" s="38"/>
      <c r="Q642" s="13"/>
      <c r="R642" s="38"/>
      <c r="S642" s="13"/>
      <c r="T642" s="38"/>
      <c r="U642" s="13"/>
      <c r="V642" s="38"/>
      <c r="W642" s="13"/>
      <c r="X642" s="38"/>
      <c r="Y642" s="13"/>
      <c r="Z642" s="38"/>
      <c r="AA642" s="13"/>
      <c r="AB642" s="38"/>
      <c r="AC642" s="13"/>
      <c r="AD642" s="38"/>
      <c r="AE642" s="13"/>
      <c r="AF642" s="38"/>
      <c r="AG642" s="13"/>
      <c r="AH642" s="38"/>
      <c r="AI642" s="13"/>
      <c r="AJ642" s="38"/>
      <c r="AK642" s="13"/>
      <c r="AL642" s="38"/>
      <c r="AM642" s="13"/>
      <c r="AN642" s="38"/>
      <c r="AO642" s="13"/>
    </row>
    <row r="643" spans="1:41" ht="15">
      <c r="A643" s="89" t="s">
        <v>589</v>
      </c>
      <c r="B643" s="90" t="s">
        <v>604</v>
      </c>
      <c r="C643" s="208" t="s">
        <v>829</v>
      </c>
      <c r="D643" s="92">
        <v>232414</v>
      </c>
      <c r="E643" s="92">
        <v>8</v>
      </c>
      <c r="F643" s="38">
        <v>4275</v>
      </c>
      <c r="G643" s="13">
        <v>4387</v>
      </c>
      <c r="H643" s="38">
        <v>10113</v>
      </c>
      <c r="I643" s="13">
        <v>10285</v>
      </c>
      <c r="J643" s="38"/>
      <c r="K643" s="13"/>
      <c r="L643" s="38"/>
      <c r="M643" s="13"/>
      <c r="N643" s="38"/>
      <c r="O643" s="13"/>
      <c r="P643" s="38"/>
      <c r="Q643" s="13"/>
      <c r="R643" s="38"/>
      <c r="S643" s="13"/>
      <c r="T643" s="38"/>
      <c r="U643" s="13"/>
      <c r="V643" s="38"/>
      <c r="W643" s="13"/>
      <c r="X643" s="38"/>
      <c r="Y643" s="13"/>
      <c r="Z643" s="38"/>
      <c r="AA643" s="13"/>
      <c r="AB643" s="38"/>
      <c r="AC643" s="13"/>
      <c r="AD643" s="38"/>
      <c r="AE643" s="13"/>
      <c r="AF643" s="38"/>
      <c r="AG643" s="13"/>
      <c r="AH643" s="38"/>
      <c r="AI643" s="13"/>
      <c r="AJ643" s="38"/>
      <c r="AK643" s="13"/>
      <c r="AL643" s="38"/>
      <c r="AM643" s="13"/>
      <c r="AN643" s="38"/>
      <c r="AO643" s="13"/>
    </row>
    <row r="644" spans="1:41" ht="15">
      <c r="A644" s="89" t="s">
        <v>589</v>
      </c>
      <c r="B644" s="90" t="s">
        <v>605</v>
      </c>
      <c r="C644" s="208" t="s">
        <v>829</v>
      </c>
      <c r="D644" s="92">
        <v>232450</v>
      </c>
      <c r="E644" s="92">
        <v>8</v>
      </c>
      <c r="F644" s="38">
        <v>4275</v>
      </c>
      <c r="G644" s="13">
        <v>4387</v>
      </c>
      <c r="H644" s="38">
        <v>10113</v>
      </c>
      <c r="I644" s="13">
        <v>10285</v>
      </c>
      <c r="J644" s="38"/>
      <c r="K644" s="13"/>
      <c r="L644" s="38"/>
      <c r="M644" s="13"/>
      <c r="N644" s="38"/>
      <c r="O644" s="13"/>
      <c r="P644" s="38"/>
      <c r="Q644" s="13"/>
      <c r="R644" s="38"/>
      <c r="S644" s="13"/>
      <c r="T644" s="38"/>
      <c r="U644" s="13"/>
      <c r="V644" s="38"/>
      <c r="W644" s="13"/>
      <c r="X644" s="38"/>
      <c r="Y644" s="13"/>
      <c r="Z644" s="38"/>
      <c r="AA644" s="13"/>
      <c r="AB644" s="38"/>
      <c r="AC644" s="13"/>
      <c r="AD644" s="38"/>
      <c r="AE644" s="13"/>
      <c r="AF644" s="38"/>
      <c r="AG644" s="13"/>
      <c r="AH644" s="38"/>
      <c r="AI644" s="13"/>
      <c r="AJ644" s="38"/>
      <c r="AK644" s="13"/>
      <c r="AL644" s="38"/>
      <c r="AM644" s="13"/>
      <c r="AN644" s="38"/>
      <c r="AO644" s="13"/>
    </row>
    <row r="645" spans="1:41" ht="15">
      <c r="A645" s="89" t="s">
        <v>589</v>
      </c>
      <c r="B645" s="90" t="s">
        <v>606</v>
      </c>
      <c r="C645" s="208"/>
      <c r="D645" s="92">
        <v>232946</v>
      </c>
      <c r="E645" s="92">
        <v>8</v>
      </c>
      <c r="F645" s="38">
        <v>4275</v>
      </c>
      <c r="G645" s="13">
        <v>4387</v>
      </c>
      <c r="H645" s="38">
        <v>10113</v>
      </c>
      <c r="I645" s="13">
        <v>10285</v>
      </c>
      <c r="J645" s="38"/>
      <c r="K645" s="13"/>
      <c r="L645" s="38"/>
      <c r="M645" s="13"/>
      <c r="N645" s="38"/>
      <c r="O645" s="13"/>
      <c r="P645" s="38"/>
      <c r="Q645" s="13"/>
      <c r="R645" s="38"/>
      <c r="S645" s="13"/>
      <c r="T645" s="38"/>
      <c r="U645" s="13"/>
      <c r="V645" s="38"/>
      <c r="W645" s="13"/>
      <c r="X645" s="38"/>
      <c r="Y645" s="13"/>
      <c r="Z645" s="38"/>
      <c r="AA645" s="13"/>
      <c r="AB645" s="38"/>
      <c r="AC645" s="13"/>
      <c r="AD645" s="38"/>
      <c r="AE645" s="13"/>
      <c r="AF645" s="38"/>
      <c r="AG645" s="13"/>
      <c r="AH645" s="38"/>
      <c r="AI645" s="13"/>
      <c r="AJ645" s="38"/>
      <c r="AK645" s="13"/>
      <c r="AL645" s="38"/>
      <c r="AM645" s="13"/>
      <c r="AN645" s="38"/>
      <c r="AO645" s="13"/>
    </row>
    <row r="646" spans="1:41" ht="15">
      <c r="A646" s="89" t="s">
        <v>589</v>
      </c>
      <c r="B646" s="90" t="s">
        <v>607</v>
      </c>
      <c r="C646" s="208" t="s">
        <v>829</v>
      </c>
      <c r="D646" s="92">
        <v>233754</v>
      </c>
      <c r="E646" s="92">
        <v>8</v>
      </c>
      <c r="F646" s="38">
        <v>4275</v>
      </c>
      <c r="G646" s="13">
        <v>4387</v>
      </c>
      <c r="H646" s="38">
        <v>10113</v>
      </c>
      <c r="I646" s="13">
        <v>10285</v>
      </c>
      <c r="J646" s="38"/>
      <c r="K646" s="13"/>
      <c r="L646" s="38"/>
      <c r="M646" s="13"/>
      <c r="N646" s="38"/>
      <c r="O646" s="13"/>
      <c r="P646" s="38"/>
      <c r="Q646" s="13"/>
      <c r="R646" s="38"/>
      <c r="S646" s="13"/>
      <c r="T646" s="38"/>
      <c r="U646" s="13"/>
      <c r="V646" s="38"/>
      <c r="W646" s="13"/>
      <c r="X646" s="38"/>
      <c r="Y646" s="13"/>
      <c r="Z646" s="38"/>
      <c r="AA646" s="13"/>
      <c r="AB646" s="38"/>
      <c r="AC646" s="13"/>
      <c r="AD646" s="38"/>
      <c r="AE646" s="13"/>
      <c r="AF646" s="38"/>
      <c r="AG646" s="13"/>
      <c r="AH646" s="38"/>
      <c r="AI646" s="13"/>
      <c r="AJ646" s="38"/>
      <c r="AK646" s="13"/>
      <c r="AL646" s="38"/>
      <c r="AM646" s="13"/>
      <c r="AN646" s="38"/>
      <c r="AO646" s="13"/>
    </row>
    <row r="647" spans="1:41" ht="15">
      <c r="A647" s="89" t="s">
        <v>589</v>
      </c>
      <c r="B647" s="90" t="s">
        <v>608</v>
      </c>
      <c r="C647" s="208"/>
      <c r="D647" s="92">
        <v>233772</v>
      </c>
      <c r="E647" s="92">
        <v>8</v>
      </c>
      <c r="F647" s="38">
        <v>4275</v>
      </c>
      <c r="G647" s="13">
        <v>4387</v>
      </c>
      <c r="H647" s="38">
        <v>10113</v>
      </c>
      <c r="I647" s="13">
        <v>10285</v>
      </c>
      <c r="J647" s="38"/>
      <c r="K647" s="13"/>
      <c r="L647" s="38"/>
      <c r="M647" s="13"/>
      <c r="N647" s="38"/>
      <c r="O647" s="13"/>
      <c r="P647" s="38"/>
      <c r="Q647" s="13"/>
      <c r="R647" s="38"/>
      <c r="S647" s="13"/>
      <c r="T647" s="38"/>
      <c r="U647" s="13"/>
      <c r="V647" s="38"/>
      <c r="W647" s="13"/>
      <c r="X647" s="38"/>
      <c r="Y647" s="13"/>
      <c r="Z647" s="38"/>
      <c r="AA647" s="13"/>
      <c r="AB647" s="38"/>
      <c r="AC647" s="13"/>
      <c r="AD647" s="38"/>
      <c r="AE647" s="13"/>
      <c r="AF647" s="38"/>
      <c r="AG647" s="13"/>
      <c r="AH647" s="38"/>
      <c r="AI647" s="13"/>
      <c r="AJ647" s="38"/>
      <c r="AK647" s="13"/>
      <c r="AL647" s="38"/>
      <c r="AM647" s="13"/>
      <c r="AN647" s="38"/>
      <c r="AO647" s="13"/>
    </row>
    <row r="648" spans="1:41" ht="15">
      <c r="A648" s="89" t="s">
        <v>589</v>
      </c>
      <c r="B648" s="90" t="s">
        <v>609</v>
      </c>
      <c r="C648" s="208" t="s">
        <v>854</v>
      </c>
      <c r="D648" s="92">
        <v>231536</v>
      </c>
      <c r="E648" s="92">
        <v>9</v>
      </c>
      <c r="F648" s="38">
        <v>4275</v>
      </c>
      <c r="G648" s="13">
        <v>4387</v>
      </c>
      <c r="H648" s="38">
        <v>10113</v>
      </c>
      <c r="I648" s="13">
        <v>10285</v>
      </c>
      <c r="J648" s="38"/>
      <c r="K648" s="13"/>
      <c r="L648" s="38"/>
      <c r="M648" s="13"/>
      <c r="N648" s="38"/>
      <c r="O648" s="13"/>
      <c r="P648" s="38"/>
      <c r="Q648" s="13"/>
      <c r="R648" s="38"/>
      <c r="S648" s="13"/>
      <c r="T648" s="38"/>
      <c r="U648" s="13"/>
      <c r="V648" s="38"/>
      <c r="W648" s="13"/>
      <c r="X648" s="38"/>
      <c r="Y648" s="13"/>
      <c r="Z648" s="38"/>
      <c r="AA648" s="13"/>
      <c r="AB648" s="38"/>
      <c r="AC648" s="13"/>
      <c r="AD648" s="38"/>
      <c r="AE648" s="13"/>
      <c r="AF648" s="38"/>
      <c r="AG648" s="13"/>
      <c r="AH648" s="38"/>
      <c r="AI648" s="13"/>
      <c r="AJ648" s="38"/>
      <c r="AK648" s="13"/>
      <c r="AL648" s="38"/>
      <c r="AM648" s="13"/>
      <c r="AN648" s="38"/>
      <c r="AO648" s="13"/>
    </row>
    <row r="649" spans="1:41" ht="15">
      <c r="A649" s="89" t="s">
        <v>589</v>
      </c>
      <c r="B649" s="90" t="s">
        <v>610</v>
      </c>
      <c r="C649" s="208" t="s">
        <v>854</v>
      </c>
      <c r="D649" s="92">
        <v>231697</v>
      </c>
      <c r="E649" s="92">
        <v>9</v>
      </c>
      <c r="F649" s="38">
        <v>4275</v>
      </c>
      <c r="G649" s="13">
        <v>4387</v>
      </c>
      <c r="H649" s="38">
        <v>10113</v>
      </c>
      <c r="I649" s="13">
        <v>10285</v>
      </c>
      <c r="J649" s="38"/>
      <c r="K649" s="13"/>
      <c r="L649" s="38"/>
      <c r="M649" s="13"/>
      <c r="N649" s="38"/>
      <c r="O649" s="13"/>
      <c r="P649" s="38"/>
      <c r="Q649" s="13"/>
      <c r="R649" s="38"/>
      <c r="S649" s="13"/>
      <c r="T649" s="38"/>
      <c r="U649" s="13"/>
      <c r="V649" s="38"/>
      <c r="W649" s="13"/>
      <c r="X649" s="38"/>
      <c r="Y649" s="13"/>
      <c r="Z649" s="38"/>
      <c r="AA649" s="13"/>
      <c r="AB649" s="38"/>
      <c r="AC649" s="13"/>
      <c r="AD649" s="38"/>
      <c r="AE649" s="13"/>
      <c r="AF649" s="38"/>
      <c r="AG649" s="13"/>
      <c r="AH649" s="38"/>
      <c r="AI649" s="13"/>
      <c r="AJ649" s="38"/>
      <c r="AK649" s="13"/>
      <c r="AL649" s="38"/>
      <c r="AM649" s="13"/>
      <c r="AN649" s="38"/>
      <c r="AO649" s="13"/>
    </row>
    <row r="650" spans="1:41" ht="15">
      <c r="A650" s="89" t="s">
        <v>589</v>
      </c>
      <c r="B650" s="90" t="s">
        <v>611</v>
      </c>
      <c r="C650" s="208" t="s">
        <v>854</v>
      </c>
      <c r="D650" s="92">
        <v>231882</v>
      </c>
      <c r="E650" s="92">
        <v>9</v>
      </c>
      <c r="F650" s="38">
        <v>4275</v>
      </c>
      <c r="G650" s="13">
        <v>4387</v>
      </c>
      <c r="H650" s="38">
        <v>10113</v>
      </c>
      <c r="I650" s="13">
        <v>10285</v>
      </c>
      <c r="J650" s="38"/>
      <c r="K650" s="13"/>
      <c r="L650" s="38"/>
      <c r="M650" s="13"/>
      <c r="N650" s="38"/>
      <c r="O650" s="13"/>
      <c r="P650" s="38"/>
      <c r="Q650" s="13"/>
      <c r="R650" s="38"/>
      <c r="S650" s="13"/>
      <c r="T650" s="38"/>
      <c r="U650" s="13"/>
      <c r="V650" s="38"/>
      <c r="W650" s="13"/>
      <c r="X650" s="38"/>
      <c r="Y650" s="13"/>
      <c r="Z650" s="38"/>
      <c r="AA650" s="13"/>
      <c r="AB650" s="38"/>
      <c r="AC650" s="13"/>
      <c r="AD650" s="38"/>
      <c r="AE650" s="13"/>
      <c r="AF650" s="38"/>
      <c r="AG650" s="13"/>
      <c r="AH650" s="38"/>
      <c r="AI650" s="13"/>
      <c r="AJ650" s="38"/>
      <c r="AK650" s="13"/>
      <c r="AL650" s="38"/>
      <c r="AM650" s="13"/>
      <c r="AN650" s="38"/>
      <c r="AO650" s="13"/>
    </row>
    <row r="651" spans="1:41" ht="15">
      <c r="A651" s="89" t="s">
        <v>589</v>
      </c>
      <c r="B651" s="90" t="s">
        <v>612</v>
      </c>
      <c r="C651" s="208"/>
      <c r="D651" s="92">
        <v>232195</v>
      </c>
      <c r="E651" s="92">
        <v>9</v>
      </c>
      <c r="F651" s="38">
        <v>4275</v>
      </c>
      <c r="G651" s="13">
        <v>4387</v>
      </c>
      <c r="H651" s="38">
        <v>10113</v>
      </c>
      <c r="I651" s="13">
        <v>10285</v>
      </c>
      <c r="J651" s="38"/>
      <c r="K651" s="13"/>
      <c r="L651" s="38"/>
      <c r="M651" s="13"/>
      <c r="N651" s="38"/>
      <c r="O651" s="13"/>
      <c r="P651" s="38"/>
      <c r="Q651" s="13"/>
      <c r="R651" s="38"/>
      <c r="S651" s="13"/>
      <c r="T651" s="38"/>
      <c r="U651" s="13"/>
      <c r="V651" s="38"/>
      <c r="W651" s="13"/>
      <c r="X651" s="38"/>
      <c r="Y651" s="13"/>
      <c r="Z651" s="38"/>
      <c r="AA651" s="13"/>
      <c r="AB651" s="38"/>
      <c r="AC651" s="13"/>
      <c r="AD651" s="38"/>
      <c r="AE651" s="13"/>
      <c r="AF651" s="38"/>
      <c r="AG651" s="13"/>
      <c r="AH651" s="38"/>
      <c r="AI651" s="13"/>
      <c r="AJ651" s="38"/>
      <c r="AK651" s="13"/>
      <c r="AL651" s="38"/>
      <c r="AM651" s="13"/>
      <c r="AN651" s="38"/>
      <c r="AO651" s="13"/>
    </row>
    <row r="652" spans="1:41" ht="15">
      <c r="A652" s="89" t="s">
        <v>589</v>
      </c>
      <c r="B652" s="90" t="s">
        <v>613</v>
      </c>
      <c r="C652" s="208"/>
      <c r="D652" s="92">
        <v>232575</v>
      </c>
      <c r="E652" s="92">
        <v>9</v>
      </c>
      <c r="F652" s="38">
        <v>4275</v>
      </c>
      <c r="G652" s="13">
        <v>4387</v>
      </c>
      <c r="H652" s="38">
        <v>10113</v>
      </c>
      <c r="I652" s="13">
        <v>10285</v>
      </c>
      <c r="J652" s="38"/>
      <c r="K652" s="13"/>
      <c r="L652" s="38"/>
      <c r="M652" s="13"/>
      <c r="N652" s="38"/>
      <c r="O652" s="13"/>
      <c r="P652" s="38"/>
      <c r="Q652" s="13"/>
      <c r="R652" s="38"/>
      <c r="S652" s="13"/>
      <c r="T652" s="38"/>
      <c r="U652" s="13"/>
      <c r="V652" s="38"/>
      <c r="W652" s="13"/>
      <c r="X652" s="38"/>
      <c r="Y652" s="13"/>
      <c r="Z652" s="38"/>
      <c r="AA652" s="13"/>
      <c r="AB652" s="38"/>
      <c r="AC652" s="13"/>
      <c r="AD652" s="38"/>
      <c r="AE652" s="13"/>
      <c r="AF652" s="38"/>
      <c r="AG652" s="13"/>
      <c r="AH652" s="38"/>
      <c r="AI652" s="13"/>
      <c r="AJ652" s="38"/>
      <c r="AK652" s="13"/>
      <c r="AL652" s="38"/>
      <c r="AM652" s="13"/>
      <c r="AN652" s="38"/>
      <c r="AO652" s="13"/>
    </row>
    <row r="653" spans="1:41" ht="15">
      <c r="A653" s="89" t="s">
        <v>589</v>
      </c>
      <c r="B653" s="90" t="s">
        <v>614</v>
      </c>
      <c r="C653" s="208" t="s">
        <v>854</v>
      </c>
      <c r="D653" s="92">
        <v>232867</v>
      </c>
      <c r="E653" s="92">
        <v>9</v>
      </c>
      <c r="F653" s="38">
        <v>4275</v>
      </c>
      <c r="G653" s="13">
        <v>4387</v>
      </c>
      <c r="H653" s="38">
        <v>10113</v>
      </c>
      <c r="I653" s="13">
        <v>10285</v>
      </c>
      <c r="J653" s="38"/>
      <c r="K653" s="13"/>
      <c r="L653" s="38"/>
      <c r="M653" s="13"/>
      <c r="N653" s="38"/>
      <c r="O653" s="13"/>
      <c r="P653" s="38"/>
      <c r="Q653" s="13"/>
      <c r="R653" s="38"/>
      <c r="S653" s="13"/>
      <c r="T653" s="38"/>
      <c r="U653" s="13"/>
      <c r="V653" s="38"/>
      <c r="W653" s="13"/>
      <c r="X653" s="38"/>
      <c r="Y653" s="13"/>
      <c r="Z653" s="38"/>
      <c r="AA653" s="13"/>
      <c r="AB653" s="38"/>
      <c r="AC653" s="13"/>
      <c r="AD653" s="38"/>
      <c r="AE653" s="13"/>
      <c r="AF653" s="38"/>
      <c r="AG653" s="13"/>
      <c r="AH653" s="38"/>
      <c r="AI653" s="13"/>
      <c r="AJ653" s="38"/>
      <c r="AK653" s="13"/>
      <c r="AL653" s="38"/>
      <c r="AM653" s="13"/>
      <c r="AN653" s="38"/>
      <c r="AO653" s="13"/>
    </row>
    <row r="654" spans="1:41" ht="15">
      <c r="A654" s="89" t="s">
        <v>589</v>
      </c>
      <c r="B654" s="171" t="s">
        <v>615</v>
      </c>
      <c r="C654" s="208" t="s">
        <v>830</v>
      </c>
      <c r="D654" s="92">
        <v>233019</v>
      </c>
      <c r="E654" s="92">
        <v>9</v>
      </c>
      <c r="F654" s="38">
        <v>4275</v>
      </c>
      <c r="G654" s="13">
        <v>4387</v>
      </c>
      <c r="H654" s="38">
        <v>10113</v>
      </c>
      <c r="I654" s="13">
        <v>10285</v>
      </c>
      <c r="J654" s="38"/>
      <c r="K654" s="13"/>
      <c r="L654" s="38"/>
      <c r="M654" s="13"/>
      <c r="N654" s="38"/>
      <c r="O654" s="13"/>
      <c r="P654" s="38"/>
      <c r="Q654" s="13"/>
      <c r="R654" s="38"/>
      <c r="S654" s="13"/>
      <c r="T654" s="38"/>
      <c r="U654" s="13"/>
      <c r="V654" s="38"/>
      <c r="W654" s="13"/>
      <c r="X654" s="38"/>
      <c r="Y654" s="13"/>
      <c r="Z654" s="38"/>
      <c r="AA654" s="13"/>
      <c r="AB654" s="38"/>
      <c r="AC654" s="13"/>
      <c r="AD654" s="38"/>
      <c r="AE654" s="13"/>
      <c r="AF654" s="38"/>
      <c r="AG654" s="13"/>
      <c r="AH654" s="38"/>
      <c r="AI654" s="13"/>
      <c r="AJ654" s="38"/>
      <c r="AK654" s="13"/>
      <c r="AL654" s="38"/>
      <c r="AM654" s="13"/>
      <c r="AN654" s="38"/>
      <c r="AO654" s="13"/>
    </row>
    <row r="655" spans="1:41" ht="15">
      <c r="A655" s="89" t="s">
        <v>589</v>
      </c>
      <c r="B655" s="90" t="s">
        <v>616</v>
      </c>
      <c r="C655" s="208" t="s">
        <v>854</v>
      </c>
      <c r="D655" s="92">
        <v>233116</v>
      </c>
      <c r="E655" s="92">
        <v>9</v>
      </c>
      <c r="F655" s="38">
        <v>4275</v>
      </c>
      <c r="G655" s="13">
        <v>4387</v>
      </c>
      <c r="H655" s="38">
        <v>10113</v>
      </c>
      <c r="I655" s="13">
        <v>10285</v>
      </c>
      <c r="J655" s="38"/>
      <c r="K655" s="13"/>
      <c r="L655" s="38"/>
      <c r="M655" s="13"/>
      <c r="N655" s="38"/>
      <c r="O655" s="13"/>
      <c r="P655" s="38"/>
      <c r="Q655" s="13"/>
      <c r="R655" s="38"/>
      <c r="S655" s="13"/>
      <c r="T655" s="38"/>
      <c r="U655" s="13"/>
      <c r="V655" s="38"/>
      <c r="W655" s="13"/>
      <c r="X655" s="38"/>
      <c r="Y655" s="13"/>
      <c r="Z655" s="38"/>
      <c r="AA655" s="13"/>
      <c r="AB655" s="38"/>
      <c r="AC655" s="13"/>
      <c r="AD655" s="38"/>
      <c r="AE655" s="13"/>
      <c r="AF655" s="38"/>
      <c r="AG655" s="13"/>
      <c r="AH655" s="38"/>
      <c r="AI655" s="13"/>
      <c r="AJ655" s="38"/>
      <c r="AK655" s="13"/>
      <c r="AL655" s="38"/>
      <c r="AM655" s="13"/>
      <c r="AN655" s="38"/>
      <c r="AO655" s="13"/>
    </row>
    <row r="656" spans="1:41" ht="15">
      <c r="A656" s="89" t="s">
        <v>589</v>
      </c>
      <c r="B656" s="90" t="s">
        <v>617</v>
      </c>
      <c r="C656" s="208" t="s">
        <v>854</v>
      </c>
      <c r="D656" s="92">
        <v>233639</v>
      </c>
      <c r="E656" s="92">
        <v>9</v>
      </c>
      <c r="F656" s="38">
        <v>4275</v>
      </c>
      <c r="G656" s="13">
        <v>4387</v>
      </c>
      <c r="H656" s="38">
        <v>10113</v>
      </c>
      <c r="I656" s="13">
        <v>10285</v>
      </c>
      <c r="J656" s="38"/>
      <c r="K656" s="13"/>
      <c r="L656" s="38"/>
      <c r="M656" s="13"/>
      <c r="N656" s="38"/>
      <c r="O656" s="13"/>
      <c r="P656" s="38"/>
      <c r="Q656" s="13"/>
      <c r="R656" s="38"/>
      <c r="S656" s="13"/>
      <c r="T656" s="38"/>
      <c r="U656" s="13"/>
      <c r="V656" s="38"/>
      <c r="W656" s="13"/>
      <c r="X656" s="38"/>
      <c r="Y656" s="13"/>
      <c r="Z656" s="38"/>
      <c r="AA656" s="13"/>
      <c r="AB656" s="38"/>
      <c r="AC656" s="13"/>
      <c r="AD656" s="38"/>
      <c r="AE656" s="13"/>
      <c r="AF656" s="38"/>
      <c r="AG656" s="13"/>
      <c r="AH656" s="38"/>
      <c r="AI656" s="13"/>
      <c r="AJ656" s="38"/>
      <c r="AK656" s="13"/>
      <c r="AL656" s="38"/>
      <c r="AM656" s="13"/>
      <c r="AN656" s="38"/>
      <c r="AO656" s="13"/>
    </row>
    <row r="657" spans="1:41" ht="15">
      <c r="A657" s="89" t="s">
        <v>589</v>
      </c>
      <c r="B657" s="90" t="s">
        <v>618</v>
      </c>
      <c r="C657" s="208"/>
      <c r="D657" s="92">
        <v>233949</v>
      </c>
      <c r="E657" s="92">
        <v>9</v>
      </c>
      <c r="F657" s="38">
        <v>4275</v>
      </c>
      <c r="G657" s="13">
        <v>4387</v>
      </c>
      <c r="H657" s="38">
        <v>10113</v>
      </c>
      <c r="I657" s="13">
        <v>10285</v>
      </c>
      <c r="J657" s="38"/>
      <c r="K657" s="13"/>
      <c r="L657" s="38"/>
      <c r="M657" s="13"/>
      <c r="N657" s="38"/>
      <c r="O657" s="13"/>
      <c r="P657" s="38"/>
      <c r="Q657" s="13"/>
      <c r="R657" s="38"/>
      <c r="S657" s="13"/>
      <c r="T657" s="38"/>
      <c r="U657" s="13"/>
      <c r="V657" s="38"/>
      <c r="W657" s="13"/>
      <c r="X657" s="38"/>
      <c r="Y657" s="13"/>
      <c r="Z657" s="38"/>
      <c r="AA657" s="13"/>
      <c r="AB657" s="38"/>
      <c r="AC657" s="13"/>
      <c r="AD657" s="38"/>
      <c r="AE657" s="13"/>
      <c r="AF657" s="38"/>
      <c r="AG657" s="13"/>
      <c r="AH657" s="38"/>
      <c r="AI657" s="13"/>
      <c r="AJ657" s="38"/>
      <c r="AK657" s="13"/>
      <c r="AL657" s="38"/>
      <c r="AM657" s="13"/>
      <c r="AN657" s="38"/>
      <c r="AO657" s="13"/>
    </row>
    <row r="658" spans="1:41" ht="15">
      <c r="A658" s="89" t="s">
        <v>589</v>
      </c>
      <c r="B658" s="90" t="s">
        <v>619</v>
      </c>
      <c r="C658" s="208" t="s">
        <v>830</v>
      </c>
      <c r="D658" s="92">
        <v>234377</v>
      </c>
      <c r="E658" s="92">
        <v>9</v>
      </c>
      <c r="F658" s="38">
        <v>4275</v>
      </c>
      <c r="G658" s="13">
        <v>4387</v>
      </c>
      <c r="H658" s="38">
        <v>10113</v>
      </c>
      <c r="I658" s="13">
        <v>10285</v>
      </c>
      <c r="J658" s="38"/>
      <c r="K658" s="13"/>
      <c r="L658" s="38"/>
      <c r="M658" s="13"/>
      <c r="N658" s="38"/>
      <c r="O658" s="13"/>
      <c r="P658" s="38"/>
      <c r="Q658" s="13"/>
      <c r="R658" s="38"/>
      <c r="S658" s="13"/>
      <c r="T658" s="38"/>
      <c r="U658" s="13"/>
      <c r="V658" s="38"/>
      <c r="W658" s="13"/>
      <c r="X658" s="38"/>
      <c r="Y658" s="13"/>
      <c r="Z658" s="38"/>
      <c r="AA658" s="13"/>
      <c r="AB658" s="38"/>
      <c r="AC658" s="13"/>
      <c r="AD658" s="38"/>
      <c r="AE658" s="13"/>
      <c r="AF658" s="38"/>
      <c r="AG658" s="13"/>
      <c r="AH658" s="38"/>
      <c r="AI658" s="13"/>
      <c r="AJ658" s="38"/>
      <c r="AK658" s="13"/>
      <c r="AL658" s="38"/>
      <c r="AM658" s="13"/>
      <c r="AN658" s="38"/>
      <c r="AO658" s="13"/>
    </row>
    <row r="659" spans="1:41">
      <c r="A659" s="89" t="s">
        <v>589</v>
      </c>
      <c r="B659" s="90" t="s">
        <v>620</v>
      </c>
      <c r="C659" s="94"/>
      <c r="D659" s="92">
        <v>231873</v>
      </c>
      <c r="E659" s="92">
        <v>10</v>
      </c>
      <c r="F659" s="38">
        <v>4275</v>
      </c>
      <c r="G659" s="13">
        <v>4387</v>
      </c>
      <c r="H659" s="38">
        <v>10113</v>
      </c>
      <c r="I659" s="13">
        <v>10285</v>
      </c>
      <c r="J659" s="38"/>
      <c r="K659" s="13"/>
      <c r="L659" s="38"/>
      <c r="M659" s="13"/>
      <c r="N659" s="38"/>
      <c r="O659" s="13"/>
      <c r="P659" s="38"/>
      <c r="Q659" s="13"/>
      <c r="R659" s="38"/>
      <c r="S659" s="13"/>
      <c r="T659" s="38"/>
      <c r="U659" s="13"/>
      <c r="V659" s="38"/>
      <c r="W659" s="13"/>
      <c r="X659" s="38"/>
      <c r="Y659" s="13"/>
      <c r="Z659" s="38"/>
      <c r="AA659" s="13"/>
      <c r="AB659" s="38"/>
      <c r="AC659" s="13"/>
      <c r="AD659" s="38"/>
      <c r="AE659" s="13"/>
      <c r="AF659" s="38"/>
      <c r="AG659" s="13"/>
      <c r="AH659" s="38"/>
      <c r="AI659" s="13"/>
      <c r="AJ659" s="38"/>
      <c r="AK659" s="13"/>
      <c r="AL659" s="38"/>
      <c r="AM659" s="13"/>
      <c r="AN659" s="38"/>
      <c r="AO659" s="13"/>
    </row>
    <row r="660" spans="1:41">
      <c r="A660" s="89" t="s">
        <v>589</v>
      </c>
      <c r="B660" s="90" t="s">
        <v>621</v>
      </c>
      <c r="C660" s="94"/>
      <c r="D660" s="92">
        <v>232052</v>
      </c>
      <c r="E660" s="92">
        <v>10</v>
      </c>
      <c r="F660" s="38">
        <v>4275</v>
      </c>
      <c r="G660" s="13">
        <v>4387</v>
      </c>
      <c r="H660" s="38">
        <v>10113</v>
      </c>
      <c r="I660" s="13">
        <v>10285</v>
      </c>
      <c r="J660" s="38"/>
      <c r="K660" s="13"/>
      <c r="L660" s="38"/>
      <c r="M660" s="13"/>
      <c r="N660" s="38"/>
      <c r="O660" s="13"/>
      <c r="P660" s="38"/>
      <c r="Q660" s="13"/>
      <c r="R660" s="38"/>
      <c r="S660" s="13"/>
      <c r="T660" s="38"/>
      <c r="U660" s="13"/>
      <c r="V660" s="38"/>
      <c r="W660" s="13"/>
      <c r="X660" s="38"/>
      <c r="Y660" s="13"/>
      <c r="Z660" s="38"/>
      <c r="AA660" s="13"/>
      <c r="AB660" s="38"/>
      <c r="AC660" s="13"/>
      <c r="AD660" s="38"/>
      <c r="AE660" s="13"/>
      <c r="AF660" s="38"/>
      <c r="AG660" s="13"/>
      <c r="AH660" s="38"/>
      <c r="AI660" s="13"/>
      <c r="AJ660" s="38"/>
      <c r="AK660" s="13"/>
      <c r="AL660" s="38"/>
      <c r="AM660" s="13"/>
      <c r="AN660" s="38"/>
      <c r="AO660" s="13"/>
    </row>
    <row r="661" spans="1:41">
      <c r="A661" s="89" t="s">
        <v>589</v>
      </c>
      <c r="B661" s="90" t="s">
        <v>622</v>
      </c>
      <c r="C661" s="95"/>
      <c r="D661" s="92">
        <v>232788</v>
      </c>
      <c r="E661" s="96">
        <v>10</v>
      </c>
      <c r="F661" s="38">
        <v>4275</v>
      </c>
      <c r="G661" s="13">
        <v>4387</v>
      </c>
      <c r="H661" s="38">
        <v>10113</v>
      </c>
      <c r="I661" s="13">
        <v>10285</v>
      </c>
      <c r="J661" s="38"/>
      <c r="K661" s="13"/>
      <c r="L661" s="38"/>
      <c r="M661" s="13"/>
      <c r="N661" s="38"/>
      <c r="O661" s="13"/>
      <c r="P661" s="38"/>
      <c r="Q661" s="13"/>
      <c r="R661" s="38"/>
      <c r="S661" s="13"/>
      <c r="T661" s="38"/>
      <c r="U661" s="13"/>
      <c r="V661" s="38"/>
      <c r="W661" s="13"/>
      <c r="X661" s="38"/>
      <c r="Y661" s="13"/>
      <c r="Z661" s="38"/>
      <c r="AA661" s="13"/>
      <c r="AB661" s="38"/>
      <c r="AC661" s="13"/>
      <c r="AD661" s="38"/>
      <c r="AE661" s="13"/>
      <c r="AF661" s="38"/>
      <c r="AG661" s="13"/>
      <c r="AH661" s="38"/>
      <c r="AI661" s="13"/>
      <c r="AJ661" s="38"/>
      <c r="AK661" s="13"/>
      <c r="AL661" s="38"/>
      <c r="AM661" s="13"/>
      <c r="AN661" s="38"/>
      <c r="AO661" s="13"/>
    </row>
    <row r="662" spans="1:41">
      <c r="A662" s="89" t="s">
        <v>589</v>
      </c>
      <c r="B662" s="90" t="s">
        <v>623</v>
      </c>
      <c r="C662" s="94"/>
      <c r="D662" s="92">
        <v>233037</v>
      </c>
      <c r="E662" s="92">
        <v>10</v>
      </c>
      <c r="F662" s="38">
        <v>4275</v>
      </c>
      <c r="G662" s="13">
        <v>4387</v>
      </c>
      <c r="H662" s="38">
        <v>10113</v>
      </c>
      <c r="I662" s="13">
        <v>10285</v>
      </c>
      <c r="J662" s="38"/>
      <c r="K662" s="13"/>
      <c r="L662" s="38"/>
      <c r="M662" s="13"/>
      <c r="N662" s="38"/>
      <c r="O662" s="13"/>
      <c r="P662" s="38"/>
      <c r="Q662" s="13"/>
      <c r="R662" s="38"/>
      <c r="S662" s="13"/>
      <c r="T662" s="38"/>
      <c r="U662" s="13"/>
      <c r="V662" s="38"/>
      <c r="W662" s="13"/>
      <c r="X662" s="38"/>
      <c r="Y662" s="13"/>
      <c r="Z662" s="38"/>
      <c r="AA662" s="13"/>
      <c r="AB662" s="38"/>
      <c r="AC662" s="13"/>
      <c r="AD662" s="38"/>
      <c r="AE662" s="13"/>
      <c r="AF662" s="38"/>
      <c r="AG662" s="13"/>
      <c r="AH662" s="38"/>
      <c r="AI662" s="13"/>
      <c r="AJ662" s="38"/>
      <c r="AK662" s="13"/>
      <c r="AL662" s="38"/>
      <c r="AM662" s="13"/>
      <c r="AN662" s="38"/>
      <c r="AO662" s="13"/>
    </row>
    <row r="663" spans="1:41">
      <c r="A663" s="89" t="s">
        <v>589</v>
      </c>
      <c r="B663" s="90" t="s">
        <v>624</v>
      </c>
      <c r="C663" s="94"/>
      <c r="D663" s="92">
        <v>233310</v>
      </c>
      <c r="E663" s="92">
        <v>10</v>
      </c>
      <c r="F663" s="38">
        <v>4275</v>
      </c>
      <c r="G663" s="13">
        <v>4387</v>
      </c>
      <c r="H663" s="38">
        <v>10113</v>
      </c>
      <c r="I663" s="13">
        <v>10285</v>
      </c>
      <c r="J663" s="38"/>
      <c r="K663" s="13"/>
      <c r="L663" s="38"/>
      <c r="M663" s="13"/>
      <c r="N663" s="38"/>
      <c r="O663" s="13"/>
      <c r="P663" s="38"/>
      <c r="Q663" s="13"/>
      <c r="R663" s="38"/>
      <c r="S663" s="13"/>
      <c r="T663" s="38"/>
      <c r="U663" s="13"/>
      <c r="V663" s="38"/>
      <c r="W663" s="13"/>
      <c r="X663" s="38"/>
      <c r="Y663" s="13"/>
      <c r="Z663" s="38"/>
      <c r="AA663" s="13"/>
      <c r="AB663" s="38"/>
      <c r="AC663" s="13"/>
      <c r="AD663" s="38"/>
      <c r="AE663" s="13"/>
      <c r="AF663" s="38"/>
      <c r="AG663" s="13"/>
      <c r="AH663" s="38"/>
      <c r="AI663" s="13"/>
      <c r="AJ663" s="38"/>
      <c r="AK663" s="13"/>
      <c r="AL663" s="38"/>
      <c r="AM663" s="13"/>
      <c r="AN663" s="38"/>
      <c r="AO663" s="13"/>
    </row>
    <row r="664" spans="1:41">
      <c r="A664" s="89" t="s">
        <v>589</v>
      </c>
      <c r="B664" s="90" t="s">
        <v>625</v>
      </c>
      <c r="C664" s="94"/>
      <c r="D664" s="92">
        <v>233338</v>
      </c>
      <c r="E664" s="92">
        <v>10</v>
      </c>
      <c r="F664" s="38">
        <v>5493</v>
      </c>
      <c r="G664" s="13">
        <v>5712</v>
      </c>
      <c r="H664" s="38">
        <v>15236</v>
      </c>
      <c r="I664" s="13">
        <v>15792</v>
      </c>
      <c r="J664" s="38"/>
      <c r="K664" s="13"/>
      <c r="L664" s="38"/>
      <c r="M664" s="13"/>
      <c r="N664" s="38"/>
      <c r="O664" s="13"/>
      <c r="P664" s="38"/>
      <c r="Q664" s="13"/>
      <c r="R664" s="38"/>
      <c r="S664" s="13"/>
      <c r="T664" s="38"/>
      <c r="U664" s="13"/>
      <c r="V664" s="38"/>
      <c r="W664" s="13"/>
      <c r="X664" s="38"/>
      <c r="Y664" s="13"/>
      <c r="Z664" s="38"/>
      <c r="AA664" s="13"/>
      <c r="AB664" s="38"/>
      <c r="AC664" s="13"/>
      <c r="AD664" s="38"/>
      <c r="AE664" s="13"/>
      <c r="AF664" s="38"/>
      <c r="AG664" s="13"/>
      <c r="AH664" s="38"/>
      <c r="AI664" s="13"/>
      <c r="AJ664" s="38"/>
      <c r="AK664" s="13"/>
      <c r="AL664" s="38"/>
      <c r="AM664" s="13"/>
      <c r="AN664" s="38"/>
      <c r="AO664" s="13"/>
    </row>
    <row r="665" spans="1:41">
      <c r="A665" s="89" t="s">
        <v>589</v>
      </c>
      <c r="B665" s="90" t="s">
        <v>626</v>
      </c>
      <c r="C665" s="95"/>
      <c r="D665" s="92">
        <v>233648</v>
      </c>
      <c r="E665" s="99">
        <v>10</v>
      </c>
      <c r="F665" s="38">
        <v>4275</v>
      </c>
      <c r="G665" s="13">
        <v>4387</v>
      </c>
      <c r="H665" s="38">
        <v>10113</v>
      </c>
      <c r="I665" s="13">
        <v>10285</v>
      </c>
      <c r="J665" s="38"/>
      <c r="K665" s="13"/>
      <c r="L665" s="38"/>
      <c r="M665" s="13"/>
      <c r="N665" s="38"/>
      <c r="O665" s="13"/>
      <c r="P665" s="38"/>
      <c r="Q665" s="13"/>
      <c r="R665" s="38"/>
      <c r="S665" s="13"/>
      <c r="T665" s="38"/>
      <c r="U665" s="13"/>
      <c r="V665" s="38"/>
      <c r="W665" s="13"/>
      <c r="X665" s="38"/>
      <c r="Y665" s="13"/>
      <c r="Z665" s="38"/>
      <c r="AA665" s="13"/>
      <c r="AB665" s="38"/>
      <c r="AC665" s="13"/>
      <c r="AD665" s="38"/>
      <c r="AE665" s="13"/>
      <c r="AF665" s="38"/>
      <c r="AG665" s="13"/>
      <c r="AH665" s="38"/>
      <c r="AI665" s="13"/>
      <c r="AJ665" s="38"/>
      <c r="AK665" s="13"/>
      <c r="AL665" s="38"/>
      <c r="AM665" s="13"/>
      <c r="AN665" s="38"/>
      <c r="AO665" s="13"/>
    </row>
    <row r="666" spans="1:41">
      <c r="A666" s="89" t="s">
        <v>589</v>
      </c>
      <c r="B666" s="90" t="s">
        <v>627</v>
      </c>
      <c r="C666" s="94"/>
      <c r="D666" s="92">
        <v>233903</v>
      </c>
      <c r="E666" s="92">
        <v>10</v>
      </c>
      <c r="F666" s="38">
        <v>4275</v>
      </c>
      <c r="G666" s="13">
        <v>4387</v>
      </c>
      <c r="H666" s="38">
        <v>10113</v>
      </c>
      <c r="I666" s="13">
        <v>10285</v>
      </c>
      <c r="J666" s="38"/>
      <c r="K666" s="13"/>
      <c r="L666" s="38"/>
      <c r="M666" s="13"/>
      <c r="N666" s="38"/>
      <c r="O666" s="13"/>
      <c r="P666" s="38"/>
      <c r="Q666" s="13"/>
      <c r="R666" s="38"/>
      <c r="S666" s="13"/>
      <c r="T666" s="38"/>
      <c r="U666" s="13"/>
      <c r="V666" s="38"/>
      <c r="W666" s="13"/>
      <c r="X666" s="38"/>
      <c r="Y666" s="13"/>
      <c r="Z666" s="38"/>
      <c r="AA666" s="13"/>
      <c r="AB666" s="38"/>
      <c r="AC666" s="13"/>
      <c r="AD666" s="38"/>
      <c r="AE666" s="13"/>
      <c r="AF666" s="38"/>
      <c r="AG666" s="13"/>
      <c r="AH666" s="38"/>
      <c r="AI666" s="13"/>
      <c r="AJ666" s="38"/>
      <c r="AK666" s="13"/>
      <c r="AL666" s="38"/>
      <c r="AM666" s="13"/>
      <c r="AN666" s="38"/>
      <c r="AO666" s="13"/>
    </row>
    <row r="667" spans="1:41">
      <c r="A667" s="100" t="s">
        <v>589</v>
      </c>
      <c r="B667" s="90" t="s">
        <v>628</v>
      </c>
      <c r="C667" s="94"/>
      <c r="D667" s="92">
        <v>234085</v>
      </c>
      <c r="E667" s="92">
        <v>15</v>
      </c>
      <c r="F667" s="38">
        <v>16536</v>
      </c>
      <c r="G667" s="43">
        <v>17492</v>
      </c>
      <c r="H667" s="38">
        <v>39550</v>
      </c>
      <c r="I667" s="43">
        <v>41801</v>
      </c>
      <c r="J667" s="38"/>
      <c r="K667" s="13"/>
      <c r="L667" s="38"/>
      <c r="M667" s="13"/>
      <c r="N667" s="38"/>
      <c r="O667" s="13"/>
      <c r="P667" s="38"/>
      <c r="Q667" s="13"/>
      <c r="R667" s="38"/>
      <c r="S667" s="13"/>
      <c r="T667" s="38"/>
      <c r="U667" s="13"/>
      <c r="V667" s="38"/>
      <c r="W667" s="13"/>
      <c r="X667" s="38"/>
      <c r="Y667" s="13"/>
      <c r="Z667" s="38"/>
      <c r="AA667" s="13"/>
      <c r="AB667" s="38"/>
      <c r="AC667" s="13"/>
      <c r="AD667" s="38"/>
      <c r="AE667" s="13"/>
      <c r="AF667" s="38"/>
      <c r="AG667" s="13"/>
      <c r="AH667" s="38"/>
      <c r="AI667" s="13"/>
      <c r="AJ667" s="38"/>
      <c r="AK667" s="13"/>
      <c r="AL667" s="38"/>
      <c r="AM667" s="13"/>
      <c r="AN667" s="38"/>
      <c r="AO667" s="13"/>
    </row>
    <row r="668" spans="1:41">
      <c r="A668" s="228" t="s">
        <v>629</v>
      </c>
      <c r="B668" s="155" t="s">
        <v>630</v>
      </c>
      <c r="C668" s="160"/>
      <c r="D668" s="157">
        <v>238032</v>
      </c>
      <c r="E668" s="157">
        <v>1</v>
      </c>
      <c r="F668" s="38">
        <v>7632</v>
      </c>
      <c r="G668" s="13">
        <v>7992</v>
      </c>
      <c r="H668" s="38">
        <v>21432</v>
      </c>
      <c r="I668" s="13">
        <v>22488</v>
      </c>
      <c r="J668" s="38">
        <v>8568</v>
      </c>
      <c r="K668" s="43">
        <v>9000</v>
      </c>
      <c r="L668" s="38">
        <v>22140</v>
      </c>
      <c r="M668" s="13">
        <v>23238</v>
      </c>
      <c r="N668" s="38">
        <v>19008</v>
      </c>
      <c r="O668" s="43">
        <v>20916</v>
      </c>
      <c r="P668" s="38">
        <v>35568</v>
      </c>
      <c r="Q668" s="43">
        <v>37674</v>
      </c>
      <c r="R668" s="38">
        <v>28908</v>
      </c>
      <c r="S668" s="13">
        <v>29844</v>
      </c>
      <c r="T668" s="38">
        <v>56160</v>
      </c>
      <c r="U668" s="13">
        <v>58104</v>
      </c>
      <c r="V668" s="38">
        <v>20034</v>
      </c>
      <c r="W668" s="43">
        <v>21330</v>
      </c>
      <c r="X668" s="38">
        <v>45936</v>
      </c>
      <c r="Y668" s="43">
        <v>48816</v>
      </c>
      <c r="Z668" s="38">
        <v>19494</v>
      </c>
      <c r="AA668" s="13">
        <v>19926</v>
      </c>
      <c r="AB668" s="38">
        <v>38898</v>
      </c>
      <c r="AC668" s="13">
        <v>39996</v>
      </c>
      <c r="AD668" s="38"/>
      <c r="AE668" s="13"/>
      <c r="AF668" s="38"/>
      <c r="AG668" s="13"/>
      <c r="AH668" s="38"/>
      <c r="AI668" s="13"/>
      <c r="AJ668" s="38"/>
      <c r="AK668" s="13"/>
      <c r="AL668" s="38"/>
      <c r="AM668" s="13"/>
      <c r="AN668" s="38"/>
      <c r="AO668" s="13"/>
    </row>
    <row r="669" spans="1:41">
      <c r="A669" s="228" t="s">
        <v>629</v>
      </c>
      <c r="B669" s="155" t="s">
        <v>631</v>
      </c>
      <c r="C669" s="160"/>
      <c r="D669" s="157">
        <v>237525</v>
      </c>
      <c r="E669" s="157">
        <v>3</v>
      </c>
      <c r="F669" s="38">
        <v>6814</v>
      </c>
      <c r="G669" s="13">
        <v>7154</v>
      </c>
      <c r="H669" s="38">
        <v>15602</v>
      </c>
      <c r="I669" s="13">
        <v>16382</v>
      </c>
      <c r="J669" s="38">
        <v>7068</v>
      </c>
      <c r="K669" s="13">
        <v>7420</v>
      </c>
      <c r="L669" s="38">
        <v>17058</v>
      </c>
      <c r="M669" s="13">
        <v>17910</v>
      </c>
      <c r="N669" s="38"/>
      <c r="O669" s="13"/>
      <c r="P669" s="38"/>
      <c r="Q669" s="13"/>
      <c r="R669" s="38">
        <v>20100</v>
      </c>
      <c r="S669" s="13">
        <v>21104</v>
      </c>
      <c r="T669" s="38">
        <v>47690</v>
      </c>
      <c r="U669" s="13">
        <v>50074</v>
      </c>
      <c r="V669" s="38"/>
      <c r="W669" s="13"/>
      <c r="X669" s="38"/>
      <c r="Y669" s="13"/>
      <c r="Z669" s="38">
        <v>17794</v>
      </c>
      <c r="AA669" s="43">
        <v>19058</v>
      </c>
      <c r="AB669" s="38">
        <v>31160</v>
      </c>
      <c r="AC669" s="43">
        <v>33346</v>
      </c>
      <c r="AD669" s="38"/>
      <c r="AE669" s="13"/>
      <c r="AF669" s="38"/>
      <c r="AG669" s="13"/>
      <c r="AH669" s="38"/>
      <c r="AI669" s="13"/>
      <c r="AJ669" s="38"/>
      <c r="AK669" s="13"/>
      <c r="AL669" s="38"/>
      <c r="AM669" s="13"/>
      <c r="AN669" s="38"/>
      <c r="AO669" s="13"/>
    </row>
    <row r="670" spans="1:41" ht="12.75" customHeight="1">
      <c r="A670" s="228" t="s">
        <v>629</v>
      </c>
      <c r="B670" s="155" t="s">
        <v>635</v>
      </c>
      <c r="C670" s="220" t="s">
        <v>852</v>
      </c>
      <c r="D670" s="157">
        <v>237330</v>
      </c>
      <c r="E670" s="175">
        <v>5</v>
      </c>
      <c r="F670" s="38">
        <v>6744</v>
      </c>
      <c r="G670" s="13">
        <v>7080</v>
      </c>
      <c r="H670" s="38">
        <v>14824</v>
      </c>
      <c r="I670" s="13">
        <v>15564</v>
      </c>
      <c r="J670" s="38">
        <v>7240</v>
      </c>
      <c r="K670" s="13">
        <v>7600</v>
      </c>
      <c r="L670" s="38">
        <v>12622</v>
      </c>
      <c r="M670" s="13">
        <v>13252</v>
      </c>
      <c r="N670" s="38"/>
      <c r="O670" s="13"/>
      <c r="P670" s="38"/>
      <c r="Q670" s="13"/>
      <c r="R670" s="38"/>
      <c r="S670" s="13"/>
      <c r="T670" s="38"/>
      <c r="U670" s="13"/>
      <c r="V670" s="38"/>
      <c r="W670" s="13"/>
      <c r="X670" s="38"/>
      <c r="Y670" s="13"/>
      <c r="Z670" s="38"/>
      <c r="AA670" s="13"/>
      <c r="AB670" s="38"/>
      <c r="AC670" s="13"/>
      <c r="AD670" s="38"/>
      <c r="AE670" s="13"/>
      <c r="AF670" s="38"/>
      <c r="AG670" s="13"/>
      <c r="AH670" s="38"/>
      <c r="AI670" s="13"/>
      <c r="AJ670" s="38"/>
      <c r="AK670" s="13"/>
      <c r="AL670" s="38"/>
      <c r="AM670" s="13"/>
      <c r="AN670" s="38"/>
      <c r="AO670" s="13"/>
    </row>
    <row r="671" spans="1:41">
      <c r="A671" s="172" t="s">
        <v>629</v>
      </c>
      <c r="B671" s="155" t="s">
        <v>632</v>
      </c>
      <c r="C671" s="160"/>
      <c r="D671" s="157">
        <v>237367</v>
      </c>
      <c r="E671" s="157">
        <v>5</v>
      </c>
      <c r="F671" s="38">
        <v>6620</v>
      </c>
      <c r="G671" s="13">
        <v>6950</v>
      </c>
      <c r="H671" s="38">
        <v>13970</v>
      </c>
      <c r="I671" s="13">
        <v>14666</v>
      </c>
      <c r="J671" s="38">
        <v>7148</v>
      </c>
      <c r="K671" s="13">
        <v>7504</v>
      </c>
      <c r="L671" s="38">
        <v>15296</v>
      </c>
      <c r="M671" s="13">
        <v>16060</v>
      </c>
      <c r="N671" s="38"/>
      <c r="O671" s="13"/>
      <c r="P671" s="38"/>
      <c r="Q671" s="13"/>
      <c r="R671" s="38"/>
      <c r="S671" s="13"/>
      <c r="T671" s="38"/>
      <c r="U671" s="13"/>
      <c r="V671" s="38"/>
      <c r="W671" s="13"/>
      <c r="X671" s="38"/>
      <c r="Y671" s="13"/>
      <c r="Z671" s="38"/>
      <c r="AA671" s="13"/>
      <c r="AB671" s="38"/>
      <c r="AC671" s="13"/>
      <c r="AD671" s="38"/>
      <c r="AE671" s="13"/>
      <c r="AF671" s="38"/>
      <c r="AG671" s="13"/>
      <c r="AH671" s="38"/>
      <c r="AI671" s="13"/>
      <c r="AJ671" s="38"/>
      <c r="AK671" s="13"/>
      <c r="AL671" s="38"/>
      <c r="AM671" s="13"/>
      <c r="AN671" s="38"/>
      <c r="AO671" s="13"/>
    </row>
    <row r="672" spans="1:41">
      <c r="A672" s="228" t="s">
        <v>629</v>
      </c>
      <c r="B672" s="155" t="s">
        <v>633</v>
      </c>
      <c r="C672" s="160"/>
      <c r="D672" s="157">
        <v>237792</v>
      </c>
      <c r="E672" s="173">
        <v>5</v>
      </c>
      <c r="F672" s="38">
        <v>6830</v>
      </c>
      <c r="G672" s="13">
        <v>7170</v>
      </c>
      <c r="H672" s="38">
        <v>16628</v>
      </c>
      <c r="I672" s="43">
        <v>17482</v>
      </c>
      <c r="J672" s="38">
        <v>7470</v>
      </c>
      <c r="K672" s="13">
        <v>7830</v>
      </c>
      <c r="L672" s="38">
        <v>10656</v>
      </c>
      <c r="M672" s="43">
        <v>11196</v>
      </c>
      <c r="N672" s="38"/>
      <c r="O672" s="13"/>
      <c r="P672" s="38"/>
      <c r="Q672" s="13"/>
      <c r="R672" s="38"/>
      <c r="S672" s="13"/>
      <c r="T672" s="38"/>
      <c r="U672" s="13"/>
      <c r="V672" s="38"/>
      <c r="W672" s="13"/>
      <c r="X672" s="38"/>
      <c r="Y672" s="13"/>
      <c r="Z672" s="38"/>
      <c r="AA672" s="13"/>
      <c r="AB672" s="38"/>
      <c r="AC672" s="13"/>
      <c r="AD672" s="38"/>
      <c r="AE672" s="13"/>
      <c r="AF672" s="38"/>
      <c r="AG672" s="13"/>
      <c r="AH672" s="38"/>
      <c r="AI672" s="13"/>
      <c r="AJ672" s="38"/>
      <c r="AK672" s="13"/>
      <c r="AL672" s="38"/>
      <c r="AM672" s="13"/>
      <c r="AN672" s="38"/>
      <c r="AO672" s="13"/>
    </row>
    <row r="673" spans="1:41" ht="12.75" customHeight="1">
      <c r="A673" s="228" t="s">
        <v>629</v>
      </c>
      <c r="B673" s="155" t="s">
        <v>637</v>
      </c>
      <c r="C673" s="220" t="s">
        <v>852</v>
      </c>
      <c r="D673" s="157">
        <v>237932</v>
      </c>
      <c r="E673" s="175">
        <v>5</v>
      </c>
      <c r="F673" s="38">
        <v>6702</v>
      </c>
      <c r="G673" s="43">
        <v>7038</v>
      </c>
      <c r="H673" s="38">
        <v>14112</v>
      </c>
      <c r="I673" s="13">
        <v>14394</v>
      </c>
      <c r="J673" s="38">
        <v>7074</v>
      </c>
      <c r="K673" s="43">
        <v>7650</v>
      </c>
      <c r="L673" s="38">
        <v>11124</v>
      </c>
      <c r="M673" s="43">
        <v>9180</v>
      </c>
      <c r="N673" s="38"/>
      <c r="O673" s="13"/>
      <c r="P673" s="38"/>
      <c r="Q673" s="13"/>
      <c r="R673" s="38"/>
      <c r="S673" s="13"/>
      <c r="T673" s="38"/>
      <c r="U673" s="13"/>
      <c r="V673" s="38"/>
      <c r="W673" s="13"/>
      <c r="X673" s="38"/>
      <c r="Y673" s="13"/>
      <c r="Z673" s="38"/>
      <c r="AA673" s="13"/>
      <c r="AB673" s="38"/>
      <c r="AC673" s="13"/>
      <c r="AD673" s="38"/>
      <c r="AE673" s="13"/>
      <c r="AF673" s="38"/>
      <c r="AG673" s="13"/>
      <c r="AH673" s="38"/>
      <c r="AI673" s="13"/>
      <c r="AJ673" s="38"/>
      <c r="AK673" s="13"/>
      <c r="AL673" s="38"/>
      <c r="AM673" s="13"/>
      <c r="AN673" s="38"/>
      <c r="AO673" s="13"/>
    </row>
    <row r="674" spans="1:41">
      <c r="A674" s="228" t="s">
        <v>629</v>
      </c>
      <c r="B674" s="155" t="s">
        <v>634</v>
      </c>
      <c r="C674" s="160"/>
      <c r="D674" s="157">
        <v>237215</v>
      </c>
      <c r="E674" s="157">
        <v>6</v>
      </c>
      <c r="F674" s="38">
        <v>6120</v>
      </c>
      <c r="G674" s="13">
        <v>6408</v>
      </c>
      <c r="H674" s="38">
        <v>11280</v>
      </c>
      <c r="I674" s="43">
        <v>12876</v>
      </c>
      <c r="J674" s="38"/>
      <c r="K674" s="13"/>
      <c r="L674" s="38"/>
      <c r="M674" s="13"/>
      <c r="N674" s="38"/>
      <c r="O674" s="13"/>
      <c r="P674" s="38"/>
      <c r="Q674" s="13"/>
      <c r="R674" s="38"/>
      <c r="S674" s="13"/>
      <c r="T674" s="38"/>
      <c r="U674" s="13"/>
      <c r="V674" s="38"/>
      <c r="W674" s="13"/>
      <c r="X674" s="38"/>
      <c r="Y674" s="13"/>
      <c r="Z674" s="38"/>
      <c r="AA674" s="13"/>
      <c r="AB674" s="38"/>
      <c r="AC674" s="13"/>
      <c r="AD674" s="38"/>
      <c r="AE674" s="13"/>
      <c r="AF674" s="38"/>
      <c r="AG674" s="13"/>
      <c r="AH674" s="38"/>
      <c r="AI674" s="13"/>
      <c r="AJ674" s="38"/>
      <c r="AK674" s="13"/>
      <c r="AL674" s="38"/>
      <c r="AM674" s="13"/>
      <c r="AN674" s="38"/>
      <c r="AO674" s="13"/>
    </row>
    <row r="675" spans="1:41" ht="12.75" customHeight="1">
      <c r="A675" s="228" t="s">
        <v>629</v>
      </c>
      <c r="B675" s="155" t="s">
        <v>636</v>
      </c>
      <c r="C675" s="221"/>
      <c r="D675" s="157">
        <v>237385</v>
      </c>
      <c r="E675" s="157">
        <v>6</v>
      </c>
      <c r="F675" s="38">
        <v>7032</v>
      </c>
      <c r="G675" s="13">
        <v>7344</v>
      </c>
      <c r="H675" s="38">
        <v>15888</v>
      </c>
      <c r="I675" s="13">
        <v>16600</v>
      </c>
      <c r="J675" s="38"/>
      <c r="K675" s="13"/>
      <c r="L675" s="38"/>
      <c r="M675" s="13"/>
      <c r="N675" s="38"/>
      <c r="O675" s="13"/>
      <c r="P675" s="38"/>
      <c r="Q675" s="13"/>
      <c r="R675" s="38"/>
      <c r="S675" s="13"/>
      <c r="T675" s="38"/>
      <c r="U675" s="13"/>
      <c r="V675" s="38"/>
      <c r="W675" s="13"/>
      <c r="X675" s="38"/>
      <c r="Y675" s="13"/>
      <c r="Z675" s="38"/>
      <c r="AA675" s="13"/>
      <c r="AB675" s="38"/>
      <c r="AC675" s="13"/>
      <c r="AD675" s="38"/>
      <c r="AE675" s="13"/>
      <c r="AF675" s="38"/>
      <c r="AG675" s="13"/>
      <c r="AH675" s="38"/>
      <c r="AI675" s="13"/>
      <c r="AJ675" s="38"/>
      <c r="AK675" s="13"/>
      <c r="AL675" s="38"/>
      <c r="AM675" s="13"/>
      <c r="AN675" s="38"/>
      <c r="AO675" s="13"/>
    </row>
    <row r="676" spans="1:41">
      <c r="A676" s="228" t="s">
        <v>629</v>
      </c>
      <c r="B676" s="155" t="s">
        <v>638</v>
      </c>
      <c r="C676" s="160"/>
      <c r="D676" s="157">
        <v>237899</v>
      </c>
      <c r="E676" s="157">
        <v>6</v>
      </c>
      <c r="F676" s="38">
        <v>6662</v>
      </c>
      <c r="G676" s="43">
        <v>6996</v>
      </c>
      <c r="H676" s="38">
        <v>15572</v>
      </c>
      <c r="I676" s="13">
        <v>15572</v>
      </c>
      <c r="J676" s="38">
        <v>7324</v>
      </c>
      <c r="K676" s="13">
        <v>7324</v>
      </c>
      <c r="L676" s="38">
        <v>17128</v>
      </c>
      <c r="M676" s="13">
        <v>17128</v>
      </c>
      <c r="N676" s="38"/>
      <c r="O676" s="13"/>
      <c r="P676" s="38"/>
      <c r="Q676" s="13"/>
      <c r="R676" s="38"/>
      <c r="S676" s="13"/>
      <c r="T676" s="38"/>
      <c r="U676" s="13"/>
      <c r="V676" s="38"/>
      <c r="W676" s="13"/>
      <c r="X676" s="38"/>
      <c r="Y676" s="13"/>
      <c r="Z676" s="38"/>
      <c r="AA676" s="13"/>
      <c r="AB676" s="38"/>
      <c r="AC676" s="13"/>
      <c r="AD676" s="38"/>
      <c r="AE676" s="13"/>
      <c r="AF676" s="38"/>
      <c r="AG676" s="13"/>
      <c r="AH676" s="38"/>
      <c r="AI676" s="13"/>
      <c r="AJ676" s="38"/>
      <c r="AK676" s="13"/>
      <c r="AL676" s="38"/>
      <c r="AM676" s="13"/>
      <c r="AN676" s="38"/>
      <c r="AO676" s="13"/>
    </row>
    <row r="677" spans="1:41">
      <c r="A677" s="228" t="s">
        <v>629</v>
      </c>
      <c r="B677" s="155" t="s">
        <v>639</v>
      </c>
      <c r="C677" s="174"/>
      <c r="D677" s="157">
        <v>237686</v>
      </c>
      <c r="E677" s="175">
        <v>6</v>
      </c>
      <c r="F677" s="38">
        <v>3216</v>
      </c>
      <c r="G677" s="43">
        <v>3384</v>
      </c>
      <c r="H677" s="38">
        <v>11436</v>
      </c>
      <c r="I677" s="43">
        <v>7920</v>
      </c>
      <c r="J677" s="38"/>
      <c r="K677" s="13"/>
      <c r="L677" s="38"/>
      <c r="M677" s="13"/>
      <c r="N677" s="38"/>
      <c r="O677" s="13"/>
      <c r="P677" s="38"/>
      <c r="Q677" s="13"/>
      <c r="R677" s="38"/>
      <c r="S677" s="13"/>
      <c r="T677" s="38"/>
      <c r="U677" s="13"/>
      <c r="V677" s="38"/>
      <c r="W677" s="13"/>
      <c r="X677" s="38"/>
      <c r="Y677" s="13"/>
      <c r="Z677" s="38"/>
      <c r="AA677" s="13"/>
      <c r="AB677" s="38"/>
      <c r="AC677" s="13"/>
      <c r="AD677" s="38"/>
      <c r="AE677" s="13"/>
      <c r="AF677" s="38"/>
      <c r="AG677" s="13"/>
      <c r="AH677" s="38"/>
      <c r="AI677" s="13"/>
      <c r="AJ677" s="38"/>
      <c r="AK677" s="13"/>
      <c r="AL677" s="38"/>
      <c r="AM677" s="13"/>
      <c r="AN677" s="38"/>
      <c r="AO677" s="13"/>
    </row>
    <row r="678" spans="1:41">
      <c r="A678" s="228" t="s">
        <v>629</v>
      </c>
      <c r="B678" s="155" t="s">
        <v>640</v>
      </c>
      <c r="C678" s="160"/>
      <c r="D678" s="157">
        <v>237950</v>
      </c>
      <c r="E678" s="157">
        <v>6</v>
      </c>
      <c r="F678" s="38">
        <v>6336</v>
      </c>
      <c r="G678" s="13">
        <v>6648</v>
      </c>
      <c r="H678" s="38">
        <v>15936</v>
      </c>
      <c r="I678" s="13">
        <v>16728</v>
      </c>
      <c r="J678" s="38"/>
      <c r="K678" s="13"/>
      <c r="L678" s="38"/>
      <c r="M678" s="13"/>
      <c r="N678" s="38"/>
      <c r="O678" s="13"/>
      <c r="P678" s="38"/>
      <c r="Q678" s="13"/>
      <c r="R678" s="38"/>
      <c r="S678" s="13"/>
      <c r="T678" s="38"/>
      <c r="U678" s="13"/>
      <c r="V678" s="38"/>
      <c r="W678" s="13"/>
      <c r="X678" s="38"/>
      <c r="Y678" s="13"/>
      <c r="Z678" s="38"/>
      <c r="AA678" s="13"/>
      <c r="AB678" s="38"/>
      <c r="AC678" s="13"/>
      <c r="AD678" s="38"/>
      <c r="AE678" s="13"/>
      <c r="AF678" s="38"/>
      <c r="AG678" s="13"/>
      <c r="AH678" s="38"/>
      <c r="AI678" s="13"/>
      <c r="AJ678" s="38"/>
      <c r="AK678" s="13"/>
      <c r="AL678" s="38"/>
      <c r="AM678" s="13"/>
      <c r="AN678" s="38"/>
      <c r="AO678" s="13"/>
    </row>
    <row r="679" spans="1:41">
      <c r="A679" s="228" t="s">
        <v>629</v>
      </c>
      <c r="B679" s="176" t="s">
        <v>641</v>
      </c>
      <c r="C679" s="177"/>
      <c r="D679" s="157">
        <v>237701</v>
      </c>
      <c r="E679" s="157">
        <v>7</v>
      </c>
      <c r="F679" s="38">
        <v>3864</v>
      </c>
      <c r="G679" s="13">
        <v>4056</v>
      </c>
      <c r="H679" s="38">
        <v>10080</v>
      </c>
      <c r="I679" s="13">
        <v>10416</v>
      </c>
      <c r="J679" s="38"/>
      <c r="K679" s="13"/>
      <c r="L679" s="38"/>
      <c r="M679" s="13"/>
      <c r="N679" s="38"/>
      <c r="O679" s="13"/>
      <c r="P679" s="38"/>
      <c r="Q679" s="13"/>
      <c r="R679" s="38"/>
      <c r="S679" s="13"/>
      <c r="T679" s="38"/>
      <c r="U679" s="13"/>
      <c r="V679" s="38"/>
      <c r="W679" s="13"/>
      <c r="X679" s="38"/>
      <c r="Y679" s="13"/>
      <c r="Z679" s="38"/>
      <c r="AA679" s="13"/>
      <c r="AB679" s="38"/>
      <c r="AC679" s="13"/>
      <c r="AD679" s="38"/>
      <c r="AE679" s="13"/>
      <c r="AF679" s="38"/>
      <c r="AG679" s="13"/>
      <c r="AH679" s="38"/>
      <c r="AI679" s="13"/>
      <c r="AJ679" s="38"/>
      <c r="AK679" s="13"/>
      <c r="AL679" s="38"/>
      <c r="AM679" s="13"/>
      <c r="AN679" s="38"/>
      <c r="AO679" s="13"/>
    </row>
    <row r="680" spans="1:41">
      <c r="A680" s="228" t="s">
        <v>629</v>
      </c>
      <c r="B680" s="155" t="s">
        <v>644</v>
      </c>
      <c r="C680" s="160"/>
      <c r="D680" s="157">
        <v>446774</v>
      </c>
      <c r="E680" s="157">
        <v>10</v>
      </c>
      <c r="F680" s="38">
        <v>3696</v>
      </c>
      <c r="G680" s="13">
        <v>3864</v>
      </c>
      <c r="H680" s="38">
        <v>6672</v>
      </c>
      <c r="I680" s="13">
        <v>6984</v>
      </c>
      <c r="J680" s="38"/>
      <c r="K680" s="13"/>
      <c r="L680" s="38"/>
      <c r="M680" s="13"/>
      <c r="N680" s="38"/>
      <c r="O680" s="13"/>
      <c r="P680" s="38"/>
      <c r="Q680" s="13"/>
      <c r="R680" s="38"/>
      <c r="S680" s="13"/>
      <c r="T680" s="38"/>
      <c r="U680" s="13"/>
      <c r="V680" s="38"/>
      <c r="W680" s="13"/>
      <c r="X680" s="38"/>
      <c r="Y680" s="13"/>
      <c r="Z680" s="38"/>
      <c r="AA680" s="13"/>
      <c r="AB680" s="38"/>
      <c r="AC680" s="13"/>
      <c r="AD680" s="38"/>
      <c r="AE680" s="13"/>
      <c r="AF680" s="38"/>
      <c r="AG680" s="13"/>
      <c r="AH680" s="38"/>
      <c r="AI680" s="13"/>
      <c r="AJ680" s="38"/>
      <c r="AK680" s="13"/>
      <c r="AL680" s="38"/>
      <c r="AM680" s="13"/>
      <c r="AN680" s="38"/>
      <c r="AO680" s="13"/>
    </row>
    <row r="681" spans="1:41">
      <c r="A681" s="172" t="s">
        <v>629</v>
      </c>
      <c r="B681" s="178" t="s">
        <v>645</v>
      </c>
      <c r="C681" s="160"/>
      <c r="D681" s="179">
        <v>484932</v>
      </c>
      <c r="E681" s="157">
        <v>10</v>
      </c>
      <c r="F681" s="38">
        <v>3850</v>
      </c>
      <c r="G681" s="43">
        <v>4120</v>
      </c>
      <c r="H681" s="38">
        <v>9170</v>
      </c>
      <c r="I681" s="43">
        <v>9812</v>
      </c>
      <c r="J681" s="38"/>
      <c r="K681" s="13"/>
      <c r="L681" s="38"/>
      <c r="M681" s="13"/>
      <c r="N681" s="38"/>
      <c r="O681" s="13"/>
      <c r="P681" s="38"/>
      <c r="Q681" s="13"/>
      <c r="R681" s="38"/>
      <c r="S681" s="13"/>
      <c r="T681" s="38"/>
      <c r="U681" s="13"/>
      <c r="V681" s="38"/>
      <c r="W681" s="13"/>
      <c r="X681" s="38"/>
      <c r="Y681" s="13"/>
      <c r="Z681" s="38"/>
      <c r="AA681" s="13"/>
      <c r="AB681" s="38"/>
      <c r="AC681" s="13"/>
      <c r="AD681" s="38"/>
      <c r="AE681" s="13"/>
      <c r="AF681" s="38"/>
      <c r="AG681" s="13"/>
      <c r="AH681" s="38"/>
      <c r="AI681" s="13"/>
      <c r="AJ681" s="38"/>
      <c r="AK681" s="13"/>
      <c r="AL681" s="38"/>
      <c r="AM681" s="13"/>
      <c r="AN681" s="38"/>
      <c r="AO681" s="13"/>
    </row>
    <row r="682" spans="1:41">
      <c r="A682" s="172" t="s">
        <v>629</v>
      </c>
      <c r="B682" s="155" t="s">
        <v>646</v>
      </c>
      <c r="C682" s="160"/>
      <c r="D682" s="157">
        <v>438708</v>
      </c>
      <c r="E682" s="157">
        <v>10</v>
      </c>
      <c r="F682" s="38">
        <v>3000</v>
      </c>
      <c r="G682" s="43">
        <v>3270</v>
      </c>
      <c r="H682" s="38">
        <v>6816</v>
      </c>
      <c r="I682" s="13">
        <v>6816</v>
      </c>
      <c r="J682" s="38"/>
      <c r="K682" s="13"/>
      <c r="L682" s="38"/>
      <c r="M682" s="13"/>
      <c r="N682" s="38"/>
      <c r="O682" s="13"/>
      <c r="P682" s="38"/>
      <c r="Q682" s="13"/>
      <c r="R682" s="38"/>
      <c r="S682" s="13"/>
      <c r="T682" s="38"/>
      <c r="U682" s="13"/>
      <c r="V682" s="38"/>
      <c r="W682" s="13"/>
      <c r="X682" s="38"/>
      <c r="Y682" s="13"/>
      <c r="Z682" s="38"/>
      <c r="AA682" s="13"/>
      <c r="AB682" s="38"/>
      <c r="AC682" s="13"/>
      <c r="AD682" s="38"/>
      <c r="AE682" s="13"/>
      <c r="AF682" s="38"/>
      <c r="AG682" s="13"/>
      <c r="AH682" s="38"/>
      <c r="AI682" s="13"/>
      <c r="AJ682" s="38"/>
      <c r="AK682" s="13"/>
      <c r="AL682" s="38"/>
      <c r="AM682" s="13"/>
      <c r="AN682" s="38"/>
      <c r="AO682" s="13"/>
    </row>
    <row r="683" spans="1:41">
      <c r="A683" s="172" t="s">
        <v>629</v>
      </c>
      <c r="B683" s="155" t="s">
        <v>647</v>
      </c>
      <c r="C683" s="160"/>
      <c r="D683" s="157">
        <v>444954</v>
      </c>
      <c r="E683" s="157">
        <v>10</v>
      </c>
      <c r="F683" s="38">
        <v>3696</v>
      </c>
      <c r="G683" s="13">
        <v>3744</v>
      </c>
      <c r="H683" s="38">
        <v>9216</v>
      </c>
      <c r="I683" s="13">
        <v>9528</v>
      </c>
      <c r="J683" s="38"/>
      <c r="K683" s="13"/>
      <c r="L683" s="38"/>
      <c r="M683" s="13"/>
      <c r="N683" s="38"/>
      <c r="O683" s="13"/>
      <c r="P683" s="38"/>
      <c r="Q683" s="13"/>
      <c r="R683" s="38"/>
      <c r="S683" s="13"/>
      <c r="T683" s="38"/>
      <c r="U683" s="13"/>
      <c r="V683" s="38"/>
      <c r="W683" s="13"/>
      <c r="X683" s="38"/>
      <c r="Y683" s="13"/>
      <c r="Z683" s="38"/>
      <c r="AA683" s="13"/>
      <c r="AB683" s="38"/>
      <c r="AC683" s="13"/>
      <c r="AD683" s="38"/>
      <c r="AE683" s="13"/>
      <c r="AF683" s="38"/>
      <c r="AG683" s="13"/>
      <c r="AH683" s="38"/>
      <c r="AI683" s="13"/>
      <c r="AJ683" s="38"/>
      <c r="AK683" s="13"/>
      <c r="AL683" s="38"/>
      <c r="AM683" s="13"/>
      <c r="AN683" s="38"/>
      <c r="AO683" s="13"/>
    </row>
    <row r="684" spans="1:41" ht="12.75" customHeight="1">
      <c r="A684" s="172" t="s">
        <v>629</v>
      </c>
      <c r="B684" s="155" t="s">
        <v>642</v>
      </c>
      <c r="C684" s="220" t="s">
        <v>840</v>
      </c>
      <c r="D684" s="157">
        <v>447582</v>
      </c>
      <c r="E684" s="175">
        <v>10</v>
      </c>
      <c r="F684" s="38">
        <v>3706</v>
      </c>
      <c r="G684" s="43">
        <v>3966</v>
      </c>
      <c r="H684" s="38">
        <v>4834</v>
      </c>
      <c r="I684" s="13">
        <v>4834</v>
      </c>
      <c r="J684" s="38"/>
      <c r="K684" s="13"/>
      <c r="L684" s="38"/>
      <c r="M684" s="13"/>
      <c r="N684" s="38"/>
      <c r="O684" s="13"/>
      <c r="P684" s="38"/>
      <c r="Q684" s="13"/>
      <c r="R684" s="38"/>
      <c r="S684" s="13"/>
      <c r="T684" s="38"/>
      <c r="U684" s="13"/>
      <c r="V684" s="38"/>
      <c r="W684" s="13"/>
      <c r="X684" s="38"/>
      <c r="Y684" s="13"/>
      <c r="Z684" s="38"/>
      <c r="AA684" s="13"/>
      <c r="AB684" s="38"/>
      <c r="AC684" s="13"/>
      <c r="AD684" s="38"/>
      <c r="AE684" s="13"/>
      <c r="AF684" s="38"/>
      <c r="AG684" s="13"/>
      <c r="AH684" s="38"/>
      <c r="AI684" s="13"/>
      <c r="AJ684" s="38"/>
      <c r="AK684" s="13"/>
      <c r="AL684" s="38"/>
      <c r="AM684" s="13"/>
      <c r="AN684" s="38"/>
      <c r="AO684" s="13"/>
    </row>
    <row r="685" spans="1:41" ht="12.75" customHeight="1">
      <c r="A685" s="172" t="s">
        <v>629</v>
      </c>
      <c r="B685" s="176" t="s">
        <v>643</v>
      </c>
      <c r="C685" s="220" t="s">
        <v>840</v>
      </c>
      <c r="D685" s="157">
        <v>443492</v>
      </c>
      <c r="E685" s="175">
        <v>10</v>
      </c>
      <c r="F685" s="38">
        <v>4460</v>
      </c>
      <c r="G685" s="43">
        <v>4684</v>
      </c>
      <c r="H685" s="38">
        <v>10572</v>
      </c>
      <c r="I685" s="43">
        <v>11126</v>
      </c>
      <c r="J685" s="38"/>
      <c r="K685" s="13"/>
      <c r="L685" s="38"/>
      <c r="M685" s="13"/>
      <c r="N685" s="38"/>
      <c r="O685" s="13"/>
      <c r="P685" s="38"/>
      <c r="Q685" s="13"/>
      <c r="R685" s="38"/>
      <c r="S685" s="13"/>
      <c r="T685" s="38"/>
      <c r="U685" s="13"/>
      <c r="V685" s="38"/>
      <c r="W685" s="13"/>
      <c r="X685" s="38"/>
      <c r="Y685" s="13"/>
      <c r="Z685" s="38"/>
      <c r="AA685" s="13"/>
      <c r="AB685" s="38"/>
      <c r="AC685" s="13"/>
      <c r="AD685" s="38"/>
      <c r="AE685" s="13"/>
      <c r="AF685" s="38"/>
      <c r="AG685" s="13"/>
      <c r="AH685" s="38"/>
      <c r="AI685" s="13"/>
      <c r="AJ685" s="38"/>
      <c r="AK685" s="13"/>
      <c r="AL685" s="38"/>
      <c r="AM685" s="13"/>
      <c r="AN685" s="38"/>
      <c r="AO685" s="13"/>
    </row>
    <row r="686" spans="1:41">
      <c r="A686" s="172" t="s">
        <v>629</v>
      </c>
      <c r="B686" s="155" t="s">
        <v>648</v>
      </c>
      <c r="C686" s="160"/>
      <c r="D686" s="157">
        <v>237817</v>
      </c>
      <c r="E686" s="157">
        <v>10</v>
      </c>
      <c r="F686" s="38">
        <v>3192</v>
      </c>
      <c r="G686" s="13">
        <v>3336</v>
      </c>
      <c r="H686" s="38">
        <v>4858</v>
      </c>
      <c r="I686" s="43">
        <v>5762</v>
      </c>
      <c r="J686" s="38"/>
      <c r="K686" s="13"/>
      <c r="L686" s="38"/>
      <c r="M686" s="13"/>
      <c r="N686" s="38"/>
      <c r="O686" s="13"/>
      <c r="P686" s="38"/>
      <c r="Q686" s="13"/>
      <c r="R686" s="38"/>
      <c r="S686" s="13"/>
      <c r="T686" s="38"/>
      <c r="U686" s="13"/>
      <c r="V686" s="38"/>
      <c r="W686" s="13"/>
      <c r="X686" s="38"/>
      <c r="Y686" s="13"/>
      <c r="Z686" s="38"/>
      <c r="AA686" s="13"/>
      <c r="AB686" s="38"/>
      <c r="AC686" s="13"/>
      <c r="AD686" s="38"/>
      <c r="AE686" s="13"/>
      <c r="AF686" s="38"/>
      <c r="AG686" s="13"/>
      <c r="AH686" s="38"/>
      <c r="AI686" s="13"/>
      <c r="AJ686" s="38"/>
      <c r="AK686" s="13"/>
      <c r="AL686" s="38"/>
      <c r="AM686" s="13"/>
      <c r="AN686" s="38"/>
      <c r="AO686" s="13"/>
    </row>
    <row r="687" spans="1:41">
      <c r="A687" s="172" t="s">
        <v>629</v>
      </c>
      <c r="B687" s="155" t="s">
        <v>649</v>
      </c>
      <c r="C687" s="174"/>
      <c r="D687" s="157">
        <v>238014</v>
      </c>
      <c r="E687" s="159">
        <v>10</v>
      </c>
      <c r="F687" s="38">
        <v>3360</v>
      </c>
      <c r="G687" s="13">
        <v>3504</v>
      </c>
      <c r="H687" s="38">
        <v>9960</v>
      </c>
      <c r="I687" s="13">
        <v>10440</v>
      </c>
      <c r="J687" s="38"/>
      <c r="K687" s="13"/>
      <c r="L687" s="38"/>
      <c r="M687" s="13"/>
      <c r="N687" s="38"/>
      <c r="O687" s="13"/>
      <c r="P687" s="38"/>
      <c r="Q687" s="13"/>
      <c r="R687" s="38"/>
      <c r="S687" s="13"/>
      <c r="T687" s="38"/>
      <c r="U687" s="13"/>
      <c r="V687" s="38"/>
      <c r="W687" s="13"/>
      <c r="X687" s="38"/>
      <c r="Y687" s="13"/>
      <c r="Z687" s="38"/>
      <c r="AA687" s="13"/>
      <c r="AB687" s="38"/>
      <c r="AC687" s="13"/>
      <c r="AD687" s="38"/>
      <c r="AE687" s="13"/>
      <c r="AF687" s="38"/>
      <c r="AG687" s="13"/>
      <c r="AH687" s="38"/>
      <c r="AI687" s="13"/>
      <c r="AJ687" s="38"/>
      <c r="AK687" s="13"/>
      <c r="AL687" s="38"/>
      <c r="AM687" s="13"/>
      <c r="AN687" s="38"/>
      <c r="AO687" s="13"/>
    </row>
    <row r="688" spans="1:41">
      <c r="A688" s="105" t="s">
        <v>629</v>
      </c>
      <c r="B688" s="112" t="s">
        <v>794</v>
      </c>
      <c r="C688" s="198"/>
      <c r="D688" s="106">
        <v>237729</v>
      </c>
      <c r="E688" s="106">
        <v>14</v>
      </c>
      <c r="F688" s="38">
        <v>4510</v>
      </c>
      <c r="G688" s="199">
        <v>4095</v>
      </c>
      <c r="H688" s="38"/>
      <c r="I688" s="200"/>
      <c r="J688" s="38"/>
      <c r="K688" s="200"/>
      <c r="L688" s="38"/>
      <c r="M688" s="200"/>
      <c r="N688" s="38"/>
      <c r="O688" s="200"/>
      <c r="P688" s="38"/>
      <c r="Q688" s="200"/>
      <c r="R688" s="38"/>
      <c r="S688" s="200"/>
      <c r="T688" s="38"/>
      <c r="U688" s="200"/>
      <c r="V688" s="38"/>
      <c r="W688" s="200"/>
      <c r="X688" s="38"/>
      <c r="Y688" s="200"/>
      <c r="Z688" s="38"/>
      <c r="AA688" s="200"/>
      <c r="AB688" s="38"/>
      <c r="AC688" s="200"/>
      <c r="AD688" s="38"/>
      <c r="AE688" s="200"/>
      <c r="AF688" s="38"/>
      <c r="AG688" s="200"/>
      <c r="AH688" s="38"/>
      <c r="AI688" s="200"/>
      <c r="AJ688" s="38"/>
      <c r="AK688" s="200"/>
      <c r="AL688" s="38"/>
      <c r="AM688" s="200"/>
      <c r="AN688" s="38"/>
      <c r="AO688" s="200"/>
    </row>
    <row r="689" spans="1:41">
      <c r="A689" s="105" t="s">
        <v>629</v>
      </c>
      <c r="B689" s="112" t="s">
        <v>795</v>
      </c>
      <c r="C689" s="198"/>
      <c r="D689" s="106">
        <v>237172</v>
      </c>
      <c r="E689" s="106">
        <v>14</v>
      </c>
      <c r="F689" s="38">
        <v>3760</v>
      </c>
      <c r="G689" s="201">
        <v>4274</v>
      </c>
      <c r="H689" s="38"/>
      <c r="I689" s="201"/>
      <c r="J689" s="38"/>
      <c r="K689" s="201"/>
      <c r="L689" s="38"/>
      <c r="M689" s="201"/>
      <c r="N689" s="38"/>
      <c r="O689" s="201"/>
      <c r="P689" s="38"/>
      <c r="Q689" s="201"/>
      <c r="R689" s="38"/>
      <c r="S689" s="201"/>
      <c r="T689" s="38"/>
      <c r="U689" s="201"/>
      <c r="V689" s="38"/>
      <c r="W689" s="201"/>
      <c r="X689" s="38"/>
      <c r="Y689" s="201"/>
      <c r="Z689" s="38"/>
      <c r="AA689" s="201"/>
      <c r="AB689" s="38"/>
      <c r="AC689" s="201"/>
      <c r="AD689" s="38"/>
      <c r="AE689" s="201"/>
      <c r="AF689" s="38"/>
      <c r="AG689" s="201"/>
      <c r="AH689" s="38"/>
      <c r="AI689" s="201"/>
      <c r="AJ689" s="38"/>
      <c r="AK689" s="201"/>
      <c r="AL689" s="38"/>
      <c r="AM689" s="201"/>
      <c r="AN689" s="38"/>
      <c r="AO689" s="201"/>
    </row>
    <row r="690" spans="1:41">
      <c r="A690" s="105" t="s">
        <v>629</v>
      </c>
      <c r="B690" s="103" t="s">
        <v>796</v>
      </c>
      <c r="C690" s="198"/>
      <c r="D690" s="106">
        <v>237224</v>
      </c>
      <c r="E690" s="106">
        <v>14</v>
      </c>
      <c r="F690" s="38"/>
      <c r="G690" s="201">
        <v>2608</v>
      </c>
      <c r="H690" s="38"/>
      <c r="I690" s="201"/>
      <c r="J690" s="38"/>
      <c r="K690" s="201"/>
      <c r="L690" s="38"/>
      <c r="M690" s="201"/>
      <c r="N690" s="38"/>
      <c r="O690" s="201"/>
      <c r="P690" s="38"/>
      <c r="Q690" s="201"/>
      <c r="R690" s="38"/>
      <c r="S690" s="201"/>
      <c r="T690" s="38"/>
      <c r="U690" s="201"/>
      <c r="V690" s="38"/>
      <c r="W690" s="201"/>
      <c r="X690" s="38"/>
      <c r="Y690" s="201"/>
      <c r="Z690" s="38"/>
      <c r="AA690" s="201"/>
      <c r="AB690" s="38"/>
      <c r="AC690" s="201"/>
      <c r="AD690" s="38"/>
      <c r="AE690" s="201"/>
      <c r="AF690" s="38"/>
      <c r="AG690" s="201"/>
      <c r="AH690" s="38"/>
      <c r="AI690" s="201"/>
      <c r="AJ690" s="38"/>
      <c r="AK690" s="201"/>
      <c r="AL690" s="38"/>
      <c r="AM690" s="201"/>
      <c r="AN690" s="38"/>
      <c r="AO690" s="201"/>
    </row>
    <row r="691" spans="1:41">
      <c r="A691" s="105" t="s">
        <v>629</v>
      </c>
      <c r="B691" s="112" t="s">
        <v>797</v>
      </c>
      <c r="C691" s="198"/>
      <c r="D691" s="106">
        <v>237242</v>
      </c>
      <c r="E691" s="106">
        <v>14</v>
      </c>
      <c r="F691" s="38">
        <v>3500</v>
      </c>
      <c r="G691" s="201">
        <v>3453.93</v>
      </c>
      <c r="H691" s="38"/>
      <c r="I691" s="201"/>
      <c r="J691" s="38"/>
      <c r="K691" s="201"/>
      <c r="L691" s="38"/>
      <c r="M691" s="201"/>
      <c r="N691" s="38"/>
      <c r="O691" s="201"/>
      <c r="P691" s="38"/>
      <c r="Q691" s="201"/>
      <c r="R691" s="38"/>
      <c r="S691" s="201"/>
      <c r="T691" s="38"/>
      <c r="U691" s="201"/>
      <c r="V691" s="38"/>
      <c r="W691" s="201"/>
      <c r="X691" s="38"/>
      <c r="Y691" s="201"/>
      <c r="Z691" s="38"/>
      <c r="AA691" s="201"/>
      <c r="AB691" s="38"/>
      <c r="AC691" s="201"/>
      <c r="AD691" s="38"/>
      <c r="AE691" s="201"/>
      <c r="AF691" s="38"/>
      <c r="AG691" s="201"/>
      <c r="AH691" s="38"/>
      <c r="AI691" s="201"/>
      <c r="AJ691" s="38"/>
      <c r="AK691" s="201"/>
      <c r="AL691" s="38"/>
      <c r="AM691" s="201"/>
      <c r="AN691" s="38"/>
      <c r="AO691" s="201"/>
    </row>
    <row r="692" spans="1:41">
      <c r="A692" s="105" t="s">
        <v>629</v>
      </c>
      <c r="B692" s="112" t="s">
        <v>798</v>
      </c>
      <c r="C692" s="198"/>
      <c r="D692" s="106">
        <v>430795</v>
      </c>
      <c r="E692" s="106">
        <v>14</v>
      </c>
      <c r="F692" s="38">
        <v>5277</v>
      </c>
      <c r="G692" s="199">
        <v>3254.45</v>
      </c>
      <c r="H692" s="38"/>
      <c r="I692" s="200"/>
      <c r="J692" s="38"/>
      <c r="K692" s="200"/>
      <c r="L692" s="38"/>
      <c r="M692" s="200"/>
      <c r="N692" s="38"/>
      <c r="O692" s="200"/>
      <c r="P692" s="38"/>
      <c r="Q692" s="200"/>
      <c r="R692" s="38"/>
      <c r="S692" s="200"/>
      <c r="T692" s="38"/>
      <c r="U692" s="200"/>
      <c r="V692" s="38"/>
      <c r="W692" s="200"/>
      <c r="X692" s="38"/>
      <c r="Y692" s="200"/>
      <c r="Z692" s="38"/>
      <c r="AA692" s="200"/>
      <c r="AB692" s="38"/>
      <c r="AC692" s="200"/>
      <c r="AD692" s="38"/>
      <c r="AE692" s="200"/>
      <c r="AF692" s="38"/>
      <c r="AG692" s="200"/>
      <c r="AH692" s="38"/>
      <c r="AI692" s="200"/>
      <c r="AJ692" s="38"/>
      <c r="AK692" s="200"/>
      <c r="AL692" s="38"/>
      <c r="AM692" s="200"/>
      <c r="AN692" s="38"/>
      <c r="AO692" s="200"/>
    </row>
    <row r="693" spans="1:41">
      <c r="A693" s="105" t="s">
        <v>629</v>
      </c>
      <c r="B693" s="103" t="s">
        <v>799</v>
      </c>
      <c r="C693" s="198"/>
      <c r="D693" s="106">
        <v>413176</v>
      </c>
      <c r="E693" s="106">
        <v>14</v>
      </c>
      <c r="F693" s="38">
        <v>5669</v>
      </c>
      <c r="G693" s="201">
        <v>3333</v>
      </c>
      <c r="H693" s="38"/>
      <c r="I693" s="201"/>
      <c r="J693" s="38"/>
      <c r="K693" s="201"/>
      <c r="L693" s="38"/>
      <c r="M693" s="201"/>
      <c r="N693" s="38"/>
      <c r="O693" s="201"/>
      <c r="P693" s="38"/>
      <c r="Q693" s="201"/>
      <c r="R693" s="38"/>
      <c r="S693" s="201"/>
      <c r="T693" s="38"/>
      <c r="U693" s="201"/>
      <c r="V693" s="38"/>
      <c r="W693" s="201"/>
      <c r="X693" s="38"/>
      <c r="Y693" s="201"/>
      <c r="Z693" s="38"/>
      <c r="AA693" s="201"/>
      <c r="AB693" s="38"/>
      <c r="AC693" s="201"/>
      <c r="AD693" s="38"/>
      <c r="AE693" s="201"/>
      <c r="AF693" s="38"/>
      <c r="AG693" s="201"/>
      <c r="AH693" s="38"/>
      <c r="AI693" s="201"/>
      <c r="AJ693" s="38"/>
      <c r="AK693" s="201"/>
      <c r="AL693" s="38"/>
      <c r="AM693" s="201"/>
      <c r="AN693" s="38"/>
      <c r="AO693" s="201"/>
    </row>
    <row r="694" spans="1:41">
      <c r="A694" s="102" t="s">
        <v>629</v>
      </c>
      <c r="B694" s="103" t="s">
        <v>800</v>
      </c>
      <c r="C694" s="198"/>
      <c r="D694" s="106">
        <v>237844</v>
      </c>
      <c r="E694" s="106">
        <v>14</v>
      </c>
      <c r="F694" s="38">
        <v>2800</v>
      </c>
      <c r="G694" s="201">
        <v>2728.29</v>
      </c>
      <c r="H694" s="38"/>
      <c r="I694" s="201"/>
      <c r="J694" s="38"/>
      <c r="K694" s="201"/>
      <c r="L694" s="38"/>
      <c r="M694" s="201"/>
      <c r="N694" s="38"/>
      <c r="O694" s="201"/>
      <c r="P694" s="38"/>
      <c r="Q694" s="201"/>
      <c r="R694" s="38"/>
      <c r="S694" s="201"/>
      <c r="T694" s="38"/>
      <c r="U694" s="201"/>
      <c r="V694" s="38"/>
      <c r="W694" s="201"/>
      <c r="X694" s="38"/>
      <c r="Y694" s="201"/>
      <c r="Z694" s="38"/>
      <c r="AA694" s="201"/>
      <c r="AB694" s="38"/>
      <c r="AC694" s="201"/>
      <c r="AD694" s="38"/>
      <c r="AE694" s="201"/>
      <c r="AF694" s="38"/>
      <c r="AG694" s="201"/>
      <c r="AH694" s="38"/>
      <c r="AI694" s="201"/>
      <c r="AJ694" s="38"/>
      <c r="AK694" s="201"/>
      <c r="AL694" s="38"/>
      <c r="AM694" s="201"/>
      <c r="AN694" s="38"/>
      <c r="AO694" s="201"/>
    </row>
    <row r="695" spans="1:41">
      <c r="A695" s="102" t="s">
        <v>629</v>
      </c>
      <c r="B695" s="103" t="s">
        <v>801</v>
      </c>
      <c r="C695" s="198"/>
      <c r="D695" s="106">
        <v>431169</v>
      </c>
      <c r="E695" s="106">
        <v>14</v>
      </c>
      <c r="F695" s="38">
        <v>4989</v>
      </c>
      <c r="G695" s="201">
        <v>7558.84</v>
      </c>
      <c r="H695" s="38"/>
      <c r="I695" s="201"/>
      <c r="J695" s="38"/>
      <c r="K695" s="201"/>
      <c r="L695" s="38"/>
      <c r="M695" s="201"/>
      <c r="N695" s="38"/>
      <c r="O695" s="201"/>
      <c r="P695" s="38"/>
      <c r="Q695" s="201"/>
      <c r="R695" s="38"/>
      <c r="S695" s="201"/>
      <c r="T695" s="38"/>
      <c r="U695" s="201"/>
      <c r="V695" s="38"/>
      <c r="W695" s="201"/>
      <c r="X695" s="38"/>
      <c r="Y695" s="201"/>
      <c r="Z695" s="38"/>
      <c r="AA695" s="201"/>
      <c r="AB695" s="38"/>
      <c r="AC695" s="201"/>
      <c r="AD695" s="38"/>
      <c r="AE695" s="201"/>
      <c r="AF695" s="38"/>
      <c r="AG695" s="201"/>
      <c r="AH695" s="38"/>
      <c r="AI695" s="201"/>
      <c r="AJ695" s="38"/>
      <c r="AK695" s="201"/>
      <c r="AL695" s="38"/>
      <c r="AM695" s="201"/>
      <c r="AN695" s="38"/>
      <c r="AO695" s="201"/>
    </row>
    <row r="696" spans="1:41">
      <c r="A696" s="105" t="s">
        <v>629</v>
      </c>
      <c r="B696" s="103" t="s">
        <v>802</v>
      </c>
      <c r="C696" s="198"/>
      <c r="D696" s="106">
        <v>237473</v>
      </c>
      <c r="E696" s="106">
        <v>14</v>
      </c>
      <c r="F696" s="38">
        <v>5604</v>
      </c>
      <c r="G696" s="199">
        <v>5692.28</v>
      </c>
      <c r="H696" s="38"/>
      <c r="I696" s="200"/>
      <c r="J696" s="38"/>
      <c r="K696" s="200"/>
      <c r="L696" s="38"/>
      <c r="M696" s="200"/>
      <c r="N696" s="38"/>
      <c r="O696" s="200"/>
      <c r="P696" s="38"/>
      <c r="Q696" s="200"/>
      <c r="R696" s="38"/>
      <c r="S696" s="200"/>
      <c r="T696" s="38"/>
      <c r="U696" s="200"/>
      <c r="V696" s="38"/>
      <c r="W696" s="200"/>
      <c r="X696" s="38"/>
      <c r="Y696" s="200"/>
      <c r="Z696" s="38"/>
      <c r="AA696" s="200"/>
      <c r="AB696" s="38"/>
      <c r="AC696" s="200"/>
      <c r="AD696" s="38"/>
      <c r="AE696" s="200"/>
      <c r="AF696" s="38"/>
      <c r="AG696" s="200"/>
      <c r="AH696" s="38"/>
      <c r="AI696" s="200"/>
      <c r="AJ696" s="38"/>
      <c r="AK696" s="200"/>
      <c r="AL696" s="38"/>
      <c r="AM696" s="200"/>
      <c r="AN696" s="38"/>
      <c r="AO696" s="200"/>
    </row>
    <row r="697" spans="1:41">
      <c r="A697" s="102" t="s">
        <v>629</v>
      </c>
      <c r="B697" s="103" t="s">
        <v>803</v>
      </c>
      <c r="C697" s="198"/>
      <c r="D697" s="106">
        <v>446349</v>
      </c>
      <c r="E697" s="106">
        <v>14</v>
      </c>
      <c r="F697" s="38">
        <v>6231</v>
      </c>
      <c r="G697" s="201">
        <v>5520</v>
      </c>
      <c r="H697" s="38"/>
      <c r="I697" s="201"/>
      <c r="J697" s="38"/>
      <c r="K697" s="201"/>
      <c r="L697" s="38"/>
      <c r="M697" s="201"/>
      <c r="N697" s="38"/>
      <c r="O697" s="201"/>
      <c r="P697" s="38"/>
      <c r="Q697" s="201"/>
      <c r="R697" s="38"/>
      <c r="S697" s="201"/>
      <c r="T697" s="38"/>
      <c r="U697" s="201"/>
      <c r="V697" s="38"/>
      <c r="W697" s="201"/>
      <c r="X697" s="38"/>
      <c r="Y697" s="201"/>
      <c r="Z697" s="38"/>
      <c r="AA697" s="201"/>
      <c r="AB697" s="38"/>
      <c r="AC697" s="201"/>
      <c r="AD697" s="38"/>
      <c r="AE697" s="201"/>
      <c r="AF697" s="38"/>
      <c r="AG697" s="201"/>
      <c r="AH697" s="38"/>
      <c r="AI697" s="201"/>
      <c r="AJ697" s="38"/>
      <c r="AK697" s="201"/>
      <c r="AL697" s="38"/>
      <c r="AM697" s="201"/>
      <c r="AN697" s="38"/>
      <c r="AO697" s="201"/>
    </row>
    <row r="698" spans="1:41">
      <c r="A698" s="102" t="s">
        <v>629</v>
      </c>
      <c r="B698" s="103" t="s">
        <v>804</v>
      </c>
      <c r="C698" s="198"/>
      <c r="D698" s="106">
        <v>237516</v>
      </c>
      <c r="E698" s="106">
        <v>14</v>
      </c>
      <c r="F698" s="38"/>
      <c r="G698" s="201">
        <v>1250</v>
      </c>
      <c r="H698" s="38"/>
      <c r="I698" s="201"/>
      <c r="J698" s="38"/>
      <c r="K698" s="201"/>
      <c r="L698" s="38"/>
      <c r="M698" s="201"/>
      <c r="N698" s="38"/>
      <c r="O698" s="201"/>
      <c r="P698" s="38"/>
      <c r="Q698" s="201"/>
      <c r="R698" s="38"/>
      <c r="S698" s="201"/>
      <c r="T698" s="38"/>
      <c r="U698" s="201"/>
      <c r="V698" s="38"/>
      <c r="W698" s="201"/>
      <c r="X698" s="38"/>
      <c r="Y698" s="201"/>
      <c r="Z698" s="38"/>
      <c r="AA698" s="201"/>
      <c r="AB698" s="38"/>
      <c r="AC698" s="201"/>
      <c r="AD698" s="38"/>
      <c r="AE698" s="201"/>
      <c r="AF698" s="38"/>
      <c r="AG698" s="201"/>
      <c r="AH698" s="38"/>
      <c r="AI698" s="201"/>
      <c r="AJ698" s="38"/>
      <c r="AK698" s="201"/>
      <c r="AL698" s="38"/>
      <c r="AM698" s="201"/>
      <c r="AN698" s="38"/>
      <c r="AO698" s="201"/>
    </row>
    <row r="699" spans="1:41" ht="15" customHeight="1">
      <c r="A699" s="102" t="s">
        <v>629</v>
      </c>
      <c r="B699" s="103" t="s">
        <v>805</v>
      </c>
      <c r="C699" s="198"/>
      <c r="D699" s="106">
        <v>237534</v>
      </c>
      <c r="E699" s="106">
        <v>14</v>
      </c>
      <c r="F699" s="38">
        <v>8120</v>
      </c>
      <c r="G699" s="201">
        <v>4200</v>
      </c>
      <c r="H699" s="38"/>
      <c r="I699" s="201"/>
      <c r="J699" s="38"/>
      <c r="K699" s="201"/>
      <c r="L699" s="38"/>
      <c r="M699" s="201"/>
      <c r="N699" s="38"/>
      <c r="O699" s="201"/>
      <c r="P699" s="38"/>
      <c r="Q699" s="201"/>
      <c r="R699" s="38"/>
      <c r="S699" s="201"/>
      <c r="T699" s="38"/>
      <c r="U699" s="201"/>
      <c r="V699" s="38"/>
      <c r="W699" s="201"/>
      <c r="X699" s="38"/>
      <c r="Y699" s="201"/>
      <c r="Z699" s="38"/>
      <c r="AA699" s="201"/>
      <c r="AB699" s="38"/>
      <c r="AC699" s="201"/>
      <c r="AD699" s="38"/>
      <c r="AE699" s="201"/>
      <c r="AF699" s="38"/>
      <c r="AG699" s="201"/>
      <c r="AH699" s="38"/>
      <c r="AI699" s="201"/>
      <c r="AJ699" s="38"/>
      <c r="AK699" s="201"/>
      <c r="AL699" s="38"/>
      <c r="AM699" s="201"/>
      <c r="AN699" s="38"/>
      <c r="AO699" s="201"/>
    </row>
    <row r="700" spans="1:41" ht="15" customHeight="1">
      <c r="A700" s="102" t="s">
        <v>629</v>
      </c>
      <c r="B700" s="112" t="s">
        <v>806</v>
      </c>
      <c r="C700" s="198"/>
      <c r="D700" s="106">
        <v>237543</v>
      </c>
      <c r="E700" s="106">
        <v>14</v>
      </c>
      <c r="F700" s="38">
        <v>3602</v>
      </c>
      <c r="G700" s="201">
        <v>3621.25</v>
      </c>
      <c r="H700" s="38"/>
      <c r="I700" s="201"/>
      <c r="J700" s="38"/>
      <c r="K700" s="201"/>
      <c r="L700" s="38"/>
      <c r="M700" s="201"/>
      <c r="N700" s="38"/>
      <c r="O700" s="201"/>
      <c r="P700" s="38"/>
      <c r="Q700" s="201"/>
      <c r="R700" s="38"/>
      <c r="S700" s="201"/>
      <c r="T700" s="38"/>
      <c r="U700" s="201"/>
      <c r="V700" s="38"/>
      <c r="W700" s="201"/>
      <c r="X700" s="38"/>
      <c r="Y700" s="201"/>
      <c r="Z700" s="38"/>
      <c r="AA700" s="201"/>
      <c r="AB700" s="38"/>
      <c r="AC700" s="201"/>
      <c r="AD700" s="38"/>
      <c r="AE700" s="201"/>
      <c r="AF700" s="38"/>
      <c r="AG700" s="201"/>
      <c r="AH700" s="38"/>
      <c r="AI700" s="201"/>
      <c r="AJ700" s="38"/>
      <c r="AK700" s="201"/>
      <c r="AL700" s="38"/>
      <c r="AM700" s="201"/>
      <c r="AN700" s="38"/>
      <c r="AO700" s="201"/>
    </row>
    <row r="701" spans="1:41" ht="15" customHeight="1">
      <c r="A701" s="102" t="s">
        <v>629</v>
      </c>
      <c r="B701" s="103" t="s">
        <v>807</v>
      </c>
      <c r="C701" s="198"/>
      <c r="D701" s="106">
        <v>368647</v>
      </c>
      <c r="E701" s="106">
        <v>14</v>
      </c>
      <c r="F701" s="38">
        <v>3581</v>
      </c>
      <c r="G701" s="201">
        <v>6111</v>
      </c>
      <c r="H701" s="38"/>
      <c r="I701" s="201"/>
      <c r="J701" s="38"/>
      <c r="K701" s="201"/>
      <c r="L701" s="38"/>
      <c r="M701" s="201"/>
      <c r="N701" s="38"/>
      <c r="O701" s="201"/>
      <c r="P701" s="38"/>
      <c r="Q701" s="201"/>
      <c r="R701" s="38"/>
      <c r="S701" s="201"/>
      <c r="T701" s="38"/>
      <c r="U701" s="201"/>
      <c r="V701" s="38"/>
      <c r="W701" s="201"/>
      <c r="X701" s="38"/>
      <c r="Y701" s="201"/>
      <c r="Z701" s="38"/>
      <c r="AA701" s="201"/>
      <c r="AB701" s="38"/>
      <c r="AC701" s="201"/>
      <c r="AD701" s="38"/>
      <c r="AE701" s="201"/>
      <c r="AF701" s="38"/>
      <c r="AG701" s="201"/>
      <c r="AH701" s="38"/>
      <c r="AI701" s="201"/>
      <c r="AJ701" s="38"/>
      <c r="AK701" s="201"/>
      <c r="AL701" s="38"/>
      <c r="AM701" s="201"/>
      <c r="AN701" s="38"/>
      <c r="AO701" s="201"/>
    </row>
    <row r="702" spans="1:41">
      <c r="A702" s="102" t="s">
        <v>629</v>
      </c>
      <c r="B702" s="103" t="s">
        <v>808</v>
      </c>
      <c r="C702" s="198"/>
      <c r="D702" s="106">
        <v>237561</v>
      </c>
      <c r="E702" s="106">
        <v>14</v>
      </c>
      <c r="F702" s="38">
        <v>3795</v>
      </c>
      <c r="G702" s="201">
        <v>2431.25</v>
      </c>
      <c r="H702" s="38"/>
      <c r="I702" s="201"/>
      <c r="J702" s="38"/>
      <c r="K702" s="201"/>
      <c r="L702" s="38"/>
      <c r="M702" s="201"/>
      <c r="N702" s="38"/>
      <c r="O702" s="201"/>
      <c r="P702" s="38"/>
      <c r="Q702" s="201"/>
      <c r="R702" s="38"/>
      <c r="S702" s="201"/>
      <c r="T702" s="38"/>
      <c r="U702" s="201"/>
      <c r="V702" s="38"/>
      <c r="W702" s="201"/>
      <c r="X702" s="38"/>
      <c r="Y702" s="201"/>
      <c r="Z702" s="38"/>
      <c r="AA702" s="201"/>
      <c r="AB702" s="38"/>
      <c r="AC702" s="201"/>
      <c r="AD702" s="38"/>
      <c r="AE702" s="201"/>
      <c r="AF702" s="38"/>
      <c r="AG702" s="201"/>
      <c r="AH702" s="38"/>
      <c r="AI702" s="201"/>
      <c r="AJ702" s="38"/>
      <c r="AK702" s="201"/>
      <c r="AL702" s="38"/>
      <c r="AM702" s="201"/>
      <c r="AN702" s="38"/>
      <c r="AO702" s="201"/>
    </row>
    <row r="703" spans="1:41">
      <c r="A703" s="102" t="s">
        <v>629</v>
      </c>
      <c r="B703" s="112" t="s">
        <v>809</v>
      </c>
      <c r="C703" s="198"/>
      <c r="D703" s="106">
        <v>419420</v>
      </c>
      <c r="E703" s="106">
        <v>14</v>
      </c>
      <c r="F703" s="38">
        <v>4802</v>
      </c>
      <c r="G703" s="199">
        <v>3013.68</v>
      </c>
      <c r="H703" s="38"/>
      <c r="I703" s="200"/>
      <c r="J703" s="38"/>
      <c r="K703" s="200"/>
      <c r="L703" s="38"/>
      <c r="M703" s="200"/>
      <c r="N703" s="38"/>
      <c r="O703" s="200"/>
      <c r="P703" s="38"/>
      <c r="Q703" s="200"/>
      <c r="R703" s="38"/>
      <c r="S703" s="200"/>
      <c r="T703" s="38"/>
      <c r="U703" s="200"/>
      <c r="V703" s="38"/>
      <c r="W703" s="200"/>
      <c r="X703" s="38"/>
      <c r="Y703" s="200"/>
      <c r="Z703" s="38"/>
      <c r="AA703" s="200"/>
      <c r="AB703" s="38"/>
      <c r="AC703" s="200"/>
      <c r="AD703" s="38"/>
      <c r="AE703" s="200"/>
      <c r="AF703" s="38"/>
      <c r="AG703" s="200"/>
      <c r="AH703" s="38"/>
      <c r="AI703" s="200"/>
      <c r="AJ703" s="38"/>
      <c r="AK703" s="200"/>
      <c r="AL703" s="38"/>
      <c r="AM703" s="200"/>
      <c r="AN703" s="38"/>
      <c r="AO703" s="200"/>
    </row>
    <row r="704" spans="1:41">
      <c r="A704" s="102" t="s">
        <v>629</v>
      </c>
      <c r="B704" s="103" t="s">
        <v>810</v>
      </c>
      <c r="C704" s="198"/>
      <c r="D704" s="106">
        <v>237491</v>
      </c>
      <c r="E704" s="106">
        <v>14</v>
      </c>
      <c r="F704" s="38">
        <v>3162</v>
      </c>
      <c r="G704" s="199">
        <v>2400</v>
      </c>
      <c r="H704" s="38"/>
      <c r="I704" s="200"/>
      <c r="J704" s="38"/>
      <c r="K704" s="200"/>
      <c r="L704" s="38"/>
      <c r="M704" s="200"/>
      <c r="N704" s="38"/>
      <c r="O704" s="200"/>
      <c r="P704" s="38"/>
      <c r="Q704" s="200"/>
      <c r="R704" s="38"/>
      <c r="S704" s="200"/>
      <c r="T704" s="38"/>
      <c r="U704" s="200"/>
      <c r="V704" s="38"/>
      <c r="W704" s="200"/>
      <c r="X704" s="38"/>
      <c r="Y704" s="200"/>
      <c r="Z704" s="38"/>
      <c r="AA704" s="200"/>
      <c r="AB704" s="38"/>
      <c r="AC704" s="200"/>
      <c r="AD704" s="38"/>
      <c r="AE704" s="200"/>
      <c r="AF704" s="38"/>
      <c r="AG704" s="200"/>
      <c r="AH704" s="38"/>
      <c r="AI704" s="200"/>
      <c r="AJ704" s="38"/>
      <c r="AK704" s="200"/>
      <c r="AL704" s="38"/>
      <c r="AM704" s="200"/>
      <c r="AN704" s="38"/>
      <c r="AO704" s="200"/>
    </row>
    <row r="705" spans="1:41">
      <c r="A705" s="102" t="s">
        <v>629</v>
      </c>
      <c r="B705" s="103" t="s">
        <v>811</v>
      </c>
      <c r="C705" s="198"/>
      <c r="D705" s="106">
        <v>364575</v>
      </c>
      <c r="E705" s="106">
        <v>14</v>
      </c>
      <c r="F705" s="38">
        <v>3595</v>
      </c>
      <c r="G705" s="199">
        <v>3186.67</v>
      </c>
      <c r="H705" s="38"/>
      <c r="I705" s="200"/>
      <c r="J705" s="38"/>
      <c r="K705" s="200"/>
      <c r="L705" s="38"/>
      <c r="M705" s="200"/>
      <c r="N705" s="38"/>
      <c r="O705" s="200"/>
      <c r="P705" s="38"/>
      <c r="Q705" s="200"/>
      <c r="R705" s="38"/>
      <c r="S705" s="200"/>
      <c r="T705" s="38"/>
      <c r="U705" s="200"/>
      <c r="V705" s="38"/>
      <c r="W705" s="200"/>
      <c r="X705" s="38"/>
      <c r="Y705" s="200"/>
      <c r="Z705" s="38"/>
      <c r="AA705" s="200"/>
      <c r="AB705" s="38"/>
      <c r="AC705" s="200"/>
      <c r="AD705" s="38"/>
      <c r="AE705" s="200"/>
      <c r="AF705" s="38"/>
      <c r="AG705" s="200"/>
      <c r="AH705" s="38"/>
      <c r="AI705" s="200"/>
      <c r="AJ705" s="38"/>
      <c r="AK705" s="200"/>
      <c r="AL705" s="38"/>
      <c r="AM705" s="200"/>
      <c r="AN705" s="38"/>
      <c r="AO705" s="200"/>
    </row>
    <row r="706" spans="1:41" ht="15" customHeight="1">
      <c r="A706" s="105" t="s">
        <v>629</v>
      </c>
      <c r="B706" s="103" t="s">
        <v>812</v>
      </c>
      <c r="C706" s="198"/>
      <c r="D706" s="106">
        <v>441894</v>
      </c>
      <c r="E706" s="106">
        <v>14</v>
      </c>
      <c r="F706" s="38">
        <v>2400</v>
      </c>
      <c r="G706" s="201">
        <v>2114.29</v>
      </c>
      <c r="H706" s="38"/>
      <c r="I706" s="201"/>
      <c r="J706" s="38"/>
      <c r="K706" s="201"/>
      <c r="L706" s="38"/>
      <c r="M706" s="201"/>
      <c r="N706" s="38"/>
      <c r="O706" s="201"/>
      <c r="P706" s="38"/>
      <c r="Q706" s="201"/>
      <c r="R706" s="38"/>
      <c r="S706" s="201"/>
      <c r="T706" s="38"/>
      <c r="U706" s="201"/>
      <c r="V706" s="38"/>
      <c r="W706" s="201"/>
      <c r="X706" s="38"/>
      <c r="Y706" s="201"/>
      <c r="Z706" s="38"/>
      <c r="AA706" s="201"/>
      <c r="AB706" s="38"/>
      <c r="AC706" s="201"/>
      <c r="AD706" s="38"/>
      <c r="AE706" s="201"/>
      <c r="AF706" s="38"/>
      <c r="AG706" s="201"/>
      <c r="AH706" s="38"/>
      <c r="AI706" s="201"/>
      <c r="AJ706" s="38"/>
      <c r="AK706" s="201"/>
      <c r="AL706" s="38"/>
      <c r="AM706" s="201"/>
      <c r="AN706" s="38"/>
      <c r="AO706" s="201"/>
    </row>
    <row r="707" spans="1:41" ht="15" customHeight="1">
      <c r="A707" s="105" t="s">
        <v>629</v>
      </c>
      <c r="B707" s="103" t="s">
        <v>813</v>
      </c>
      <c r="C707" s="198"/>
      <c r="D707" s="106">
        <v>419031</v>
      </c>
      <c r="E707" s="106">
        <v>14</v>
      </c>
      <c r="F707" s="38">
        <v>3400</v>
      </c>
      <c r="G707" s="201">
        <v>4650</v>
      </c>
      <c r="H707" s="38"/>
      <c r="I707" s="201"/>
      <c r="J707" s="38"/>
      <c r="K707" s="201"/>
      <c r="L707" s="38"/>
      <c r="M707" s="201"/>
      <c r="N707" s="38"/>
      <c r="O707" s="201"/>
      <c r="P707" s="38"/>
      <c r="Q707" s="201"/>
      <c r="R707" s="38"/>
      <c r="S707" s="201"/>
      <c r="T707" s="38"/>
      <c r="U707" s="201"/>
      <c r="V707" s="38"/>
      <c r="W707" s="201"/>
      <c r="X707" s="38"/>
      <c r="Y707" s="201"/>
      <c r="Z707" s="38"/>
      <c r="AA707" s="201"/>
      <c r="AB707" s="38"/>
      <c r="AC707" s="201"/>
      <c r="AD707" s="38"/>
      <c r="AE707" s="201"/>
      <c r="AF707" s="38"/>
      <c r="AG707" s="201"/>
      <c r="AH707" s="38"/>
      <c r="AI707" s="201"/>
      <c r="AJ707" s="38"/>
      <c r="AK707" s="201"/>
      <c r="AL707" s="38"/>
      <c r="AM707" s="201"/>
      <c r="AN707" s="38"/>
      <c r="AO707" s="201"/>
    </row>
    <row r="708" spans="1:41">
      <c r="A708" s="102" t="s">
        <v>629</v>
      </c>
      <c r="B708" s="103" t="s">
        <v>814</v>
      </c>
      <c r="C708" s="202"/>
      <c r="D708" s="203" t="s">
        <v>102</v>
      </c>
      <c r="E708" s="203">
        <v>14</v>
      </c>
      <c r="F708" s="38">
        <v>4200</v>
      </c>
      <c r="G708" s="201">
        <v>5800</v>
      </c>
      <c r="H708" s="38"/>
      <c r="I708" s="201"/>
      <c r="J708" s="38"/>
      <c r="K708" s="201"/>
      <c r="L708" s="38"/>
      <c r="M708" s="201"/>
      <c r="N708" s="38"/>
      <c r="O708" s="201"/>
      <c r="P708" s="38"/>
      <c r="Q708" s="201"/>
      <c r="R708" s="38"/>
      <c r="S708" s="201"/>
      <c r="T708" s="38"/>
      <c r="U708" s="201"/>
      <c r="V708" s="38"/>
      <c r="W708" s="201"/>
      <c r="X708" s="38"/>
      <c r="Y708" s="201"/>
      <c r="Z708" s="38"/>
      <c r="AA708" s="201"/>
      <c r="AB708" s="38"/>
      <c r="AC708" s="201"/>
      <c r="AD708" s="38"/>
      <c r="AE708" s="201"/>
      <c r="AF708" s="38"/>
      <c r="AG708" s="201"/>
      <c r="AH708" s="38"/>
      <c r="AI708" s="201"/>
      <c r="AJ708" s="38"/>
      <c r="AK708" s="201"/>
      <c r="AL708" s="38"/>
      <c r="AM708" s="201"/>
      <c r="AN708" s="38"/>
      <c r="AO708" s="201"/>
    </row>
    <row r="709" spans="1:41">
      <c r="A709" s="105" t="s">
        <v>629</v>
      </c>
      <c r="B709" s="103" t="s">
        <v>815</v>
      </c>
      <c r="C709" s="198"/>
      <c r="D709" s="203" t="s">
        <v>102</v>
      </c>
      <c r="E709" s="203">
        <v>15</v>
      </c>
      <c r="F709" s="38">
        <v>5180</v>
      </c>
      <c r="G709" s="201">
        <v>4000</v>
      </c>
      <c r="H709" s="38"/>
      <c r="I709" s="201"/>
      <c r="J709" s="38"/>
      <c r="K709" s="201"/>
      <c r="L709" s="38"/>
      <c r="M709" s="201"/>
      <c r="N709" s="38"/>
      <c r="O709" s="201"/>
      <c r="P709" s="38"/>
      <c r="Q709" s="201"/>
      <c r="R709" s="38"/>
      <c r="S709" s="201"/>
      <c r="T709" s="38"/>
      <c r="U709" s="201"/>
      <c r="V709" s="38"/>
      <c r="W709" s="201"/>
      <c r="X709" s="38"/>
      <c r="Y709" s="201"/>
      <c r="Z709" s="38"/>
      <c r="AA709" s="201"/>
      <c r="AB709" s="38"/>
      <c r="AC709" s="201"/>
      <c r="AD709" s="38"/>
      <c r="AE709" s="201"/>
      <c r="AF709" s="38"/>
      <c r="AG709" s="201"/>
      <c r="AH709" s="38"/>
      <c r="AI709" s="201"/>
      <c r="AJ709" s="38"/>
      <c r="AK709" s="201"/>
      <c r="AL709" s="38"/>
      <c r="AM709" s="201"/>
      <c r="AN709" s="38"/>
      <c r="AO709" s="201"/>
    </row>
    <row r="710" spans="1:41">
      <c r="A710" s="105" t="s">
        <v>629</v>
      </c>
      <c r="B710" s="103" t="s">
        <v>816</v>
      </c>
      <c r="C710" s="198"/>
      <c r="D710" s="106" t="s">
        <v>102</v>
      </c>
      <c r="E710" s="106">
        <v>15</v>
      </c>
      <c r="F710" s="38">
        <v>6028</v>
      </c>
      <c r="G710" s="201">
        <v>1940</v>
      </c>
      <c r="H710" s="38"/>
      <c r="I710" s="201"/>
      <c r="J710" s="38"/>
      <c r="K710" s="201"/>
      <c r="L710" s="38"/>
      <c r="M710" s="201"/>
      <c r="N710" s="38"/>
      <c r="O710" s="201"/>
      <c r="P710" s="38"/>
      <c r="Q710" s="201"/>
      <c r="R710" s="38"/>
      <c r="S710" s="201"/>
      <c r="T710" s="38"/>
      <c r="U710" s="201"/>
      <c r="V710" s="38"/>
      <c r="W710" s="201"/>
      <c r="X710" s="38"/>
      <c r="Y710" s="201"/>
      <c r="Z710" s="38"/>
      <c r="AA710" s="201"/>
      <c r="AB710" s="38"/>
      <c r="AC710" s="201"/>
      <c r="AD710" s="38"/>
      <c r="AE710" s="201"/>
      <c r="AF710" s="38"/>
      <c r="AG710" s="201"/>
      <c r="AH710" s="38"/>
      <c r="AI710" s="201"/>
      <c r="AJ710" s="38"/>
      <c r="AK710" s="201"/>
      <c r="AL710" s="38"/>
      <c r="AM710" s="201"/>
      <c r="AN710" s="38"/>
      <c r="AO710" s="201"/>
    </row>
    <row r="711" spans="1:41">
      <c r="A711" s="105" t="s">
        <v>629</v>
      </c>
      <c r="B711" s="112" t="s">
        <v>817</v>
      </c>
      <c r="C711" s="198"/>
      <c r="D711" s="106" t="s">
        <v>102</v>
      </c>
      <c r="E711" s="106">
        <v>15</v>
      </c>
      <c r="F711" s="38"/>
      <c r="G711" s="200">
        <v>6000</v>
      </c>
      <c r="H711" s="38"/>
      <c r="I711" s="200"/>
      <c r="J711" s="38"/>
      <c r="K711" s="200"/>
      <c r="L711" s="38"/>
      <c r="M711" s="200"/>
      <c r="N711" s="38"/>
      <c r="O711" s="200"/>
      <c r="P711" s="38"/>
      <c r="Q711" s="200"/>
      <c r="R711" s="38"/>
      <c r="S711" s="200"/>
      <c r="T711" s="38"/>
      <c r="U711" s="200"/>
      <c r="V711" s="38"/>
      <c r="W711" s="200"/>
      <c r="X711" s="38"/>
      <c r="Y711" s="200"/>
      <c r="Z711" s="38"/>
      <c r="AA711" s="200"/>
      <c r="AB711" s="38"/>
      <c r="AC711" s="200"/>
      <c r="AD711" s="38"/>
      <c r="AE711" s="200"/>
      <c r="AF711" s="38"/>
      <c r="AG711" s="200"/>
      <c r="AH711" s="38"/>
      <c r="AI711" s="200"/>
      <c r="AJ711" s="38"/>
      <c r="AK711" s="200"/>
      <c r="AL711" s="38"/>
      <c r="AM711" s="200"/>
      <c r="AN711" s="38"/>
      <c r="AO711" s="200"/>
    </row>
    <row r="712" spans="1:41">
      <c r="A712" s="105" t="s">
        <v>629</v>
      </c>
      <c r="B712" s="103" t="s">
        <v>818</v>
      </c>
      <c r="C712" s="198"/>
      <c r="D712" s="203" t="s">
        <v>102</v>
      </c>
      <c r="E712" s="203">
        <v>15</v>
      </c>
      <c r="F712" s="38">
        <v>8100</v>
      </c>
      <c r="G712" s="201">
        <v>2500</v>
      </c>
      <c r="H712" s="38"/>
      <c r="I712" s="201"/>
      <c r="J712" s="38"/>
      <c r="K712" s="201"/>
      <c r="L712" s="38"/>
      <c r="M712" s="201"/>
      <c r="N712" s="38"/>
      <c r="O712" s="201"/>
      <c r="P712" s="38"/>
      <c r="Q712" s="201"/>
      <c r="R712" s="38"/>
      <c r="S712" s="201"/>
      <c r="T712" s="38"/>
      <c r="U712" s="201"/>
      <c r="V712" s="38"/>
      <c r="W712" s="201"/>
      <c r="X712" s="38"/>
      <c r="Y712" s="201"/>
      <c r="Z712" s="38"/>
      <c r="AA712" s="201"/>
      <c r="AB712" s="38"/>
      <c r="AC712" s="201"/>
      <c r="AD712" s="38"/>
      <c r="AE712" s="201"/>
      <c r="AF712" s="38"/>
      <c r="AG712" s="201"/>
      <c r="AH712" s="38"/>
      <c r="AI712" s="201"/>
      <c r="AJ712" s="38"/>
      <c r="AK712" s="201"/>
      <c r="AL712" s="38"/>
      <c r="AM712" s="201"/>
      <c r="AN712" s="38"/>
      <c r="AO712" s="201"/>
    </row>
    <row r="713" spans="1:41">
      <c r="A713" s="172" t="s">
        <v>629</v>
      </c>
      <c r="B713" s="155" t="s">
        <v>650</v>
      </c>
      <c r="C713" s="160"/>
      <c r="D713" s="157">
        <v>237880</v>
      </c>
      <c r="E713" s="157">
        <v>15</v>
      </c>
      <c r="F713" s="38"/>
      <c r="G713" s="13"/>
      <c r="H713" s="38"/>
      <c r="I713" s="13"/>
      <c r="J713" s="38"/>
      <c r="K713" s="13"/>
      <c r="L713" s="38"/>
      <c r="M713" s="13"/>
      <c r="N713" s="38"/>
      <c r="O713" s="13"/>
      <c r="P713" s="38"/>
      <c r="Q713" s="13"/>
      <c r="R713" s="38"/>
      <c r="S713" s="13"/>
      <c r="T713" s="38"/>
      <c r="U713" s="13"/>
      <c r="V713" s="38"/>
      <c r="W713" s="13"/>
      <c r="X713" s="38"/>
      <c r="Y713" s="13"/>
      <c r="Z713" s="38"/>
      <c r="AA713" s="13"/>
      <c r="AB713" s="38"/>
      <c r="AC713" s="13"/>
      <c r="AD713" s="38"/>
      <c r="AE713" s="13"/>
      <c r="AF713" s="38"/>
      <c r="AG713" s="13"/>
      <c r="AH713" s="38">
        <v>21450</v>
      </c>
      <c r="AI713" s="13">
        <f>(22472*0.25+21450*0.75)</f>
        <v>21705.5</v>
      </c>
      <c r="AJ713" s="38">
        <v>51200</v>
      </c>
      <c r="AK713" s="13">
        <f>(53710*0.25+51200*0.75)</f>
        <v>51827.5</v>
      </c>
      <c r="AL713" s="38"/>
      <c r="AM713" s="13"/>
      <c r="AN713" s="38"/>
      <c r="AO713" s="13"/>
    </row>
    <row r="714" spans="1:41">
      <c r="A714" s="105" t="s">
        <v>629</v>
      </c>
      <c r="B714" s="103" t="s">
        <v>819</v>
      </c>
      <c r="C714" s="198"/>
      <c r="D714" s="106">
        <v>238096</v>
      </c>
      <c r="E714" s="106">
        <v>15</v>
      </c>
      <c r="F714" s="38">
        <v>3655</v>
      </c>
      <c r="G714" s="201">
        <v>4714.5</v>
      </c>
      <c r="H714" s="38"/>
      <c r="I714" s="201"/>
      <c r="J714" s="38"/>
      <c r="K714" s="201"/>
      <c r="L714" s="38"/>
      <c r="M714" s="201"/>
      <c r="N714" s="38"/>
      <c r="O714" s="201"/>
      <c r="P714" s="38"/>
      <c r="Q714" s="201"/>
      <c r="R714" s="38"/>
      <c r="S714" s="201"/>
      <c r="T714" s="38"/>
      <c r="U714" s="201"/>
      <c r="V714" s="38"/>
      <c r="W714" s="201"/>
      <c r="X714" s="38"/>
      <c r="Y714" s="201"/>
      <c r="Z714" s="38"/>
      <c r="AA714" s="201"/>
      <c r="AB714" s="38"/>
      <c r="AC714" s="201"/>
      <c r="AD714" s="38"/>
      <c r="AE714" s="201"/>
      <c r="AF714" s="38"/>
      <c r="AG714" s="201"/>
      <c r="AH714" s="38"/>
      <c r="AI714" s="201"/>
      <c r="AJ714" s="38"/>
      <c r="AK714" s="201"/>
      <c r="AL714" s="38"/>
      <c r="AM714" s="201"/>
      <c r="AN714" s="38"/>
      <c r="AO714" s="201"/>
    </row>
    <row r="715" spans="1:41">
      <c r="A715" s="49"/>
      <c r="B715" s="49"/>
      <c r="C715" s="49"/>
      <c r="D715" s="49"/>
      <c r="E715" s="49"/>
      <c r="G715" s="49"/>
      <c r="I715" s="49"/>
      <c r="J715" s="49"/>
      <c r="K715" s="49"/>
      <c r="M715" s="49"/>
      <c r="N715" s="49"/>
      <c r="O715" s="49"/>
      <c r="Q715" s="49"/>
      <c r="S715" s="49"/>
      <c r="U715" s="49"/>
      <c r="W715" s="49"/>
      <c r="Y715" s="49"/>
      <c r="AA715" s="49"/>
      <c r="AC715" s="49"/>
      <c r="AE715" s="49"/>
      <c r="AG715" s="49"/>
      <c r="AI715" s="49"/>
      <c r="AK715" s="49"/>
      <c r="AM715" s="49"/>
      <c r="AO715" s="49"/>
    </row>
    <row r="716" spans="1:41">
      <c r="A716" s="49"/>
      <c r="B716" s="49"/>
      <c r="C716" s="49"/>
      <c r="D716" s="49"/>
      <c r="E716" s="49"/>
      <c r="G716" s="49"/>
      <c r="I716" s="49"/>
      <c r="J716" s="49"/>
      <c r="K716" s="49"/>
      <c r="M716" s="49"/>
      <c r="N716" s="49"/>
      <c r="O716" s="49"/>
      <c r="Q716" s="49"/>
      <c r="S716" s="49"/>
      <c r="U716" s="49"/>
      <c r="W716" s="49"/>
      <c r="Y716" s="49"/>
      <c r="AA716" s="49"/>
      <c r="AC716" s="49"/>
      <c r="AE716" s="49"/>
      <c r="AG716" s="49"/>
      <c r="AI716" s="49"/>
      <c r="AK716" s="49"/>
      <c r="AM716" s="49"/>
      <c r="AO716" s="49"/>
    </row>
    <row r="717" spans="1:41">
      <c r="A717" s="49"/>
      <c r="B717" s="49"/>
      <c r="C717" s="49"/>
      <c r="D717" s="49"/>
      <c r="E717" s="49"/>
      <c r="G717" s="49"/>
      <c r="I717" s="49"/>
      <c r="J717" s="49"/>
      <c r="K717" s="49"/>
      <c r="M717" s="49"/>
      <c r="N717" s="49"/>
      <c r="O717" s="49"/>
      <c r="Q717" s="49"/>
      <c r="S717" s="49"/>
      <c r="U717" s="49"/>
      <c r="W717" s="49"/>
      <c r="Y717" s="49"/>
      <c r="AA717" s="49"/>
      <c r="AC717" s="49"/>
      <c r="AE717" s="49"/>
      <c r="AG717" s="49"/>
      <c r="AI717" s="49"/>
      <c r="AK717" s="49"/>
      <c r="AM717" s="49"/>
      <c r="AO717" s="49"/>
    </row>
    <row r="718" spans="1:41">
      <c r="A718" s="49"/>
      <c r="B718" s="49"/>
      <c r="C718" s="49"/>
      <c r="D718" s="49"/>
      <c r="E718" s="49"/>
      <c r="G718" s="49"/>
      <c r="I718" s="49"/>
      <c r="J718" s="49"/>
      <c r="K718" s="49"/>
      <c r="M718" s="49"/>
      <c r="N718" s="49"/>
      <c r="O718" s="49"/>
      <c r="Q718" s="49"/>
      <c r="S718" s="49"/>
      <c r="U718" s="49"/>
      <c r="W718" s="49"/>
      <c r="Y718" s="49"/>
      <c r="AA718" s="49"/>
      <c r="AC718" s="49"/>
      <c r="AE718" s="49"/>
      <c r="AG718" s="49"/>
      <c r="AI718" s="49"/>
      <c r="AK718" s="49"/>
      <c r="AM718" s="49"/>
      <c r="AO718" s="49"/>
    </row>
    <row r="719" spans="1:41">
      <c r="A719" s="49"/>
      <c r="B719" s="49"/>
      <c r="C719" s="49"/>
      <c r="D719" s="49"/>
      <c r="E719" s="49"/>
      <c r="G719" s="49"/>
      <c r="I719" s="49"/>
      <c r="J719" s="49"/>
      <c r="K719" s="49"/>
      <c r="M719" s="49"/>
      <c r="N719" s="49"/>
      <c r="O719" s="49"/>
      <c r="Q719" s="49"/>
      <c r="S719" s="49"/>
      <c r="U719" s="49"/>
      <c r="W719" s="49"/>
      <c r="Y719" s="49"/>
      <c r="AA719" s="49"/>
      <c r="AC719" s="49"/>
      <c r="AE719" s="49"/>
      <c r="AG719" s="49"/>
      <c r="AI719" s="49"/>
      <c r="AK719" s="49"/>
      <c r="AM719" s="49"/>
      <c r="AO719" s="49"/>
    </row>
    <row r="720" spans="1:41">
      <c r="A720" s="49"/>
      <c r="B720" s="49"/>
      <c r="C720" s="49"/>
      <c r="D720" s="49"/>
      <c r="E720" s="49"/>
      <c r="G720" s="49"/>
      <c r="I720" s="49"/>
      <c r="J720" s="49"/>
      <c r="K720" s="49"/>
      <c r="M720" s="49"/>
      <c r="N720" s="49"/>
      <c r="O720" s="49"/>
      <c r="Q720" s="49"/>
      <c r="S720" s="49"/>
      <c r="U720" s="49"/>
      <c r="W720" s="49"/>
      <c r="Y720" s="49"/>
      <c r="AA720" s="49"/>
      <c r="AC720" s="49"/>
      <c r="AE720" s="49"/>
      <c r="AG720" s="49"/>
      <c r="AI720" s="49"/>
      <c r="AK720" s="49"/>
      <c r="AM720" s="49"/>
      <c r="AO720" s="49"/>
    </row>
    <row r="721" spans="1:41">
      <c r="A721" s="49"/>
      <c r="B721" s="49"/>
      <c r="C721" s="49"/>
      <c r="D721" s="49"/>
      <c r="E721" s="49"/>
      <c r="G721" s="49"/>
      <c r="I721" s="49"/>
      <c r="J721" s="49"/>
      <c r="K721" s="49"/>
      <c r="M721" s="49"/>
      <c r="N721" s="49"/>
      <c r="O721" s="49"/>
      <c r="Q721" s="49"/>
      <c r="S721" s="49"/>
      <c r="U721" s="49"/>
      <c r="W721" s="49"/>
      <c r="Y721" s="49"/>
      <c r="AA721" s="49"/>
      <c r="AC721" s="49"/>
      <c r="AE721" s="49"/>
      <c r="AG721" s="49"/>
      <c r="AI721" s="49"/>
      <c r="AK721" s="49"/>
      <c r="AM721" s="49"/>
      <c r="AO721" s="49"/>
    </row>
    <row r="722" spans="1:41">
      <c r="A722" s="49"/>
      <c r="B722" s="49"/>
      <c r="C722" s="49"/>
      <c r="D722" s="49"/>
      <c r="E722" s="49"/>
      <c r="G722" s="49"/>
      <c r="I722" s="49"/>
      <c r="J722" s="49"/>
      <c r="K722" s="49"/>
      <c r="M722" s="49"/>
      <c r="N722" s="49"/>
      <c r="O722" s="49"/>
      <c r="Q722" s="49"/>
      <c r="S722" s="49"/>
      <c r="U722" s="49"/>
      <c r="W722" s="49"/>
      <c r="Y722" s="49"/>
      <c r="AA722" s="49"/>
      <c r="AC722" s="49"/>
      <c r="AE722" s="49"/>
      <c r="AG722" s="49"/>
      <c r="AI722" s="49"/>
      <c r="AK722" s="49"/>
      <c r="AM722" s="49"/>
      <c r="AO722" s="49"/>
    </row>
    <row r="723" spans="1:41">
      <c r="A723" s="49"/>
      <c r="B723" s="49"/>
      <c r="C723" s="49"/>
      <c r="D723" s="49"/>
      <c r="E723" s="49"/>
      <c r="G723" s="49"/>
      <c r="I723" s="49"/>
      <c r="J723" s="49"/>
      <c r="K723" s="49"/>
      <c r="M723" s="49"/>
      <c r="N723" s="49"/>
      <c r="O723" s="49"/>
      <c r="Q723" s="49"/>
      <c r="S723" s="49"/>
      <c r="U723" s="49"/>
      <c r="W723" s="49"/>
      <c r="Y723" s="49"/>
      <c r="AA723" s="49"/>
      <c r="AC723" s="49"/>
      <c r="AE723" s="49"/>
      <c r="AG723" s="49"/>
      <c r="AI723" s="49"/>
      <c r="AK723" s="49"/>
      <c r="AM723" s="49"/>
      <c r="AO723" s="49"/>
    </row>
    <row r="724" spans="1:41">
      <c r="A724" s="49"/>
      <c r="B724" s="49"/>
      <c r="C724" s="49"/>
      <c r="D724" s="49"/>
      <c r="E724" s="49"/>
      <c r="G724" s="49"/>
      <c r="I724" s="49"/>
      <c r="J724" s="49"/>
      <c r="K724" s="49"/>
      <c r="M724" s="49"/>
      <c r="N724" s="49"/>
      <c r="O724" s="49"/>
      <c r="Q724" s="49"/>
      <c r="S724" s="49"/>
      <c r="U724" s="49"/>
      <c r="W724" s="49"/>
      <c r="Y724" s="49"/>
      <c r="AA724" s="49"/>
      <c r="AC724" s="49"/>
      <c r="AE724" s="49"/>
      <c r="AG724" s="49"/>
      <c r="AI724" s="49"/>
      <c r="AK724" s="49"/>
      <c r="AM724" s="49"/>
      <c r="AO724" s="49"/>
    </row>
    <row r="725" spans="1:41">
      <c r="A725" s="49"/>
      <c r="B725" s="49"/>
      <c r="C725" s="49"/>
      <c r="D725" s="49"/>
      <c r="E725" s="49"/>
      <c r="G725" s="49"/>
      <c r="I725" s="49"/>
      <c r="J725" s="49"/>
      <c r="K725" s="49"/>
      <c r="M725" s="49"/>
      <c r="N725" s="49"/>
      <c r="O725" s="49"/>
      <c r="Q725" s="49"/>
      <c r="S725" s="49"/>
      <c r="U725" s="49"/>
      <c r="W725" s="49"/>
      <c r="Y725" s="49"/>
      <c r="AA725" s="49"/>
      <c r="AC725" s="49"/>
      <c r="AE725" s="49"/>
      <c r="AG725" s="49"/>
      <c r="AI725" s="49"/>
      <c r="AK725" s="49"/>
      <c r="AM725" s="49"/>
      <c r="AO725" s="49"/>
    </row>
    <row r="726" spans="1:41">
      <c r="A726" s="49"/>
      <c r="B726" s="49"/>
      <c r="C726" s="49"/>
      <c r="D726" s="49"/>
      <c r="E726" s="49"/>
      <c r="G726" s="49"/>
      <c r="I726" s="49"/>
      <c r="J726" s="49"/>
      <c r="K726" s="49"/>
      <c r="M726" s="49"/>
      <c r="N726" s="49"/>
      <c r="O726" s="49"/>
      <c r="Q726" s="49"/>
      <c r="S726" s="49"/>
      <c r="U726" s="49"/>
      <c r="W726" s="49"/>
      <c r="Y726" s="49"/>
      <c r="AA726" s="49"/>
      <c r="AC726" s="49"/>
      <c r="AE726" s="49"/>
      <c r="AG726" s="49"/>
      <c r="AI726" s="49"/>
      <c r="AK726" s="49"/>
      <c r="AM726" s="49"/>
      <c r="AO726" s="49"/>
    </row>
    <row r="727" spans="1:41">
      <c r="A727" s="49"/>
      <c r="B727" s="49"/>
      <c r="C727" s="49"/>
      <c r="D727" s="49"/>
      <c r="E727" s="49"/>
      <c r="G727" s="49"/>
      <c r="I727" s="49"/>
      <c r="J727" s="49"/>
      <c r="K727" s="49"/>
      <c r="M727" s="49"/>
      <c r="N727" s="49"/>
      <c r="O727" s="49"/>
      <c r="Q727" s="49"/>
      <c r="S727" s="49"/>
      <c r="U727" s="49"/>
      <c r="W727" s="49"/>
      <c r="Y727" s="49"/>
      <c r="AA727" s="49"/>
      <c r="AC727" s="49"/>
      <c r="AE727" s="49"/>
      <c r="AG727" s="49"/>
      <c r="AI727" s="49"/>
      <c r="AK727" s="49"/>
      <c r="AM727" s="49"/>
      <c r="AO727" s="49"/>
    </row>
    <row r="728" spans="1:41">
      <c r="A728" s="49"/>
      <c r="B728" s="49"/>
      <c r="C728" s="49"/>
      <c r="D728" s="49"/>
      <c r="E728" s="49"/>
      <c r="G728" s="49"/>
      <c r="I728" s="49"/>
      <c r="J728" s="49"/>
      <c r="K728" s="49"/>
      <c r="M728" s="49"/>
      <c r="N728" s="49"/>
      <c r="O728" s="49"/>
      <c r="Q728" s="49"/>
      <c r="S728" s="49"/>
      <c r="U728" s="49"/>
      <c r="W728" s="49"/>
      <c r="Y728" s="49"/>
      <c r="AA728" s="49"/>
      <c r="AC728" s="49"/>
      <c r="AE728" s="49"/>
      <c r="AG728" s="49"/>
      <c r="AI728" s="49"/>
      <c r="AK728" s="49"/>
      <c r="AM728" s="49"/>
      <c r="AO728" s="49"/>
    </row>
    <row r="729" spans="1:41">
      <c r="A729" s="49"/>
      <c r="B729" s="49"/>
      <c r="C729" s="49"/>
      <c r="D729" s="49"/>
      <c r="E729" s="49"/>
      <c r="G729" s="49"/>
      <c r="I729" s="49"/>
      <c r="J729" s="49"/>
      <c r="K729" s="49"/>
      <c r="M729" s="49"/>
      <c r="N729" s="49"/>
      <c r="O729" s="49"/>
      <c r="Q729" s="49"/>
      <c r="S729" s="49"/>
      <c r="U729" s="49"/>
      <c r="W729" s="49"/>
      <c r="Y729" s="49"/>
      <c r="AA729" s="49"/>
      <c r="AC729" s="49"/>
      <c r="AE729" s="49"/>
      <c r="AG729" s="49"/>
      <c r="AI729" s="49"/>
      <c r="AK729" s="49"/>
      <c r="AM729" s="49"/>
      <c r="AO729" s="49"/>
    </row>
    <row r="730" spans="1:41">
      <c r="A730" s="49"/>
      <c r="B730" s="49"/>
      <c r="C730" s="49"/>
      <c r="D730" s="49"/>
      <c r="E730" s="49"/>
      <c r="G730" s="49"/>
      <c r="I730" s="49"/>
      <c r="J730" s="49"/>
      <c r="K730" s="49"/>
      <c r="M730" s="49"/>
      <c r="N730" s="49"/>
      <c r="O730" s="49"/>
      <c r="Q730" s="49"/>
      <c r="S730" s="49"/>
      <c r="U730" s="49"/>
      <c r="W730" s="49"/>
      <c r="Y730" s="49"/>
      <c r="AA730" s="49"/>
      <c r="AC730" s="49"/>
      <c r="AE730" s="49"/>
      <c r="AG730" s="49"/>
      <c r="AI730" s="49"/>
      <c r="AK730" s="49"/>
      <c r="AM730" s="49"/>
      <c r="AO730" s="49"/>
    </row>
    <row r="731" spans="1:41">
      <c r="A731" s="49"/>
      <c r="B731" s="49"/>
      <c r="C731" s="49"/>
      <c r="D731" s="49"/>
      <c r="E731" s="49"/>
      <c r="G731" s="49"/>
      <c r="I731" s="49"/>
      <c r="J731" s="49"/>
      <c r="K731" s="49"/>
      <c r="M731" s="49"/>
      <c r="N731" s="49"/>
      <c r="O731" s="49"/>
      <c r="Q731" s="49"/>
      <c r="S731" s="49"/>
      <c r="U731" s="49"/>
      <c r="W731" s="49"/>
      <c r="Y731" s="49"/>
      <c r="AA731" s="49"/>
      <c r="AC731" s="49"/>
      <c r="AE731" s="49"/>
      <c r="AG731" s="49"/>
      <c r="AI731" s="49"/>
      <c r="AK731" s="49"/>
      <c r="AM731" s="49"/>
      <c r="AO731" s="49"/>
    </row>
    <row r="732" spans="1:41">
      <c r="A732" s="49"/>
      <c r="B732" s="49"/>
      <c r="C732" s="49"/>
      <c r="D732" s="49"/>
      <c r="E732" s="49"/>
      <c r="G732" s="49"/>
      <c r="I732" s="49"/>
      <c r="J732" s="49"/>
      <c r="K732" s="49"/>
      <c r="M732" s="49"/>
      <c r="N732" s="49"/>
      <c r="O732" s="49"/>
      <c r="Q732" s="49"/>
      <c r="S732" s="49"/>
      <c r="U732" s="49"/>
      <c r="W732" s="49"/>
      <c r="Y732" s="49"/>
      <c r="AA732" s="49"/>
      <c r="AC732" s="49"/>
      <c r="AE732" s="49"/>
      <c r="AG732" s="49"/>
      <c r="AI732" s="49"/>
      <c r="AK732" s="49"/>
      <c r="AM732" s="49"/>
      <c r="AO732" s="49"/>
    </row>
    <row r="733" spans="1:41">
      <c r="A733" s="49"/>
      <c r="B733" s="49"/>
      <c r="C733" s="49"/>
      <c r="D733" s="49"/>
      <c r="E733" s="49"/>
      <c r="G733" s="49"/>
      <c r="I733" s="49"/>
      <c r="J733" s="49"/>
      <c r="K733" s="49"/>
      <c r="M733" s="49"/>
      <c r="N733" s="49"/>
      <c r="O733" s="49"/>
      <c r="Q733" s="49"/>
      <c r="S733" s="49"/>
      <c r="U733" s="49"/>
      <c r="W733" s="49"/>
      <c r="Y733" s="49"/>
      <c r="AA733" s="49"/>
      <c r="AC733" s="49"/>
      <c r="AE733" s="49"/>
      <c r="AG733" s="49"/>
      <c r="AI733" s="49"/>
      <c r="AK733" s="49"/>
      <c r="AM733" s="49"/>
      <c r="AO733" s="49"/>
    </row>
    <row r="734" spans="1:41">
      <c r="A734" s="49"/>
      <c r="B734" s="49"/>
      <c r="C734" s="49"/>
      <c r="D734" s="49"/>
      <c r="E734" s="49"/>
      <c r="G734" s="49"/>
      <c r="I734" s="49"/>
      <c r="J734" s="49"/>
      <c r="K734" s="49"/>
      <c r="M734" s="49"/>
      <c r="N734" s="49"/>
      <c r="O734" s="49"/>
      <c r="Q734" s="49"/>
      <c r="S734" s="49"/>
      <c r="U734" s="49"/>
      <c r="W734" s="49"/>
      <c r="Y734" s="49"/>
      <c r="AA734" s="49"/>
      <c r="AC734" s="49"/>
      <c r="AE734" s="49"/>
      <c r="AG734" s="49"/>
      <c r="AI734" s="49"/>
      <c r="AK734" s="49"/>
      <c r="AM734" s="49"/>
      <c r="AO734" s="49"/>
    </row>
    <row r="735" spans="1:41">
      <c r="A735" s="49"/>
      <c r="B735" s="49"/>
      <c r="C735" s="49"/>
      <c r="D735" s="49"/>
      <c r="E735" s="49"/>
      <c r="G735" s="49"/>
      <c r="I735" s="49"/>
      <c r="J735" s="49"/>
      <c r="K735" s="49"/>
      <c r="M735" s="49"/>
      <c r="N735" s="49"/>
      <c r="O735" s="49"/>
      <c r="Q735" s="49"/>
      <c r="S735" s="49"/>
      <c r="U735" s="49"/>
      <c r="W735" s="49"/>
      <c r="Y735" s="49"/>
      <c r="AA735" s="49"/>
      <c r="AC735" s="49"/>
      <c r="AE735" s="49"/>
      <c r="AG735" s="49"/>
      <c r="AI735" s="49"/>
      <c r="AK735" s="49"/>
      <c r="AM735" s="49"/>
      <c r="AO735" s="49"/>
    </row>
    <row r="736" spans="1:41">
      <c r="A736" s="49"/>
      <c r="B736" s="49"/>
      <c r="C736" s="49"/>
      <c r="D736" s="49"/>
      <c r="E736" s="49"/>
      <c r="G736" s="49"/>
      <c r="I736" s="49"/>
      <c r="J736" s="49"/>
      <c r="K736" s="49"/>
      <c r="M736" s="49"/>
      <c r="N736" s="49"/>
      <c r="O736" s="49"/>
      <c r="Q736" s="49"/>
      <c r="S736" s="49"/>
      <c r="U736" s="49"/>
      <c r="W736" s="49"/>
      <c r="Y736" s="49"/>
      <c r="AA736" s="49"/>
      <c r="AC736" s="49"/>
      <c r="AE736" s="49"/>
      <c r="AG736" s="49"/>
      <c r="AI736" s="49"/>
      <c r="AK736" s="49"/>
      <c r="AM736" s="49"/>
      <c r="AO736" s="49"/>
    </row>
    <row r="737" spans="1:41">
      <c r="A737" s="49"/>
      <c r="B737" s="49"/>
      <c r="C737" s="49"/>
      <c r="D737" s="49"/>
      <c r="E737" s="49"/>
      <c r="G737" s="49"/>
      <c r="I737" s="49"/>
      <c r="J737" s="49"/>
      <c r="K737" s="49"/>
      <c r="M737" s="49"/>
      <c r="N737" s="49"/>
      <c r="O737" s="49"/>
      <c r="Q737" s="49"/>
      <c r="S737" s="49"/>
      <c r="U737" s="49"/>
      <c r="W737" s="49"/>
      <c r="Y737" s="49"/>
      <c r="AA737" s="49"/>
      <c r="AC737" s="49"/>
      <c r="AE737" s="49"/>
      <c r="AG737" s="49"/>
      <c r="AI737" s="49"/>
      <c r="AK737" s="49"/>
      <c r="AM737" s="49"/>
      <c r="AO737" s="49"/>
    </row>
    <row r="738" spans="1:41">
      <c r="A738" s="49"/>
      <c r="B738" s="49"/>
      <c r="C738" s="49"/>
      <c r="D738" s="49"/>
      <c r="E738" s="49"/>
      <c r="G738" s="49"/>
      <c r="I738" s="49"/>
      <c r="J738" s="49"/>
      <c r="K738" s="49"/>
      <c r="M738" s="49"/>
      <c r="N738" s="49"/>
      <c r="O738" s="49"/>
      <c r="Q738" s="49"/>
      <c r="S738" s="49"/>
      <c r="U738" s="49"/>
      <c r="W738" s="49"/>
      <c r="Y738" s="49"/>
      <c r="AA738" s="49"/>
      <c r="AC738" s="49"/>
      <c r="AE738" s="49"/>
      <c r="AG738" s="49"/>
      <c r="AI738" s="49"/>
      <c r="AK738" s="49"/>
      <c r="AM738" s="49"/>
      <c r="AO738" s="49"/>
    </row>
    <row r="739" spans="1:41">
      <c r="A739" s="49"/>
      <c r="B739" s="49"/>
      <c r="C739" s="49"/>
      <c r="D739" s="49"/>
      <c r="E739" s="49"/>
      <c r="G739" s="49"/>
      <c r="I739" s="49"/>
      <c r="J739" s="49"/>
      <c r="K739" s="49"/>
      <c r="M739" s="49"/>
      <c r="N739" s="49"/>
      <c r="O739" s="49"/>
      <c r="Q739" s="49"/>
      <c r="S739" s="49"/>
      <c r="U739" s="49"/>
      <c r="W739" s="49"/>
      <c r="Y739" s="49"/>
      <c r="AA739" s="49"/>
      <c r="AC739" s="49"/>
      <c r="AE739" s="49"/>
      <c r="AG739" s="49"/>
      <c r="AI739" s="49"/>
      <c r="AK739" s="49"/>
      <c r="AM739" s="49"/>
      <c r="AO739" s="49"/>
    </row>
    <row r="740" spans="1:41">
      <c r="A740" s="49"/>
      <c r="B740" s="49"/>
      <c r="C740" s="49"/>
      <c r="D740" s="49"/>
      <c r="E740" s="49"/>
      <c r="G740" s="49"/>
      <c r="I740" s="49"/>
      <c r="J740" s="49"/>
      <c r="K740" s="49"/>
      <c r="M740" s="49"/>
      <c r="N740" s="49"/>
      <c r="O740" s="49"/>
      <c r="Q740" s="49"/>
      <c r="S740" s="49"/>
      <c r="U740" s="49"/>
      <c r="W740" s="49"/>
      <c r="Y740" s="49"/>
      <c r="AA740" s="49"/>
      <c r="AC740" s="49"/>
      <c r="AE740" s="49"/>
      <c r="AG740" s="49"/>
      <c r="AI740" s="49"/>
      <c r="AK740" s="49"/>
      <c r="AM740" s="49"/>
      <c r="AO740" s="49"/>
    </row>
    <row r="741" spans="1:41">
      <c r="A741" s="49"/>
      <c r="B741" s="49"/>
      <c r="C741" s="49"/>
      <c r="D741" s="49"/>
      <c r="E741" s="49"/>
      <c r="G741" s="49"/>
      <c r="I741" s="49"/>
      <c r="J741" s="49"/>
      <c r="K741" s="49"/>
      <c r="M741" s="49"/>
      <c r="N741" s="49"/>
      <c r="O741" s="49"/>
      <c r="Q741" s="49"/>
      <c r="S741" s="49"/>
      <c r="U741" s="49"/>
      <c r="W741" s="49"/>
      <c r="Y741" s="49"/>
      <c r="AA741" s="49"/>
      <c r="AC741" s="49"/>
      <c r="AE741" s="49"/>
      <c r="AG741" s="49"/>
      <c r="AI741" s="49"/>
      <c r="AK741" s="49"/>
      <c r="AM741" s="49"/>
      <c r="AO741" s="49"/>
    </row>
    <row r="742" spans="1:41">
      <c r="A742" s="49"/>
      <c r="B742" s="49"/>
      <c r="C742" s="49"/>
      <c r="D742" s="49"/>
      <c r="E742" s="49"/>
      <c r="G742" s="49"/>
      <c r="I742" s="49"/>
      <c r="J742" s="49"/>
      <c r="K742" s="49"/>
      <c r="M742" s="49"/>
      <c r="N742" s="49"/>
      <c r="O742" s="49"/>
      <c r="Q742" s="49"/>
      <c r="S742" s="49"/>
      <c r="U742" s="49"/>
      <c r="W742" s="49"/>
      <c r="Y742" s="49"/>
      <c r="AA742" s="49"/>
      <c r="AC742" s="49"/>
      <c r="AE742" s="49"/>
      <c r="AG742" s="49"/>
      <c r="AI742" s="49"/>
      <c r="AK742" s="49"/>
      <c r="AM742" s="49"/>
      <c r="AO742" s="49"/>
    </row>
    <row r="743" spans="1:41">
      <c r="A743" s="49"/>
      <c r="B743" s="49"/>
      <c r="C743" s="49"/>
      <c r="D743" s="49"/>
      <c r="E743" s="49"/>
      <c r="G743" s="49"/>
      <c r="I743" s="49"/>
      <c r="J743" s="49"/>
      <c r="K743" s="49"/>
      <c r="M743" s="49"/>
      <c r="N743" s="49"/>
      <c r="O743" s="49"/>
      <c r="Q743" s="49"/>
      <c r="S743" s="49"/>
      <c r="U743" s="49"/>
      <c r="W743" s="49"/>
      <c r="Y743" s="49"/>
      <c r="AA743" s="49"/>
      <c r="AC743" s="49"/>
      <c r="AE743" s="49"/>
      <c r="AG743" s="49"/>
      <c r="AI743" s="49"/>
      <c r="AK743" s="49"/>
      <c r="AM743" s="49"/>
      <c r="AO743" s="49"/>
    </row>
    <row r="744" spans="1:41">
      <c r="A744" s="49"/>
      <c r="B744" s="49"/>
      <c r="C744" s="49"/>
      <c r="D744" s="49"/>
      <c r="E744" s="49"/>
      <c r="G744" s="49"/>
      <c r="I744" s="49"/>
      <c r="J744" s="49"/>
      <c r="K744" s="49"/>
      <c r="M744" s="49"/>
      <c r="N744" s="49"/>
      <c r="O744" s="49"/>
      <c r="Q744" s="49"/>
      <c r="S744" s="49"/>
      <c r="U744" s="49"/>
      <c r="W744" s="49"/>
      <c r="Y744" s="49"/>
      <c r="AA744" s="49"/>
      <c r="AC744" s="49"/>
      <c r="AE744" s="49"/>
      <c r="AG744" s="49"/>
      <c r="AI744" s="49"/>
      <c r="AK744" s="49"/>
      <c r="AM744" s="49"/>
      <c r="AO744" s="49"/>
    </row>
    <row r="745" spans="1:41">
      <c r="A745" s="49"/>
      <c r="B745" s="49"/>
      <c r="C745" s="49"/>
      <c r="D745" s="49"/>
      <c r="E745" s="49"/>
      <c r="G745" s="49"/>
      <c r="I745" s="49"/>
      <c r="J745" s="49"/>
      <c r="K745" s="49"/>
      <c r="M745" s="49"/>
      <c r="N745" s="49"/>
      <c r="O745" s="49"/>
      <c r="Q745" s="49"/>
      <c r="S745" s="49"/>
      <c r="U745" s="49"/>
      <c r="W745" s="49"/>
      <c r="Y745" s="49"/>
      <c r="AA745" s="49"/>
      <c r="AC745" s="49"/>
      <c r="AE745" s="49"/>
      <c r="AG745" s="49"/>
      <c r="AI745" s="49"/>
      <c r="AK745" s="49"/>
      <c r="AM745" s="49"/>
      <c r="AO745" s="49"/>
    </row>
    <row r="746" spans="1:41">
      <c r="A746" s="49"/>
      <c r="B746" s="49"/>
      <c r="C746" s="49"/>
      <c r="D746" s="49"/>
      <c r="E746" s="49"/>
      <c r="G746" s="49"/>
      <c r="I746" s="49"/>
      <c r="J746" s="49"/>
      <c r="K746" s="49"/>
      <c r="M746" s="49"/>
      <c r="N746" s="49"/>
      <c r="O746" s="49"/>
      <c r="Q746" s="49"/>
      <c r="S746" s="49"/>
      <c r="U746" s="49"/>
      <c r="W746" s="49"/>
      <c r="Y746" s="49"/>
      <c r="AA746" s="49"/>
      <c r="AC746" s="49"/>
      <c r="AE746" s="49"/>
      <c r="AG746" s="49"/>
      <c r="AI746" s="49"/>
      <c r="AK746" s="49"/>
      <c r="AM746" s="49"/>
      <c r="AO746" s="49"/>
    </row>
    <row r="747" spans="1:41">
      <c r="A747" s="49"/>
      <c r="B747" s="49"/>
      <c r="C747" s="49"/>
      <c r="D747" s="49"/>
      <c r="E747" s="49"/>
      <c r="G747" s="49"/>
      <c r="I747" s="49"/>
      <c r="J747" s="49"/>
      <c r="K747" s="49"/>
      <c r="M747" s="49"/>
      <c r="N747" s="49"/>
      <c r="O747" s="49"/>
      <c r="Q747" s="49"/>
      <c r="S747" s="49"/>
      <c r="U747" s="49"/>
      <c r="W747" s="49"/>
      <c r="Y747" s="49"/>
      <c r="AA747" s="49"/>
      <c r="AC747" s="49"/>
      <c r="AE747" s="49"/>
      <c r="AG747" s="49"/>
      <c r="AI747" s="49"/>
      <c r="AK747" s="49"/>
      <c r="AM747" s="49"/>
      <c r="AO747" s="49"/>
    </row>
    <row r="748" spans="1:41">
      <c r="A748" s="49"/>
      <c r="B748" s="49"/>
      <c r="C748" s="49"/>
      <c r="D748" s="49"/>
      <c r="E748" s="49"/>
      <c r="G748" s="49"/>
      <c r="I748" s="49"/>
      <c r="J748" s="49"/>
      <c r="K748" s="49"/>
      <c r="M748" s="49"/>
      <c r="N748" s="49"/>
      <c r="O748" s="49"/>
      <c r="Q748" s="49"/>
      <c r="S748" s="49"/>
      <c r="U748" s="49"/>
      <c r="W748" s="49"/>
      <c r="Y748" s="49"/>
      <c r="AA748" s="49"/>
      <c r="AC748" s="49"/>
      <c r="AE748" s="49"/>
      <c r="AG748" s="49"/>
      <c r="AI748" s="49"/>
      <c r="AK748" s="49"/>
      <c r="AM748" s="49"/>
      <c r="AO748" s="49"/>
    </row>
    <row r="749" spans="1:41">
      <c r="A749" s="49"/>
      <c r="B749" s="49"/>
      <c r="C749" s="49"/>
      <c r="D749" s="49"/>
      <c r="E749" s="49"/>
      <c r="G749" s="49"/>
      <c r="I749" s="49"/>
      <c r="J749" s="49"/>
      <c r="K749" s="49"/>
      <c r="M749" s="49"/>
      <c r="N749" s="49"/>
      <c r="O749" s="49"/>
      <c r="Q749" s="49"/>
      <c r="S749" s="49"/>
      <c r="U749" s="49"/>
      <c r="W749" s="49"/>
      <c r="Y749" s="49"/>
      <c r="AA749" s="49"/>
      <c r="AC749" s="49"/>
      <c r="AE749" s="49"/>
      <c r="AG749" s="49"/>
      <c r="AI749" s="49"/>
      <c r="AK749" s="49"/>
      <c r="AM749" s="49"/>
      <c r="AO749" s="49"/>
    </row>
    <row r="750" spans="1:41">
      <c r="A750" s="49"/>
      <c r="B750" s="49"/>
      <c r="C750" s="49"/>
      <c r="D750" s="49"/>
      <c r="E750" s="49"/>
      <c r="G750" s="49"/>
      <c r="I750" s="49"/>
      <c r="J750" s="49"/>
      <c r="K750" s="49"/>
      <c r="M750" s="49"/>
      <c r="N750" s="49"/>
      <c r="O750" s="49"/>
      <c r="Q750" s="49"/>
      <c r="S750" s="49"/>
      <c r="U750" s="49"/>
      <c r="W750" s="49"/>
      <c r="Y750" s="49"/>
      <c r="AA750" s="49"/>
      <c r="AC750" s="49"/>
      <c r="AE750" s="49"/>
      <c r="AG750" s="49"/>
      <c r="AI750" s="49"/>
      <c r="AK750" s="49"/>
      <c r="AM750" s="49"/>
      <c r="AO750" s="49"/>
    </row>
    <row r="751" spans="1:41">
      <c r="A751" s="49"/>
      <c r="B751" s="49"/>
      <c r="C751" s="49"/>
      <c r="D751" s="49"/>
      <c r="E751" s="49"/>
      <c r="G751" s="49"/>
      <c r="I751" s="49"/>
      <c r="J751" s="49"/>
      <c r="K751" s="49"/>
      <c r="M751" s="49"/>
      <c r="N751" s="49"/>
      <c r="O751" s="49"/>
      <c r="Q751" s="49"/>
      <c r="S751" s="49"/>
      <c r="U751" s="49"/>
      <c r="W751" s="49"/>
      <c r="Y751" s="49"/>
      <c r="AA751" s="49"/>
      <c r="AC751" s="49"/>
      <c r="AE751" s="49"/>
      <c r="AG751" s="49"/>
      <c r="AI751" s="49"/>
      <c r="AK751" s="49"/>
      <c r="AM751" s="49"/>
      <c r="AO751" s="49"/>
    </row>
    <row r="752" spans="1:41">
      <c r="A752" s="49"/>
      <c r="B752" s="49"/>
      <c r="C752" s="49"/>
      <c r="D752" s="49"/>
      <c r="E752" s="49"/>
      <c r="G752" s="49"/>
      <c r="I752" s="49"/>
      <c r="J752" s="49"/>
      <c r="K752" s="49"/>
      <c r="M752" s="49"/>
      <c r="N752" s="49"/>
      <c r="O752" s="49"/>
      <c r="Q752" s="49"/>
      <c r="S752" s="49"/>
      <c r="U752" s="49"/>
      <c r="W752" s="49"/>
      <c r="Y752" s="49"/>
      <c r="AA752" s="49"/>
      <c r="AC752" s="49"/>
      <c r="AE752" s="49"/>
      <c r="AG752" s="49"/>
      <c r="AI752" s="49"/>
      <c r="AK752" s="49"/>
      <c r="AM752" s="49"/>
      <c r="AO752" s="49"/>
    </row>
    <row r="753" spans="1:41">
      <c r="A753" s="49"/>
      <c r="B753" s="49"/>
      <c r="C753" s="49"/>
      <c r="D753" s="49"/>
      <c r="E753" s="49"/>
      <c r="G753" s="49"/>
      <c r="I753" s="49"/>
      <c r="J753" s="49"/>
      <c r="K753" s="49"/>
      <c r="M753" s="49"/>
      <c r="N753" s="49"/>
      <c r="O753" s="49"/>
      <c r="Q753" s="49"/>
      <c r="S753" s="49"/>
      <c r="U753" s="49"/>
      <c r="W753" s="49"/>
      <c r="Y753" s="49"/>
      <c r="AA753" s="49"/>
      <c r="AC753" s="49"/>
      <c r="AE753" s="49"/>
      <c r="AG753" s="49"/>
      <c r="AI753" s="49"/>
      <c r="AK753" s="49"/>
      <c r="AM753" s="49"/>
      <c r="AO753" s="49"/>
    </row>
    <row r="754" spans="1:41">
      <c r="A754" s="49"/>
      <c r="B754" s="49"/>
      <c r="C754" s="49"/>
      <c r="D754" s="49"/>
      <c r="E754" s="49"/>
      <c r="G754" s="49"/>
      <c r="I754" s="49"/>
      <c r="J754" s="49"/>
      <c r="K754" s="49"/>
      <c r="M754" s="49"/>
      <c r="N754" s="49"/>
      <c r="O754" s="49"/>
      <c r="Q754" s="49"/>
      <c r="S754" s="49"/>
      <c r="U754" s="49"/>
      <c r="W754" s="49"/>
      <c r="Y754" s="49"/>
      <c r="AA754" s="49"/>
      <c r="AC754" s="49"/>
      <c r="AE754" s="49"/>
      <c r="AG754" s="49"/>
      <c r="AI754" s="49"/>
      <c r="AK754" s="49"/>
      <c r="AM754" s="49"/>
      <c r="AO754" s="49"/>
    </row>
    <row r="755" spans="1:41">
      <c r="A755" s="49"/>
      <c r="B755" s="49"/>
      <c r="C755" s="49"/>
      <c r="D755" s="49"/>
      <c r="E755" s="49"/>
      <c r="G755" s="49"/>
      <c r="I755" s="49"/>
      <c r="J755" s="49"/>
      <c r="K755" s="49"/>
      <c r="M755" s="49"/>
      <c r="N755" s="49"/>
      <c r="O755" s="49"/>
      <c r="Q755" s="49"/>
      <c r="S755" s="49"/>
      <c r="U755" s="49"/>
      <c r="W755" s="49"/>
      <c r="Y755" s="49"/>
      <c r="AA755" s="49"/>
      <c r="AC755" s="49"/>
      <c r="AE755" s="49"/>
      <c r="AG755" s="49"/>
      <c r="AI755" s="49"/>
      <c r="AK755" s="49"/>
      <c r="AM755" s="49"/>
      <c r="AO755" s="49"/>
    </row>
    <row r="756" spans="1:41">
      <c r="A756" s="49"/>
      <c r="B756" s="49"/>
      <c r="C756" s="49"/>
      <c r="D756" s="49"/>
      <c r="E756" s="49"/>
      <c r="G756" s="49"/>
      <c r="I756" s="49"/>
      <c r="J756" s="49"/>
      <c r="K756" s="49"/>
      <c r="M756" s="49"/>
      <c r="N756" s="49"/>
      <c r="O756" s="49"/>
      <c r="Q756" s="49"/>
      <c r="S756" s="49"/>
      <c r="U756" s="49"/>
      <c r="W756" s="49"/>
      <c r="Y756" s="49"/>
      <c r="AA756" s="49"/>
      <c r="AC756" s="49"/>
      <c r="AE756" s="49"/>
      <c r="AG756" s="49"/>
      <c r="AI756" s="49"/>
      <c r="AK756" s="49"/>
      <c r="AM756" s="49"/>
      <c r="AO756" s="49"/>
    </row>
    <row r="757" spans="1:41">
      <c r="A757" s="49"/>
      <c r="B757" s="49"/>
      <c r="C757" s="49"/>
      <c r="D757" s="49"/>
      <c r="E757" s="49"/>
      <c r="G757" s="49"/>
      <c r="I757" s="49"/>
      <c r="J757" s="49"/>
      <c r="K757" s="49"/>
      <c r="M757" s="49"/>
      <c r="N757" s="49"/>
      <c r="O757" s="49"/>
      <c r="Q757" s="49"/>
      <c r="S757" s="49"/>
      <c r="U757" s="49"/>
      <c r="W757" s="49"/>
      <c r="Y757" s="49"/>
      <c r="AA757" s="49"/>
      <c r="AC757" s="49"/>
      <c r="AE757" s="49"/>
      <c r="AG757" s="49"/>
      <c r="AI757" s="49"/>
      <c r="AK757" s="49"/>
      <c r="AM757" s="49"/>
      <c r="AO757" s="49"/>
    </row>
    <row r="758" spans="1:41">
      <c r="A758" s="49"/>
      <c r="B758" s="49"/>
      <c r="C758" s="49"/>
      <c r="D758" s="49"/>
      <c r="E758" s="49"/>
      <c r="G758" s="49"/>
      <c r="I758" s="49"/>
      <c r="J758" s="49"/>
      <c r="K758" s="49"/>
      <c r="M758" s="49"/>
      <c r="N758" s="49"/>
      <c r="O758" s="49"/>
      <c r="Q758" s="49"/>
      <c r="S758" s="49"/>
      <c r="U758" s="49"/>
      <c r="W758" s="49"/>
      <c r="Y758" s="49"/>
      <c r="AA758" s="49"/>
      <c r="AC758" s="49"/>
      <c r="AE758" s="49"/>
      <c r="AG758" s="49"/>
      <c r="AI758" s="49"/>
      <c r="AK758" s="49"/>
      <c r="AM758" s="49"/>
      <c r="AO758" s="49"/>
    </row>
    <row r="759" spans="1:41">
      <c r="A759" s="49"/>
      <c r="B759" s="49"/>
      <c r="C759" s="49"/>
      <c r="D759" s="49"/>
      <c r="E759" s="49"/>
      <c r="G759" s="49"/>
      <c r="I759" s="49"/>
      <c r="J759" s="49"/>
      <c r="K759" s="49"/>
      <c r="M759" s="49"/>
      <c r="N759" s="49"/>
      <c r="O759" s="49"/>
      <c r="Q759" s="49"/>
      <c r="S759" s="49"/>
      <c r="U759" s="49"/>
      <c r="W759" s="49"/>
      <c r="Y759" s="49"/>
      <c r="AA759" s="49"/>
      <c r="AC759" s="49"/>
      <c r="AE759" s="49"/>
      <c r="AG759" s="49"/>
      <c r="AI759" s="49"/>
      <c r="AK759" s="49"/>
      <c r="AM759" s="49"/>
      <c r="AO759" s="49"/>
    </row>
    <row r="760" spans="1:41">
      <c r="A760" s="49"/>
      <c r="B760" s="49"/>
      <c r="C760" s="49"/>
      <c r="D760" s="49"/>
      <c r="E760" s="49"/>
      <c r="G760" s="49"/>
      <c r="I760" s="49"/>
      <c r="J760" s="49"/>
      <c r="K760" s="49"/>
      <c r="M760" s="49"/>
      <c r="N760" s="49"/>
      <c r="O760" s="49"/>
      <c r="Q760" s="49"/>
      <c r="S760" s="49"/>
      <c r="U760" s="49"/>
      <c r="W760" s="49"/>
      <c r="Y760" s="49"/>
      <c r="AA760" s="49"/>
      <c r="AC760" s="49"/>
      <c r="AE760" s="49"/>
      <c r="AG760" s="49"/>
      <c r="AI760" s="49"/>
      <c r="AK760" s="49"/>
      <c r="AM760" s="49"/>
      <c r="AO760" s="49"/>
    </row>
    <row r="761" spans="1:41">
      <c r="A761" s="49"/>
      <c r="B761" s="49"/>
      <c r="C761" s="49"/>
      <c r="D761" s="49"/>
      <c r="E761" s="49"/>
      <c r="G761" s="49"/>
      <c r="I761" s="49"/>
      <c r="J761" s="49"/>
      <c r="K761" s="49"/>
      <c r="M761" s="49"/>
      <c r="N761" s="49"/>
      <c r="O761" s="49"/>
      <c r="Q761" s="49"/>
      <c r="S761" s="49"/>
      <c r="U761" s="49"/>
      <c r="W761" s="49"/>
      <c r="Y761" s="49"/>
      <c r="AA761" s="49"/>
      <c r="AC761" s="49"/>
      <c r="AE761" s="49"/>
      <c r="AG761" s="49"/>
      <c r="AI761" s="49"/>
      <c r="AK761" s="49"/>
      <c r="AM761" s="49"/>
      <c r="AO761" s="49"/>
    </row>
    <row r="762" spans="1:41">
      <c r="A762" s="49"/>
      <c r="B762" s="49"/>
      <c r="C762" s="49"/>
      <c r="D762" s="49"/>
      <c r="E762" s="49"/>
      <c r="G762" s="49"/>
      <c r="I762" s="49"/>
      <c r="J762" s="49"/>
      <c r="K762" s="49"/>
      <c r="M762" s="49"/>
      <c r="N762" s="49"/>
      <c r="O762" s="49"/>
      <c r="Q762" s="49"/>
      <c r="S762" s="49"/>
      <c r="U762" s="49"/>
      <c r="W762" s="49"/>
      <c r="Y762" s="49"/>
      <c r="AA762" s="49"/>
      <c r="AC762" s="49"/>
      <c r="AE762" s="49"/>
      <c r="AG762" s="49"/>
      <c r="AI762" s="49"/>
      <c r="AK762" s="49"/>
      <c r="AM762" s="49"/>
      <c r="AO762" s="49"/>
    </row>
    <row r="763" spans="1:41">
      <c r="A763" s="49"/>
      <c r="B763" s="49"/>
      <c r="C763" s="49"/>
      <c r="D763" s="49"/>
      <c r="E763" s="49"/>
      <c r="G763" s="49"/>
      <c r="I763" s="49"/>
      <c r="J763" s="49"/>
      <c r="K763" s="49"/>
      <c r="M763" s="49"/>
      <c r="N763" s="49"/>
      <c r="O763" s="49"/>
      <c r="Q763" s="49"/>
      <c r="S763" s="49"/>
      <c r="U763" s="49"/>
      <c r="W763" s="49"/>
      <c r="Y763" s="49"/>
      <c r="AA763" s="49"/>
      <c r="AC763" s="49"/>
      <c r="AE763" s="49"/>
      <c r="AG763" s="49"/>
      <c r="AI763" s="49"/>
      <c r="AK763" s="49"/>
      <c r="AM763" s="49"/>
      <c r="AO763" s="49"/>
    </row>
    <row r="764" spans="1:41">
      <c r="A764" s="49"/>
      <c r="B764" s="49"/>
      <c r="C764" s="49"/>
      <c r="D764" s="49"/>
      <c r="E764" s="49"/>
      <c r="G764" s="49"/>
      <c r="I764" s="49"/>
      <c r="J764" s="49"/>
      <c r="K764" s="49"/>
      <c r="M764" s="49"/>
      <c r="N764" s="49"/>
      <c r="O764" s="49"/>
      <c r="Q764" s="49"/>
      <c r="S764" s="49"/>
      <c r="U764" s="49"/>
      <c r="W764" s="49"/>
      <c r="Y764" s="49"/>
      <c r="AA764" s="49"/>
      <c r="AC764" s="49"/>
      <c r="AE764" s="49"/>
      <c r="AG764" s="49"/>
      <c r="AI764" s="49"/>
      <c r="AK764" s="49"/>
      <c r="AM764" s="49"/>
      <c r="AO764" s="49"/>
    </row>
    <row r="765" spans="1:41">
      <c r="A765" s="49"/>
      <c r="B765" s="49"/>
      <c r="C765" s="49"/>
      <c r="D765" s="49"/>
      <c r="E765" s="49"/>
      <c r="G765" s="49"/>
      <c r="I765" s="49"/>
      <c r="J765" s="49"/>
      <c r="K765" s="49"/>
      <c r="M765" s="49"/>
      <c r="N765" s="49"/>
      <c r="O765" s="49"/>
      <c r="Q765" s="49"/>
      <c r="S765" s="49"/>
      <c r="U765" s="49"/>
      <c r="W765" s="49"/>
      <c r="Y765" s="49"/>
      <c r="AA765" s="49"/>
      <c r="AC765" s="49"/>
      <c r="AE765" s="49"/>
      <c r="AG765" s="49"/>
      <c r="AI765" s="49"/>
      <c r="AK765" s="49"/>
      <c r="AM765" s="49"/>
      <c r="AO765" s="49"/>
    </row>
    <row r="766" spans="1:41">
      <c r="A766" s="49"/>
      <c r="B766" s="49"/>
      <c r="C766" s="49"/>
      <c r="D766" s="49"/>
      <c r="E766" s="49"/>
      <c r="G766" s="49"/>
      <c r="I766" s="49"/>
      <c r="J766" s="49"/>
      <c r="K766" s="49"/>
      <c r="M766" s="49"/>
      <c r="N766" s="49"/>
      <c r="O766" s="49"/>
      <c r="Q766" s="49"/>
      <c r="S766" s="49"/>
      <c r="U766" s="49"/>
      <c r="W766" s="49"/>
      <c r="Y766" s="49"/>
      <c r="AA766" s="49"/>
      <c r="AC766" s="49"/>
      <c r="AE766" s="49"/>
      <c r="AG766" s="49"/>
      <c r="AI766" s="49"/>
      <c r="AK766" s="49"/>
      <c r="AM766" s="49"/>
      <c r="AO766" s="49"/>
    </row>
    <row r="767" spans="1:41">
      <c r="A767" s="49"/>
      <c r="B767" s="49"/>
      <c r="C767" s="49"/>
      <c r="D767" s="49"/>
      <c r="E767" s="49"/>
      <c r="G767" s="49"/>
      <c r="I767" s="49"/>
      <c r="J767" s="49"/>
      <c r="K767" s="49"/>
      <c r="M767" s="49"/>
      <c r="N767" s="49"/>
      <c r="O767" s="49"/>
      <c r="Q767" s="49"/>
      <c r="S767" s="49"/>
      <c r="U767" s="49"/>
      <c r="W767" s="49"/>
      <c r="Y767" s="49"/>
      <c r="AA767" s="49"/>
      <c r="AC767" s="49"/>
      <c r="AE767" s="49"/>
      <c r="AG767" s="49"/>
      <c r="AI767" s="49"/>
      <c r="AK767" s="49"/>
      <c r="AM767" s="49"/>
      <c r="AO767" s="49"/>
    </row>
    <row r="768" spans="1:41">
      <c r="A768" s="49"/>
      <c r="B768" s="49"/>
      <c r="C768" s="49"/>
      <c r="D768" s="49"/>
      <c r="E768" s="49"/>
      <c r="G768" s="49"/>
      <c r="I768" s="49"/>
      <c r="J768" s="49"/>
      <c r="K768" s="49"/>
      <c r="M768" s="49"/>
      <c r="N768" s="49"/>
      <c r="O768" s="49"/>
      <c r="Q768" s="49"/>
      <c r="S768" s="49"/>
      <c r="U768" s="49"/>
      <c r="W768" s="49"/>
      <c r="Y768" s="49"/>
      <c r="AA768" s="49"/>
      <c r="AC768" s="49"/>
      <c r="AE768" s="49"/>
      <c r="AG768" s="49"/>
      <c r="AI768" s="49"/>
      <c r="AK768" s="49"/>
      <c r="AM768" s="49"/>
      <c r="AO768" s="49"/>
    </row>
    <row r="769" spans="1:41">
      <c r="A769" s="49"/>
      <c r="B769" s="49"/>
      <c r="C769" s="49"/>
      <c r="D769" s="49"/>
      <c r="E769" s="49"/>
      <c r="G769" s="49"/>
      <c r="I769" s="49"/>
      <c r="J769" s="49"/>
      <c r="K769" s="49"/>
      <c r="M769" s="49"/>
      <c r="N769" s="49"/>
      <c r="O769" s="49"/>
      <c r="Q769" s="49"/>
      <c r="S769" s="49"/>
      <c r="U769" s="49"/>
      <c r="W769" s="49"/>
      <c r="Y769" s="49"/>
      <c r="AA769" s="49"/>
      <c r="AC769" s="49"/>
      <c r="AE769" s="49"/>
      <c r="AG769" s="49"/>
      <c r="AI769" s="49"/>
      <c r="AK769" s="49"/>
      <c r="AM769" s="49"/>
      <c r="AO769" s="49"/>
    </row>
    <row r="770" spans="1:41">
      <c r="A770" s="49"/>
      <c r="B770" s="49"/>
      <c r="C770" s="49"/>
      <c r="D770" s="49"/>
      <c r="E770" s="49"/>
      <c r="G770" s="49"/>
      <c r="I770" s="49"/>
      <c r="J770" s="49"/>
      <c r="K770" s="49"/>
      <c r="M770" s="49"/>
      <c r="N770" s="49"/>
      <c r="O770" s="49"/>
      <c r="Q770" s="49"/>
      <c r="S770" s="49"/>
      <c r="U770" s="49"/>
      <c r="W770" s="49"/>
      <c r="Y770" s="49"/>
      <c r="AA770" s="49"/>
      <c r="AC770" s="49"/>
      <c r="AE770" s="49"/>
      <c r="AG770" s="49"/>
      <c r="AI770" s="49"/>
      <c r="AK770" s="49"/>
      <c r="AM770" s="49"/>
      <c r="AO770" s="49"/>
    </row>
    <row r="771" spans="1:41">
      <c r="A771" s="49"/>
      <c r="B771" s="49"/>
      <c r="C771" s="49"/>
      <c r="D771" s="49"/>
      <c r="E771" s="49"/>
      <c r="G771" s="49"/>
      <c r="I771" s="49"/>
      <c r="J771" s="49"/>
      <c r="K771" s="49"/>
      <c r="M771" s="49"/>
      <c r="N771" s="49"/>
      <c r="O771" s="49"/>
      <c r="Q771" s="49"/>
      <c r="S771" s="49"/>
      <c r="U771" s="49"/>
      <c r="W771" s="49"/>
      <c r="Y771" s="49"/>
      <c r="AA771" s="49"/>
      <c r="AC771" s="49"/>
      <c r="AE771" s="49"/>
      <c r="AG771" s="49"/>
      <c r="AI771" s="49"/>
      <c r="AK771" s="49"/>
      <c r="AM771" s="49"/>
      <c r="AO771" s="49"/>
    </row>
    <row r="772" spans="1:41">
      <c r="A772" s="49"/>
      <c r="B772" s="49"/>
      <c r="C772" s="49"/>
      <c r="D772" s="49"/>
      <c r="E772" s="49"/>
      <c r="G772" s="49"/>
      <c r="I772" s="49"/>
      <c r="J772" s="49"/>
      <c r="K772" s="49"/>
      <c r="M772" s="49"/>
      <c r="N772" s="49"/>
      <c r="O772" s="49"/>
      <c r="Q772" s="49"/>
      <c r="S772" s="49"/>
      <c r="U772" s="49"/>
      <c r="W772" s="49"/>
      <c r="Y772" s="49"/>
      <c r="AA772" s="49"/>
      <c r="AC772" s="49"/>
      <c r="AE772" s="49"/>
      <c r="AG772" s="49"/>
      <c r="AI772" s="49"/>
      <c r="AK772" s="49"/>
      <c r="AM772" s="49"/>
      <c r="AO772" s="49"/>
    </row>
    <row r="773" spans="1:41">
      <c r="A773" s="49"/>
      <c r="B773" s="49"/>
      <c r="C773" s="49"/>
      <c r="D773" s="49"/>
      <c r="E773" s="49"/>
      <c r="G773" s="49"/>
      <c r="I773" s="49"/>
      <c r="J773" s="49"/>
      <c r="K773" s="49"/>
      <c r="M773" s="49"/>
      <c r="N773" s="49"/>
      <c r="O773" s="49"/>
      <c r="Q773" s="49"/>
      <c r="S773" s="49"/>
      <c r="U773" s="49"/>
      <c r="W773" s="49"/>
      <c r="Y773" s="49"/>
      <c r="AA773" s="49"/>
      <c r="AC773" s="49"/>
      <c r="AE773" s="49"/>
      <c r="AG773" s="49"/>
      <c r="AI773" s="49"/>
      <c r="AK773" s="49"/>
      <c r="AM773" s="49"/>
      <c r="AO773" s="49"/>
    </row>
    <row r="774" spans="1:41">
      <c r="A774" s="49"/>
      <c r="B774" s="49"/>
      <c r="C774" s="49"/>
      <c r="D774" s="49"/>
      <c r="E774" s="49"/>
      <c r="G774" s="49"/>
      <c r="I774" s="49"/>
      <c r="J774" s="49"/>
      <c r="K774" s="49"/>
      <c r="M774" s="49"/>
      <c r="N774" s="49"/>
      <c r="O774" s="49"/>
      <c r="Q774" s="49"/>
      <c r="S774" s="49"/>
      <c r="U774" s="49"/>
      <c r="W774" s="49"/>
      <c r="Y774" s="49"/>
      <c r="AA774" s="49"/>
      <c r="AC774" s="49"/>
      <c r="AE774" s="49"/>
      <c r="AG774" s="49"/>
      <c r="AI774" s="49"/>
      <c r="AK774" s="49"/>
      <c r="AM774" s="49"/>
      <c r="AO774" s="49"/>
    </row>
    <row r="775" spans="1:41">
      <c r="A775" s="49"/>
      <c r="B775" s="49"/>
      <c r="C775" s="49"/>
      <c r="D775" s="49"/>
      <c r="E775" s="49"/>
      <c r="G775" s="49"/>
      <c r="I775" s="49"/>
      <c r="J775" s="49"/>
      <c r="K775" s="49"/>
      <c r="M775" s="49"/>
      <c r="N775" s="49"/>
      <c r="O775" s="49"/>
      <c r="Q775" s="49"/>
      <c r="S775" s="49"/>
      <c r="U775" s="49"/>
      <c r="W775" s="49"/>
      <c r="Y775" s="49"/>
      <c r="AA775" s="49"/>
      <c r="AC775" s="49"/>
      <c r="AE775" s="49"/>
      <c r="AG775" s="49"/>
      <c r="AI775" s="49"/>
      <c r="AK775" s="49"/>
      <c r="AM775" s="49"/>
      <c r="AO775" s="49"/>
    </row>
    <row r="776" spans="1:41">
      <c r="A776" s="49"/>
      <c r="B776" s="49"/>
      <c r="C776" s="49"/>
      <c r="D776" s="49"/>
      <c r="E776" s="49"/>
      <c r="G776" s="49"/>
      <c r="I776" s="49"/>
      <c r="J776" s="49"/>
      <c r="K776" s="49"/>
      <c r="M776" s="49"/>
      <c r="N776" s="49"/>
      <c r="O776" s="49"/>
      <c r="Q776" s="49"/>
      <c r="S776" s="49"/>
      <c r="U776" s="49"/>
      <c r="W776" s="49"/>
      <c r="Y776" s="49"/>
      <c r="AA776" s="49"/>
      <c r="AC776" s="49"/>
      <c r="AE776" s="49"/>
      <c r="AG776" s="49"/>
      <c r="AI776" s="49"/>
      <c r="AK776" s="49"/>
      <c r="AM776" s="49"/>
      <c r="AO776" s="49"/>
    </row>
    <row r="777" spans="1:41">
      <c r="A777" s="49"/>
      <c r="B777" s="49"/>
      <c r="C777" s="49"/>
      <c r="D777" s="49"/>
      <c r="E777" s="49"/>
      <c r="G777" s="49"/>
      <c r="I777" s="49"/>
      <c r="J777" s="49"/>
      <c r="K777" s="49"/>
      <c r="M777" s="49"/>
      <c r="N777" s="49"/>
      <c r="O777" s="49"/>
      <c r="Q777" s="49"/>
      <c r="S777" s="49"/>
      <c r="U777" s="49"/>
      <c r="W777" s="49"/>
      <c r="Y777" s="49"/>
      <c r="AA777" s="49"/>
      <c r="AC777" s="49"/>
      <c r="AE777" s="49"/>
      <c r="AG777" s="49"/>
      <c r="AI777" s="49"/>
      <c r="AK777" s="49"/>
      <c r="AM777" s="49"/>
      <c r="AO777" s="49"/>
    </row>
    <row r="778" spans="1:41">
      <c r="A778" s="49"/>
      <c r="B778" s="49"/>
      <c r="C778" s="49"/>
      <c r="D778" s="49"/>
      <c r="E778" s="49"/>
      <c r="G778" s="49"/>
      <c r="I778" s="49"/>
      <c r="J778" s="49"/>
      <c r="K778" s="49"/>
      <c r="M778" s="49"/>
      <c r="N778" s="49"/>
      <c r="O778" s="49"/>
      <c r="Q778" s="49"/>
      <c r="S778" s="49"/>
      <c r="U778" s="49"/>
      <c r="W778" s="49"/>
      <c r="Y778" s="49"/>
      <c r="AA778" s="49"/>
      <c r="AC778" s="49"/>
      <c r="AE778" s="49"/>
      <c r="AG778" s="49"/>
      <c r="AI778" s="49"/>
      <c r="AK778" s="49"/>
      <c r="AM778" s="49"/>
      <c r="AO778" s="49"/>
    </row>
    <row r="779" spans="1:41">
      <c r="A779" s="49"/>
      <c r="B779" s="49"/>
      <c r="C779" s="49"/>
      <c r="D779" s="49"/>
      <c r="E779" s="49"/>
      <c r="G779" s="49"/>
      <c r="I779" s="49"/>
      <c r="J779" s="49"/>
      <c r="K779" s="49"/>
      <c r="M779" s="49"/>
      <c r="N779" s="49"/>
      <c r="O779" s="49"/>
      <c r="Q779" s="49"/>
      <c r="S779" s="49"/>
      <c r="U779" s="49"/>
      <c r="W779" s="49"/>
      <c r="Y779" s="49"/>
      <c r="AA779" s="49"/>
      <c r="AC779" s="49"/>
      <c r="AE779" s="49"/>
      <c r="AG779" s="49"/>
      <c r="AI779" s="49"/>
      <c r="AK779" s="49"/>
      <c r="AM779" s="49"/>
      <c r="AO779" s="49"/>
    </row>
    <row r="780" spans="1:41">
      <c r="A780" s="49"/>
      <c r="B780" s="49"/>
      <c r="C780" s="49"/>
      <c r="D780" s="49"/>
      <c r="E780" s="49"/>
      <c r="G780" s="49"/>
      <c r="I780" s="49"/>
      <c r="J780" s="49"/>
      <c r="K780" s="49"/>
      <c r="M780" s="49"/>
      <c r="N780" s="49"/>
      <c r="O780" s="49"/>
      <c r="Q780" s="49"/>
      <c r="S780" s="49"/>
      <c r="U780" s="49"/>
      <c r="W780" s="49"/>
      <c r="Y780" s="49"/>
      <c r="AA780" s="49"/>
      <c r="AC780" s="49"/>
      <c r="AE780" s="49"/>
      <c r="AG780" s="49"/>
      <c r="AI780" s="49"/>
      <c r="AK780" s="49"/>
      <c r="AM780" s="49"/>
      <c r="AO780" s="49"/>
    </row>
    <row r="781" spans="1:41">
      <c r="A781" s="49"/>
      <c r="B781" s="49"/>
      <c r="C781" s="49"/>
      <c r="D781" s="49"/>
      <c r="E781" s="49"/>
      <c r="G781" s="49"/>
      <c r="I781" s="49"/>
      <c r="J781" s="49"/>
      <c r="K781" s="49"/>
      <c r="M781" s="49"/>
      <c r="N781" s="49"/>
      <c r="O781" s="49"/>
      <c r="Q781" s="49"/>
      <c r="S781" s="49"/>
      <c r="U781" s="49"/>
      <c r="W781" s="49"/>
      <c r="Y781" s="49"/>
      <c r="AA781" s="49"/>
      <c r="AC781" s="49"/>
      <c r="AE781" s="49"/>
      <c r="AG781" s="49"/>
      <c r="AI781" s="49"/>
      <c r="AK781" s="49"/>
      <c r="AM781" s="49"/>
      <c r="AO781" s="49"/>
    </row>
    <row r="782" spans="1:41">
      <c r="A782" s="49"/>
      <c r="B782" s="49"/>
      <c r="C782" s="49"/>
      <c r="D782" s="49"/>
      <c r="E782" s="49"/>
      <c r="G782" s="49"/>
      <c r="I782" s="49"/>
      <c r="J782" s="49"/>
      <c r="K782" s="49"/>
      <c r="M782" s="49"/>
      <c r="N782" s="49"/>
      <c r="O782" s="49"/>
      <c r="Q782" s="49"/>
      <c r="S782" s="49"/>
      <c r="U782" s="49"/>
      <c r="W782" s="49"/>
      <c r="Y782" s="49"/>
      <c r="AA782" s="49"/>
      <c r="AC782" s="49"/>
      <c r="AE782" s="49"/>
      <c r="AG782" s="49"/>
      <c r="AI782" s="49"/>
      <c r="AK782" s="49"/>
      <c r="AM782" s="49"/>
      <c r="AO782" s="49"/>
    </row>
    <row r="783" spans="1:41">
      <c r="A783" s="49"/>
      <c r="B783" s="49"/>
      <c r="C783" s="49"/>
      <c r="D783" s="49"/>
      <c r="E783" s="49"/>
      <c r="G783" s="49"/>
      <c r="I783" s="49"/>
      <c r="J783" s="49"/>
      <c r="K783" s="49"/>
      <c r="M783" s="49"/>
      <c r="N783" s="49"/>
      <c r="O783" s="49"/>
      <c r="Q783" s="49"/>
      <c r="S783" s="49"/>
      <c r="U783" s="49"/>
      <c r="W783" s="49"/>
      <c r="Y783" s="49"/>
      <c r="AA783" s="49"/>
      <c r="AC783" s="49"/>
      <c r="AE783" s="49"/>
      <c r="AG783" s="49"/>
      <c r="AI783" s="49"/>
      <c r="AK783" s="49"/>
      <c r="AM783" s="49"/>
      <c r="AO783" s="49"/>
    </row>
    <row r="784" spans="1:41">
      <c r="A784" s="49"/>
      <c r="B784" s="49"/>
      <c r="C784" s="49"/>
      <c r="D784" s="49"/>
      <c r="E784" s="49"/>
      <c r="G784" s="49"/>
      <c r="I784" s="49"/>
      <c r="J784" s="49"/>
      <c r="K784" s="49"/>
      <c r="M784" s="49"/>
      <c r="N784" s="49"/>
      <c r="O784" s="49"/>
      <c r="Q784" s="49"/>
      <c r="S784" s="49"/>
      <c r="U784" s="49"/>
      <c r="W784" s="49"/>
      <c r="Y784" s="49"/>
      <c r="AA784" s="49"/>
      <c r="AC784" s="49"/>
      <c r="AE784" s="49"/>
      <c r="AG784" s="49"/>
      <c r="AI784" s="49"/>
      <c r="AK784" s="49"/>
      <c r="AM784" s="49"/>
      <c r="AO784" s="49"/>
    </row>
    <row r="785" spans="1:41">
      <c r="A785" s="49"/>
      <c r="B785" s="49"/>
      <c r="C785" s="49"/>
      <c r="D785" s="49"/>
      <c r="E785" s="49"/>
      <c r="G785" s="49"/>
      <c r="I785" s="49"/>
      <c r="J785" s="49"/>
      <c r="K785" s="49"/>
      <c r="M785" s="49"/>
      <c r="N785" s="49"/>
      <c r="O785" s="49"/>
      <c r="Q785" s="49"/>
      <c r="S785" s="49"/>
      <c r="U785" s="49"/>
      <c r="W785" s="49"/>
      <c r="Y785" s="49"/>
      <c r="AA785" s="49"/>
      <c r="AC785" s="49"/>
      <c r="AE785" s="49"/>
      <c r="AG785" s="49"/>
      <c r="AI785" s="49"/>
      <c r="AK785" s="49"/>
      <c r="AM785" s="49"/>
      <c r="AO785" s="49"/>
    </row>
  </sheetData>
  <sortState ref="A7:AO714">
    <sortCondition ref="A7:A714"/>
    <sortCondition ref="E7:E714"/>
    <sortCondition ref="B7:B714"/>
  </sortState>
  <mergeCells count="1">
    <mergeCell ref="A3:E3"/>
  </mergeCells>
  <phoneticPr fontId="0" type="noConversion"/>
  <pageMargins left="0.5" right="0.5" top="0.5" bottom="0.5" header="0.5" footer="0.5"/>
  <pageSetup paperSize="5" scale="91" orientation="landscape" r:id="rId1"/>
  <headerFooter alignWithMargins="0"/>
  <colBreaks count="4" manualBreakCount="4">
    <brk id="13" max="1048575" man="1"/>
    <brk id="13" max="16384" man="1"/>
    <brk id="13" max="16384" man="1"/>
    <brk id="13" max="16384" man="1"/>
    <brk id="13" max="16384" man="1"/>
    <brk id="13" max="16384" man="1"/>
    <brk id="13" max="16384" man="1"/>
    <brk id="13" max="16384" man="1"/>
  </colBreaks>
  <legacyDrawing r:id="rId2"/>
  <extLst>
    <x:ext xmlns:x="http://schemas.openxmlformats.org/spreadsheetml/2006/main" xmlns:mx="http://schemas.microsoft.com/office/mac/excel/2008/main" uri="{64002731-A6B0-56B0-2670-7721B7C09600}">
      <mx:PLV Mode="0" OnePage="0" WScale="0"/>
    </x: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05301DA58C2B44BF1B2331A9765B0F" ma:contentTypeVersion="28" ma:contentTypeDescription="Create a new document." ma:contentTypeScope="" ma:versionID="92d53a7416e32486b409cf1bcad1674c">
  <xsd:schema xmlns:xsd="http://www.w3.org/2001/XMLSchema" xmlns:xs="http://www.w3.org/2001/XMLSchema" xmlns:p="http://schemas.microsoft.com/office/2006/metadata/properties" xmlns:ns2="14967c4d-1d58-4d2b-9b28-bedbaf0997e5" targetNamespace="http://schemas.microsoft.com/office/2006/metadata/properties" ma:root="true" ma:fieldsID="fcc85c8b0303cafb248a6a00171b426f" ns2:_="">
    <xsd:import namespace="14967c4d-1d58-4d2b-9b28-bedbaf0997e5"/>
    <xsd:element name="properties">
      <xsd:complexType>
        <xsd:sequence>
          <xsd:element name="documentManagement">
            <xsd:complexType>
              <xsd:all>
                <xsd:element ref="ns2:Coordinator"/>
                <xsd:element ref="ns2:Coordinator_x003a_State" minOccurs="0"/>
                <xsd:element ref="ns2:Coordinator_x003a_Agency_x0020_Code" minOccurs="0"/>
                <xsd:element ref="ns2:Coordinator_x003a_Email" minOccurs="0"/>
                <xsd:element ref="ns2:Surve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67c4d-1d58-4d2b-9b28-bedbaf0997e5" elementFormDefault="qualified">
    <xsd:import namespace="http://schemas.microsoft.com/office/2006/documentManagement/types"/>
    <xsd:import namespace="http://schemas.microsoft.com/office/infopath/2007/PartnerControls"/>
    <xsd:element name="Coordinator" ma:index="9" ma:displayName="Coordinator" ma:list="{5b1e6847-f591-4099-b966-6ad3b1c1d18d}" ma:internalName="Coordinator" ma:readOnly="false" ma:showField="Full_x0020_Name0">
      <xsd:simpleType>
        <xsd:restriction base="dms:Lookup"/>
      </xsd:simpleType>
    </xsd:element>
    <xsd:element name="Coordinator_x003a_State" ma:index="10" nillable="true" ma:displayName="Coordinator:State" ma:list="{5b1e6847-f591-4099-b966-6ad3b1c1d18d}" ma:internalName="Coordinator_x003a_State" ma:readOnly="true" ma:showField="WorkState" ma:web="6ccd43a6-848c-45d3-a9f1-a57cda118cc4">
      <xsd:simpleType>
        <xsd:restriction base="dms:Lookup"/>
      </xsd:simpleType>
    </xsd:element>
    <xsd:element name="Coordinator_x003a_Agency_x0020_Code" ma:index="11" nillable="true" ma:displayName="Coordinator:Agency Code" ma:list="{5b1e6847-f591-4099-b966-6ad3b1c1d18d}" ma:internalName="Coordinator_x003a_Agency_x0020_Code" ma:readOnly="true" ma:showField="Title" ma:web="6ccd43a6-848c-45d3-a9f1-a57cda118cc4">
      <xsd:simpleType>
        <xsd:restriction base="dms:Lookup"/>
      </xsd:simpleType>
    </xsd:element>
    <xsd:element name="Coordinator_x003a_Email" ma:index="12" nillable="true" ma:displayName="Coordinator:Email" ma:list="{5b1e6847-f591-4099-b966-6ad3b1c1d18d}" ma:internalName="Coordinator_x003a_Email" ma:readOnly="true" ma:showField="Email" ma:web="6ccd43a6-848c-45d3-a9f1-a57cda118cc4">
      <xsd:simpleType>
        <xsd:restriction base="dms:Lookup"/>
      </xsd:simpleType>
    </xsd:element>
    <xsd:element name="Survey" ma:index="13" ma:displayName="Survey" ma:list="{3b8e7ff9-509b-423a-9f66-8138f770fb64}" ma:internalName="Survey"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ordinator xmlns="14967c4d-1d58-4d2b-9b28-bedbaf0997e5">1</Coordinator>
    <Survey xmlns="14967c4d-1d58-4d2b-9b28-bedbaf0997e5">10</Survey>
  </documentManagement>
</p:properties>
</file>

<file path=customXml/itemProps1.xml><?xml version="1.0" encoding="utf-8"?>
<ds:datastoreItem xmlns:ds="http://schemas.openxmlformats.org/officeDocument/2006/customXml" ds:itemID="{47A28483-A323-41B7-9BFC-288B27E1ABAB}">
  <ds:schemaRefs>
    <ds:schemaRef ds:uri="http://schemas.microsoft.com/sharepoint/v3/contenttype/forms"/>
  </ds:schemaRefs>
</ds:datastoreItem>
</file>

<file path=customXml/itemProps2.xml><?xml version="1.0" encoding="utf-8"?>
<ds:datastoreItem xmlns:ds="http://schemas.openxmlformats.org/officeDocument/2006/customXml" ds:itemID="{2029FE96-4F07-49B2-8F11-96492548BB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67c4d-1d58-4d2b-9b28-bedbaf099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2EC950-37CB-45BF-A3BE-CD6F379D58C0}">
  <ds:schemaRefs>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4967c4d-1d58-4d2b-9b28-bedbaf0997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NEW...Tabs 132-139</vt:lpstr>
      <vt:lpstr>OLD...Tables</vt:lpstr>
      <vt:lpstr>Summary Medians</vt:lpstr>
      <vt:lpstr>07TuitionAndFees</vt:lpstr>
      <vt:lpstr>'NEW...Tabs 132-139'!Print_Area</vt:lpstr>
      <vt:lpstr>OLD...Tables!Print_Area</vt:lpstr>
      <vt:lpstr>'Summary Medians'!Print_Area</vt:lpstr>
      <vt:lpstr>'Summary Medians'!Print_Titles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Susan Lounsbury</cp:lastModifiedBy>
  <cp:lastPrinted>2017-05-18T18:16:01Z</cp:lastPrinted>
  <dcterms:created xsi:type="dcterms:W3CDTF">1999-02-24T13:58:47Z</dcterms:created>
  <dcterms:modified xsi:type="dcterms:W3CDTF">2018-03-19T16:24:53Z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0x010100F305301DA58C2B44BF1B2331A9765B0F</vt:lpwstr>
  </property>
  <property fmtid="{D5CDD505-2E9C-101B-9397-08002B2CF9AE}" pid="3" name="WorkflowChangePath">
    <vt:lpwstr>9e700a94-5fd5-49fe-bebc-d6dab9ca334d,3;9e700a94-5fd5-49fe-bebc-d6dab9ca334d,3;cc1b24e3-25fd-4e25-8ff3-fb99a17e3b6f,13;cc1b24e3-25fd-4e25-8ff3-fb99a17e3b6f,15;68bc98a2-3935-4119-b6b1-d7ab45cb1b6a,5;68bc98a2-3935-4119-b6b1-d7ab45cb1b6a,5;68bc98a2-3935-4119-</vt:lpwstr>
  </property>
  <property fmtid="{D5CDD505-2E9C-101B-9397-08002B2CF9AE}" pid="4" name="Notes to SREB">
    <vt:lpwstr>The flag indicators in the Tuition and Fees worksheet doesn't match the information in the summary worksheet on some entries....discussed with Susan already.</vt:lpwstr>
  </property>
  <property fmtid="{D5CDD505-2E9C-101B-9397-08002B2CF9AE}" pid="5" name="Survey Type">
    <vt:lpwstr>07: Tuition and Fees</vt:lpwstr>
  </property>
  <property fmtid="{D5CDD505-2E9C-101B-9397-08002B2CF9AE}" pid="6" name="State">
    <vt:lpwstr>AL</vt:lpwstr>
  </property>
  <property fmtid="{D5CDD505-2E9C-101B-9397-08002B2CF9AE}" pid="7" name="TemplateUrl">
    <vt:lpwstr/>
  </property>
  <property fmtid="{D5CDD505-2E9C-101B-9397-08002B2CF9AE}" pid="8" name="xd_ProgID">
    <vt:lpwstr/>
  </property>
  <property fmtid="{D5CDD505-2E9C-101B-9397-08002B2CF9AE}" pid="9" name="Order">
    <vt:r8>11100</vt:r8>
  </property>
  <property fmtid="{D5CDD505-2E9C-101B-9397-08002B2CF9AE}" pid="10" name="Survey">
    <vt:r8>10</vt:r8>
  </property>
  <property fmtid="{D5CDD505-2E9C-101B-9397-08002B2CF9AE}" pid="11" name="Notes0">
    <vt:lpwstr/>
  </property>
  <property fmtid="{D5CDD505-2E9C-101B-9397-08002B2CF9AE}" pid="12" name="Status">
    <vt:lpwstr>Validated-2</vt:lpwstr>
  </property>
  <property fmtid="{D5CDD505-2E9C-101B-9397-08002B2CF9AE}" pid="13" name="Done">
    <vt:lpwstr>false</vt:lpwstr>
  </property>
  <property fmtid="{D5CDD505-2E9C-101B-9397-08002B2CF9AE}" pid="14" name="CoordinatorSet">
    <vt:bool>true</vt:bool>
  </property>
  <property fmtid="{D5CDD505-2E9C-101B-9397-08002B2CF9AE}" pid="15" name="Agency Code">
    <vt:lpwstr>ACHE</vt:lpwstr>
  </property>
  <property fmtid="{D5CDD505-2E9C-101B-9397-08002B2CF9AE}" pid="16" name="_SourceUrl">
    <vt:lpwstr/>
  </property>
  <property fmtid="{D5CDD505-2E9C-101B-9397-08002B2CF9AE}" pid="17" name="_SharedFileIndex">
    <vt:lpwstr/>
  </property>
</Properties>
</file>