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ml.chartshapes+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ml.chartshapes+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ml.chartshapes+xml"/>
  <Override PartName="/xl/charts/chart15.xml" ContentType="application/vnd.openxmlformats-officedocument.drawingml.chart+xml"/>
  <Override PartName="/xl/drawings/drawing7.xml" ContentType="application/vnd.openxmlformats-officedocument.drawingml.chartshapes+xml"/>
  <Override PartName="/xl/charts/chart1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0.xml" ContentType="application/vnd.openxmlformats-officedocument.drawingml.chartshapes+xml"/>
  <Override PartName="/xl/charts/chart19.xml" ContentType="application/vnd.openxmlformats-officedocument.drawingml.chart+xml"/>
  <Override PartName="/xl/drawings/drawing11.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12.xml" ContentType="application/vnd.openxmlformats-officedocument.drawingml.chartshapes+xml"/>
  <Override PartName="/xl/charts/chart23.xml" ContentType="application/vnd.openxmlformats-officedocument.drawingml.chart+xml"/>
  <Override PartName="/xl/drawings/drawing13.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4.xml" ContentType="application/vnd.openxmlformats-officedocument.drawingml.chartshapes+xml"/>
  <Override PartName="/xl/charts/chart31.xml" ContentType="application/vnd.openxmlformats-officedocument.drawingml.chart+xml"/>
  <Override PartName="/xl/drawings/drawing15.xml" ContentType="application/vnd.openxmlformats-officedocument.drawingml.chartshapes+xml"/>
  <Override PartName="/xl/charts/chart32.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omments2.xml" ContentType="application/vnd.openxmlformats-officedocument.spreadsheetml.comments+xml"/>
  <Override PartName="/xl/charts/chart33.xml" ContentType="application/vnd.openxmlformats-officedocument.drawingml.chart+xml"/>
  <Override PartName="/xl/drawings/drawing18.xml" ContentType="application/vnd.openxmlformats-officedocument.drawingml.chartshapes+xml"/>
  <Override PartName="/xl/charts/chart34.xml" ContentType="application/vnd.openxmlformats-officedocument.drawingml.chart+xml"/>
  <Override PartName="/xl/drawings/drawing19.xml" ContentType="application/vnd.openxmlformats-officedocument.drawingml.chartshapes+xml"/>
  <Override PartName="/xl/charts/chart35.xml" ContentType="application/vnd.openxmlformats-officedocument.drawingml.chart+xml"/>
  <Override PartName="/xl/drawings/drawing20.xml" ContentType="application/vnd.openxmlformats-officedocument.drawingml.chartshapes+xml"/>
  <Override PartName="/xl/charts/chart36.xml" ContentType="application/vnd.openxmlformats-officedocument.drawingml.chart+xml"/>
  <Override PartName="/xl/drawings/drawing21.xml" ContentType="application/vnd.openxmlformats-officedocument.drawingml.chartshapes+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22.xml" ContentType="application/vnd.openxmlformats-officedocument.drawingml.chartshapes+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drawings/drawing23.xml" ContentType="application/vnd.openxmlformats-officedocument.drawingml.chartshapes+xml"/>
  <Override PartName="/xl/charts/chart44.xml" ContentType="application/vnd.openxmlformats-officedocument.drawingml.chart+xml"/>
  <Override PartName="/xl/drawings/drawing24.xml" ContentType="application/vnd.openxmlformats-officedocument.drawingml.chartshapes+xml"/>
  <Override PartName="/xl/charts/chart4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DataExchange\DE2014-15\Indicators Report\"/>
    </mc:Choice>
  </mc:AlternateContent>
  <bookViews>
    <workbookView xWindow="10785" yWindow="-15" windowWidth="10830" windowHeight="10155" tabRatio="603" firstSheet="1" activeTab="5"/>
  </bookViews>
  <sheets>
    <sheet name="Cover facsimile" sheetId="12" r:id="rId1"/>
    <sheet name="Table of Contents" sheetId="16" r:id="rId2"/>
    <sheet name="four-year set-pp3-10" sheetId="2" r:id="rId3"/>
    <sheet name="two-year set-pp11-18" sheetId="10" r:id="rId4"/>
    <sheet name="tech college set-pp19-25" sheetId="18" r:id="rId5"/>
    <sheet name="end sheet" sheetId="9" r:id="rId6"/>
  </sheets>
  <definedNames>
    <definedName name="_xlnm.Print_Area" localSheetId="0">'Cover facsimile'!$A$1:$J$36</definedName>
    <definedName name="_xlnm.Print_Area" localSheetId="5">'end sheet'!$A$1:$C$18</definedName>
    <definedName name="_xlnm.Print_Area" localSheetId="2">'four-year set-pp3-10'!$B$1:$I$442</definedName>
    <definedName name="_xlnm.Print_Area" localSheetId="1">'Table of Contents'!$A$1:$E$22</definedName>
    <definedName name="_xlnm.Print_Area" localSheetId="4">'tech college set-pp19-25'!$B$1:$I$389</definedName>
    <definedName name="_xlnm.Print_Area" localSheetId="3">'two-year set-pp11-18'!$B$1:$I$439</definedName>
  </definedNames>
  <calcPr calcId="171027"/>
</workbook>
</file>

<file path=xl/calcChain.xml><?xml version="1.0" encoding="utf-8"?>
<calcChain xmlns="http://schemas.openxmlformats.org/spreadsheetml/2006/main">
  <c r="K93" i="10" l="1"/>
  <c r="K105" i="2"/>
  <c r="N231" i="18" l="1"/>
  <c r="O231" i="18" s="1"/>
  <c r="K402" i="10" l="1"/>
  <c r="P370" i="10" l="1"/>
  <c r="K72" i="10" l="1"/>
  <c r="K159" i="2" l="1"/>
  <c r="K134" i="2"/>
  <c r="K120" i="2"/>
  <c r="K69" i="2" l="1"/>
  <c r="K75" i="2"/>
  <c r="K74" i="2"/>
  <c r="K70" i="2"/>
  <c r="K67" i="2"/>
  <c r="K14" i="18" l="1"/>
  <c r="K13" i="18"/>
  <c r="K12" i="18"/>
  <c r="P7" i="18"/>
  <c r="K7" i="18" s="1"/>
  <c r="K401" i="10" l="1"/>
  <c r="K399" i="2"/>
  <c r="K336" i="18" l="1"/>
  <c r="K338" i="18"/>
  <c r="K342" i="18"/>
  <c r="K340" i="18"/>
  <c r="K339" i="18"/>
  <c r="K341" i="18"/>
  <c r="K343" i="18"/>
  <c r="K64" i="18" l="1"/>
  <c r="P9" i="18" l="1"/>
  <c r="K9" i="18" s="1"/>
  <c r="O7" i="18"/>
  <c r="P8" i="18"/>
  <c r="K8" i="18" s="1"/>
  <c r="P10" i="18"/>
  <c r="P6" i="18"/>
  <c r="P11" i="18"/>
  <c r="P4" i="18"/>
  <c r="O8" i="18" l="1"/>
  <c r="O4" i="18"/>
  <c r="K4" i="18"/>
  <c r="O11" i="18"/>
  <c r="K11" i="18"/>
  <c r="O6" i="18"/>
  <c r="K6" i="18"/>
  <c r="O10" i="18"/>
  <c r="K10" i="18"/>
  <c r="O9" i="18"/>
  <c r="K399" i="10"/>
  <c r="K395" i="10"/>
  <c r="K405" i="10"/>
  <c r="K400" i="10"/>
  <c r="K403" i="10"/>
  <c r="K408" i="10"/>
  <c r="K393" i="10"/>
  <c r="K398" i="10"/>
  <c r="K404" i="10"/>
  <c r="K397" i="10"/>
  <c r="K396" i="10"/>
  <c r="K407" i="10"/>
  <c r="K394" i="10"/>
  <c r="K406" i="10"/>
  <c r="K391" i="10"/>
  <c r="P20" i="10" l="1"/>
  <c r="P9" i="10"/>
  <c r="P6" i="10"/>
  <c r="P14" i="10"/>
  <c r="P11" i="10"/>
  <c r="P15" i="10"/>
  <c r="P8" i="10"/>
  <c r="P12" i="10"/>
  <c r="K12" i="10" s="1"/>
  <c r="P10" i="10"/>
  <c r="P18" i="10"/>
  <c r="P16" i="10"/>
  <c r="P17" i="10"/>
  <c r="P7" i="10"/>
  <c r="P21" i="10"/>
  <c r="P19" i="10"/>
  <c r="P13" i="10"/>
  <c r="O20" i="10"/>
  <c r="O9" i="10"/>
  <c r="O6" i="10"/>
  <c r="O14" i="10"/>
  <c r="O11" i="10"/>
  <c r="O15" i="10"/>
  <c r="O8" i="10"/>
  <c r="O12" i="10"/>
  <c r="O10" i="10"/>
  <c r="O18" i="10"/>
  <c r="O16" i="10"/>
  <c r="O17" i="10"/>
  <c r="O7" i="10"/>
  <c r="O21" i="10"/>
  <c r="O19" i="10"/>
  <c r="O13" i="10"/>
  <c r="O4" i="10"/>
  <c r="K396" i="2" l="1"/>
  <c r="K407" i="2"/>
  <c r="K413" i="2"/>
  <c r="K406" i="2"/>
  <c r="K405" i="2"/>
  <c r="K400" i="2"/>
  <c r="K404" i="2"/>
  <c r="K411" i="2"/>
  <c r="K403" i="2"/>
  <c r="K408" i="2"/>
  <c r="K412" i="2"/>
  <c r="K410" i="2"/>
  <c r="K401" i="2"/>
  <c r="K402" i="2"/>
  <c r="K409" i="2"/>
  <c r="K398" i="2"/>
  <c r="K361" i="2"/>
  <c r="K65" i="2" l="1"/>
  <c r="K66" i="2"/>
  <c r="P20" i="2" l="1"/>
  <c r="O20" i="2" s="1"/>
  <c r="P12" i="2"/>
  <c r="O12" i="2" s="1"/>
  <c r="P15" i="2"/>
  <c r="O15" i="2" s="1"/>
  <c r="P13" i="2"/>
  <c r="O13" i="2" s="1"/>
  <c r="P7" i="2"/>
  <c r="O7" i="2" s="1"/>
  <c r="P10" i="2"/>
  <c r="O10" i="2" s="1"/>
  <c r="P6" i="2"/>
  <c r="O6" i="2" s="1"/>
  <c r="P17" i="2"/>
  <c r="P14" i="2"/>
  <c r="O14" i="2" s="1"/>
  <c r="P9" i="2"/>
  <c r="O9" i="2" s="1"/>
  <c r="P19" i="2"/>
  <c r="O19" i="2" s="1"/>
  <c r="P16" i="2"/>
  <c r="K16" i="2" s="1"/>
  <c r="P8" i="2"/>
  <c r="K8" i="2" s="1"/>
  <c r="P21" i="2"/>
  <c r="O21" i="2" s="1"/>
  <c r="P18" i="2"/>
  <c r="O17" i="2" l="1"/>
  <c r="K17" i="2"/>
  <c r="O18" i="2"/>
  <c r="K18" i="2"/>
  <c r="O8" i="2"/>
  <c r="O16" i="2"/>
  <c r="R203" i="2" l="1"/>
  <c r="K346" i="18" l="1"/>
  <c r="K345" i="18"/>
  <c r="K344" i="18"/>
  <c r="K327" i="18"/>
  <c r="K326" i="18"/>
  <c r="K325" i="18"/>
  <c r="K323" i="18"/>
  <c r="K324" i="18"/>
  <c r="K322" i="18"/>
  <c r="K319" i="18"/>
  <c r="K321" i="18"/>
  <c r="K320" i="18"/>
  <c r="K317" i="18"/>
  <c r="K311" i="18"/>
  <c r="K310" i="18"/>
  <c r="K309" i="18"/>
  <c r="K305" i="18"/>
  <c r="K304" i="18"/>
  <c r="K307" i="18"/>
  <c r="K308" i="18"/>
  <c r="K306" i="18"/>
  <c r="K303" i="18"/>
  <c r="K301" i="18"/>
  <c r="K296" i="18"/>
  <c r="K295" i="18"/>
  <c r="K294" i="18"/>
  <c r="O289" i="18"/>
  <c r="K289" i="18"/>
  <c r="O292" i="18"/>
  <c r="K292" i="18"/>
  <c r="O293" i="18"/>
  <c r="K293" i="18"/>
  <c r="O291" i="18"/>
  <c r="K291" i="18"/>
  <c r="O290" i="18"/>
  <c r="K290" i="18"/>
  <c r="O288" i="18"/>
  <c r="K288" i="18"/>
  <c r="O286" i="18"/>
  <c r="K286" i="18"/>
  <c r="N237" i="18"/>
  <c r="K237" i="18"/>
  <c r="N236" i="18"/>
  <c r="K236" i="18"/>
  <c r="K231" i="18"/>
  <c r="N233" i="18"/>
  <c r="O233" i="18" s="1"/>
  <c r="K233" i="18" s="1"/>
  <c r="N235" i="18"/>
  <c r="O235" i="18" s="1"/>
  <c r="K235" i="18" s="1"/>
  <c r="N232" i="18"/>
  <c r="N229" i="18"/>
  <c r="O229" i="18" s="1"/>
  <c r="K229" i="18" s="1"/>
  <c r="N234" i="18"/>
  <c r="N230" i="18"/>
  <c r="N227" i="18"/>
  <c r="O227" i="18" s="1"/>
  <c r="K227" i="18" s="1"/>
  <c r="K184" i="18"/>
  <c r="K183" i="18"/>
  <c r="K177" i="18"/>
  <c r="K182" i="18"/>
  <c r="K176" i="18"/>
  <c r="K178" i="18"/>
  <c r="K179" i="18"/>
  <c r="K181" i="18"/>
  <c r="K180" i="18"/>
  <c r="K174" i="18"/>
  <c r="N155" i="18"/>
  <c r="M155" i="18"/>
  <c r="L155" i="18"/>
  <c r="N154" i="18"/>
  <c r="M154" i="18"/>
  <c r="L154" i="18"/>
  <c r="K154" i="18"/>
  <c r="N153" i="18"/>
  <c r="M153" i="18"/>
  <c r="L153" i="18"/>
  <c r="K153" i="18"/>
  <c r="N152" i="18"/>
  <c r="M152" i="18"/>
  <c r="L152" i="18"/>
  <c r="K152" i="18"/>
  <c r="N151" i="18"/>
  <c r="M151" i="18"/>
  <c r="L151" i="18"/>
  <c r="K151" i="18"/>
  <c r="O150" i="18"/>
  <c r="N150" i="18"/>
  <c r="M150" i="18"/>
  <c r="L150" i="18"/>
  <c r="K150" i="18"/>
  <c r="O148" i="18"/>
  <c r="N148" i="18"/>
  <c r="M148" i="18"/>
  <c r="L148" i="18"/>
  <c r="K148" i="18"/>
  <c r="O149" i="18"/>
  <c r="N149" i="18"/>
  <c r="M149" i="18"/>
  <c r="L149" i="18"/>
  <c r="K149" i="18"/>
  <c r="O147" i="18"/>
  <c r="N147" i="18"/>
  <c r="M147" i="18"/>
  <c r="L147" i="18"/>
  <c r="K147" i="18"/>
  <c r="K129" i="18"/>
  <c r="N128" i="18"/>
  <c r="M128" i="18"/>
  <c r="L128" i="18"/>
  <c r="K128" i="18"/>
  <c r="N127" i="18"/>
  <c r="M127" i="18"/>
  <c r="L127" i="18"/>
  <c r="K127" i="18"/>
  <c r="N126" i="18"/>
  <c r="M126" i="18"/>
  <c r="L126" i="18"/>
  <c r="K126" i="18"/>
  <c r="N125" i="18"/>
  <c r="M125" i="18"/>
  <c r="L125" i="18"/>
  <c r="K125" i="18"/>
  <c r="N123" i="18"/>
  <c r="M123" i="18"/>
  <c r="L123" i="18"/>
  <c r="K123" i="18"/>
  <c r="N121" i="18"/>
  <c r="M121" i="18"/>
  <c r="L121" i="18"/>
  <c r="K121" i="18"/>
  <c r="N124" i="18"/>
  <c r="M124" i="18"/>
  <c r="L124" i="18"/>
  <c r="K124" i="18"/>
  <c r="N122" i="18"/>
  <c r="M122" i="18"/>
  <c r="L122" i="18"/>
  <c r="K122" i="18"/>
  <c r="K101" i="18"/>
  <c r="K100" i="18"/>
  <c r="K99" i="18"/>
  <c r="K98" i="18"/>
  <c r="K97" i="18"/>
  <c r="K96" i="18"/>
  <c r="L94" i="18"/>
  <c r="K94" i="18"/>
  <c r="L93" i="18"/>
  <c r="K93" i="18"/>
  <c r="L95" i="18"/>
  <c r="K95" i="18"/>
  <c r="K70" i="18"/>
  <c r="K69" i="18"/>
  <c r="K68" i="18"/>
  <c r="K67" i="18"/>
  <c r="K66" i="18"/>
  <c r="K62" i="18"/>
  <c r="K63" i="18"/>
  <c r="K65" i="18"/>
  <c r="O234" i="18" l="1"/>
  <c r="K234" i="18" s="1"/>
  <c r="O232" i="18"/>
  <c r="K232" i="18" s="1"/>
  <c r="O230" i="18"/>
  <c r="K230" i="18" s="1"/>
  <c r="K96" i="10" l="1"/>
  <c r="K66" i="10" l="1"/>
  <c r="K9" i="10"/>
  <c r="K8" i="10"/>
  <c r="K11" i="10"/>
  <c r="K19" i="10"/>
  <c r="K7" i="10"/>
  <c r="K13" i="10"/>
  <c r="P5" i="10"/>
  <c r="K21" i="10"/>
  <c r="K15" i="10"/>
  <c r="K14" i="10"/>
  <c r="L97" i="2" l="1"/>
  <c r="K13" i="2" l="1"/>
  <c r="K19" i="2"/>
  <c r="R202" i="2" l="1"/>
  <c r="R197" i="10" l="1"/>
  <c r="R196" i="10"/>
  <c r="R200" i="10"/>
  <c r="R203" i="10"/>
  <c r="R195" i="10"/>
  <c r="R206" i="10"/>
  <c r="R201" i="10"/>
  <c r="R198" i="10"/>
  <c r="R204" i="10"/>
  <c r="R202" i="10"/>
  <c r="R199" i="10"/>
  <c r="R205" i="10"/>
  <c r="N214" i="2"/>
  <c r="M214" i="2"/>
  <c r="L214" i="2"/>
  <c r="K69" i="10" l="1"/>
  <c r="K17" i="10" l="1"/>
  <c r="K6" i="10"/>
  <c r="K16" i="10"/>
  <c r="K10" i="10"/>
  <c r="K20" i="10"/>
  <c r="K18" i="10"/>
  <c r="P4" i="10"/>
  <c r="K4" i="10" s="1"/>
  <c r="K12" i="2"/>
  <c r="K21" i="2"/>
  <c r="K6" i="2"/>
  <c r="P11" i="2"/>
  <c r="K11" i="2" s="1"/>
  <c r="O11" i="2" l="1"/>
  <c r="K64" i="2"/>
  <c r="K71" i="2"/>
  <c r="K72" i="2"/>
  <c r="K77" i="2"/>
  <c r="P4" i="2" l="1"/>
  <c r="O4" i="2" s="1"/>
  <c r="K15" i="2"/>
  <c r="K9" i="2" l="1"/>
  <c r="K10" i="2"/>
  <c r="K20" i="2"/>
  <c r="K7" i="2"/>
  <c r="K14" i="2"/>
  <c r="K4" i="2"/>
  <c r="K76" i="2" l="1"/>
  <c r="R199" i="2"/>
  <c r="R208" i="2"/>
  <c r="R207" i="2"/>
  <c r="R204" i="2"/>
  <c r="R209" i="2"/>
  <c r="R205" i="2"/>
  <c r="R206" i="2"/>
  <c r="R210" i="2"/>
  <c r="R200" i="2"/>
  <c r="R201" i="2"/>
  <c r="K75" i="10" l="1"/>
  <c r="K79" i="2"/>
  <c r="K68" i="2"/>
  <c r="K78" i="2"/>
  <c r="L207" i="2" l="1"/>
  <c r="L212" i="2"/>
  <c r="L210" i="2"/>
  <c r="L206" i="2"/>
  <c r="L209" i="2"/>
  <c r="L208" i="2"/>
  <c r="L213" i="2"/>
  <c r="L200" i="2"/>
  <c r="L199" i="2"/>
  <c r="L202" i="2"/>
  <c r="L205" i="2"/>
  <c r="L201" i="2"/>
  <c r="L203" i="2"/>
  <c r="L204" i="2"/>
  <c r="N300" i="10"/>
  <c r="O300" i="10" s="1"/>
  <c r="L196" i="10" l="1"/>
  <c r="M196" i="10"/>
  <c r="N196" i="10"/>
  <c r="L205" i="10"/>
  <c r="M205" i="10"/>
  <c r="N205" i="10"/>
  <c r="L206" i="10"/>
  <c r="M206" i="10"/>
  <c r="N206" i="10"/>
  <c r="L204" i="10"/>
  <c r="M204" i="10"/>
  <c r="N204" i="10"/>
  <c r="L195" i="10"/>
  <c r="M195" i="10"/>
  <c r="N195" i="10"/>
  <c r="L203" i="10"/>
  <c r="M203" i="10"/>
  <c r="N203" i="10"/>
  <c r="L198" i="10"/>
  <c r="M198" i="10"/>
  <c r="N198" i="10"/>
  <c r="L201" i="10"/>
  <c r="M201" i="10"/>
  <c r="N201" i="10"/>
  <c r="L208" i="10"/>
  <c r="M208" i="10"/>
  <c r="N208" i="10"/>
  <c r="L209" i="10"/>
  <c r="M209" i="10"/>
  <c r="N209" i="10"/>
  <c r="L200" i="10"/>
  <c r="M200" i="10"/>
  <c r="N200" i="10"/>
  <c r="L199" i="10"/>
  <c r="M199" i="10"/>
  <c r="N199" i="10"/>
  <c r="L202" i="10"/>
  <c r="M202" i="10"/>
  <c r="N202" i="10"/>
  <c r="L207" i="10"/>
  <c r="M207" i="10"/>
  <c r="N207" i="10"/>
  <c r="L210" i="10"/>
  <c r="M210" i="10"/>
  <c r="N210" i="10"/>
  <c r="L197" i="10"/>
  <c r="L211" i="2"/>
  <c r="O152" i="2" l="1"/>
  <c r="L104" i="10" l="1"/>
  <c r="K121" i="10" l="1"/>
  <c r="L104" i="2" l="1"/>
  <c r="L101" i="2"/>
  <c r="L102" i="2"/>
  <c r="N297" i="10" l="1"/>
  <c r="O297" i="10" s="1"/>
  <c r="N298" i="10"/>
  <c r="O298" i="10" s="1"/>
  <c r="N292" i="10"/>
  <c r="O292" i="10" s="1"/>
  <c r="N288" i="10"/>
  <c r="O288" i="10" s="1"/>
  <c r="N289" i="10"/>
  <c r="O289" i="10" s="1"/>
  <c r="N299" i="10"/>
  <c r="O299" i="10" s="1"/>
  <c r="N295" i="10"/>
  <c r="O295" i="10" s="1"/>
  <c r="N287" i="10"/>
  <c r="O287" i="10" s="1"/>
  <c r="N290" i="10"/>
  <c r="O290" i="10" s="1"/>
  <c r="N292" i="2"/>
  <c r="O292" i="2" s="1"/>
  <c r="N302" i="2"/>
  <c r="O302" i="2" s="1"/>
  <c r="N287" i="2"/>
  <c r="O287" i="2" s="1"/>
  <c r="N298" i="2"/>
  <c r="O298" i="2" s="1"/>
  <c r="N288" i="2"/>
  <c r="O288" i="2" s="1"/>
  <c r="N295" i="2"/>
  <c r="O295" i="2" s="1"/>
  <c r="L122" i="10" l="1"/>
  <c r="L135" i="10"/>
  <c r="K295" i="2" l="1"/>
  <c r="K146" i="2" l="1"/>
  <c r="K160" i="2"/>
  <c r="K154" i="2"/>
  <c r="K155" i="2"/>
  <c r="K149" i="2"/>
  <c r="K150" i="2"/>
  <c r="K161" i="2"/>
  <c r="K157" i="2"/>
  <c r="K151" i="2"/>
  <c r="K153" i="2"/>
  <c r="K148" i="2"/>
  <c r="K152" i="2"/>
  <c r="K131" i="2"/>
  <c r="K126" i="2"/>
  <c r="N338" i="10" l="1"/>
  <c r="N350" i="10"/>
  <c r="K334" i="10"/>
  <c r="K346" i="2"/>
  <c r="L120" i="10" l="1"/>
  <c r="M120" i="10"/>
  <c r="N120" i="10"/>
  <c r="L131" i="10"/>
  <c r="M131" i="10"/>
  <c r="N131" i="10"/>
  <c r="L123" i="10"/>
  <c r="M123" i="10"/>
  <c r="N123" i="10"/>
  <c r="M135" i="10"/>
  <c r="N135" i="10"/>
  <c r="L121" i="10"/>
  <c r="M121" i="10"/>
  <c r="N121" i="10"/>
  <c r="L132" i="10"/>
  <c r="M132" i="10"/>
  <c r="N132" i="10"/>
  <c r="L124" i="10"/>
  <c r="M124" i="10"/>
  <c r="N124" i="10"/>
  <c r="L134" i="10"/>
  <c r="M134" i="10"/>
  <c r="N134" i="10"/>
  <c r="L129" i="10"/>
  <c r="M129" i="10"/>
  <c r="N129" i="10"/>
  <c r="M122" i="10"/>
  <c r="N122" i="10"/>
  <c r="L128" i="10"/>
  <c r="M128" i="10"/>
  <c r="N128" i="10"/>
  <c r="L126" i="10"/>
  <c r="M126" i="10"/>
  <c r="N126" i="10"/>
  <c r="L133" i="10"/>
  <c r="M133" i="10"/>
  <c r="N133" i="10"/>
  <c r="L130" i="10"/>
  <c r="M130" i="10"/>
  <c r="N130" i="10"/>
  <c r="L125" i="10"/>
  <c r="M125" i="10"/>
  <c r="N125" i="10"/>
  <c r="L127" i="10"/>
  <c r="M127" i="10"/>
  <c r="N127" i="10"/>
  <c r="L136" i="10"/>
  <c r="M136" i="10"/>
  <c r="N136" i="10"/>
  <c r="K123" i="10"/>
  <c r="K135" i="10"/>
  <c r="K132" i="10"/>
  <c r="K124" i="10"/>
  <c r="K134" i="10"/>
  <c r="K129" i="10"/>
  <c r="K122" i="10"/>
  <c r="K128" i="10"/>
  <c r="K126" i="10"/>
  <c r="K133" i="10"/>
  <c r="K130" i="10"/>
  <c r="K125" i="10"/>
  <c r="K127" i="10"/>
  <c r="K136" i="10"/>
  <c r="K119" i="10"/>
  <c r="M197" i="10" l="1"/>
  <c r="N197" i="10"/>
  <c r="M211" i="2"/>
  <c r="N211" i="2"/>
  <c r="L137" i="2" l="1"/>
  <c r="M137" i="2"/>
  <c r="N137" i="2"/>
  <c r="L136" i="2"/>
  <c r="M136" i="2"/>
  <c r="L135" i="2"/>
  <c r="M135" i="2"/>
  <c r="N135" i="2"/>
  <c r="L122" i="2"/>
  <c r="M122" i="2"/>
  <c r="N122" i="2"/>
  <c r="L133" i="2"/>
  <c r="M133" i="2"/>
  <c r="N133" i="2"/>
  <c r="L127" i="2"/>
  <c r="M127" i="2"/>
  <c r="L134" i="2"/>
  <c r="M134" i="2"/>
  <c r="N134" i="2"/>
  <c r="L125" i="2"/>
  <c r="M125" i="2"/>
  <c r="L128" i="2"/>
  <c r="M128" i="2"/>
  <c r="N128" i="2"/>
  <c r="L130" i="2"/>
  <c r="M130" i="2"/>
  <c r="N130" i="2"/>
  <c r="L123" i="2"/>
  <c r="M123" i="2"/>
  <c r="N123" i="2"/>
  <c r="L124" i="2"/>
  <c r="M124" i="2"/>
  <c r="N124" i="2"/>
  <c r="L131" i="2"/>
  <c r="M131" i="2"/>
  <c r="N131" i="2"/>
  <c r="L126" i="2"/>
  <c r="M126" i="2"/>
  <c r="N126" i="2"/>
  <c r="L129" i="2"/>
  <c r="M129" i="2"/>
  <c r="N129" i="2"/>
  <c r="M209" i="2" l="1"/>
  <c r="N209" i="2"/>
  <c r="M207" i="2"/>
  <c r="N207" i="2"/>
  <c r="M203" i="2"/>
  <c r="N203" i="2"/>
  <c r="M204" i="2"/>
  <c r="N204" i="2"/>
  <c r="M208" i="2"/>
  <c r="N208" i="2"/>
  <c r="M199" i="2"/>
  <c r="N199" i="2"/>
  <c r="M205" i="2"/>
  <c r="N205" i="2"/>
  <c r="M206" i="2"/>
  <c r="N206" i="2"/>
  <c r="M210" i="2"/>
  <c r="N210" i="2"/>
  <c r="M200" i="2"/>
  <c r="N200" i="2"/>
  <c r="M212" i="2"/>
  <c r="N212" i="2"/>
  <c r="M213" i="2"/>
  <c r="N213" i="2"/>
  <c r="M202" i="2"/>
  <c r="N202" i="2"/>
  <c r="M201" i="2"/>
  <c r="N201" i="2"/>
  <c r="N343" i="10"/>
  <c r="N339" i="10"/>
  <c r="N342" i="10"/>
  <c r="N347" i="10"/>
  <c r="N341" i="10"/>
  <c r="N349" i="10"/>
  <c r="N348" i="10"/>
  <c r="N345" i="10"/>
  <c r="N346" i="10"/>
  <c r="N344" i="10"/>
  <c r="N351" i="10"/>
  <c r="N337" i="10"/>
  <c r="N336" i="10"/>
  <c r="N340" i="10"/>
  <c r="N334" i="10"/>
  <c r="N354" i="2"/>
  <c r="N353" i="2"/>
  <c r="N344" i="2"/>
  <c r="N349" i="2"/>
  <c r="N347" i="2"/>
  <c r="N345" i="2"/>
  <c r="N350" i="2"/>
  <c r="N356" i="2"/>
  <c r="N343" i="2"/>
  <c r="N342" i="2"/>
  <c r="N348" i="2"/>
  <c r="N355" i="2"/>
  <c r="N341" i="2"/>
  <c r="N352" i="2"/>
  <c r="N351" i="2"/>
  <c r="N346" i="2"/>
  <c r="N339" i="2"/>
  <c r="K76" i="10"/>
  <c r="K71" i="10"/>
  <c r="K73" i="10"/>
  <c r="K67" i="10"/>
  <c r="K77" i="10"/>
  <c r="K74" i="10"/>
  <c r="K68" i="10"/>
  <c r="K64" i="10"/>
  <c r="K65" i="10"/>
  <c r="K70" i="10"/>
  <c r="K63" i="10"/>
  <c r="K62" i="10"/>
  <c r="K95" i="10"/>
  <c r="L95" i="10"/>
  <c r="K91" i="10"/>
  <c r="L91" i="10"/>
  <c r="K99" i="10"/>
  <c r="L99" i="10"/>
  <c r="K100" i="10"/>
  <c r="L100" i="10"/>
  <c r="K94" i="10"/>
  <c r="L94" i="10"/>
  <c r="K103" i="10"/>
  <c r="L103" i="10"/>
  <c r="K90" i="10"/>
  <c r="L90" i="10"/>
  <c r="L93" i="10"/>
  <c r="K97" i="10"/>
  <c r="L97" i="10"/>
  <c r="L96" i="10"/>
  <c r="K101" i="10"/>
  <c r="L101" i="10"/>
  <c r="K102" i="10"/>
  <c r="L102" i="10"/>
  <c r="K92" i="10"/>
  <c r="L92" i="10"/>
  <c r="K98" i="10"/>
  <c r="L98" i="10"/>
  <c r="K105" i="10"/>
  <c r="L105" i="10"/>
  <c r="K104" i="10"/>
  <c r="L119" i="10"/>
  <c r="M119" i="10"/>
  <c r="N119" i="10"/>
  <c r="K131" i="10"/>
  <c r="K145" i="10"/>
  <c r="L145" i="10"/>
  <c r="M145" i="10"/>
  <c r="N145" i="10"/>
  <c r="O145" i="10"/>
  <c r="K147" i="10"/>
  <c r="L147" i="10"/>
  <c r="M147" i="10"/>
  <c r="N147" i="10"/>
  <c r="O147" i="10"/>
  <c r="K152" i="10"/>
  <c r="L152" i="10"/>
  <c r="M152" i="10"/>
  <c r="N152" i="10"/>
  <c r="O152" i="10"/>
  <c r="K160" i="10"/>
  <c r="L160" i="10"/>
  <c r="M160" i="10"/>
  <c r="N160" i="10"/>
  <c r="O160" i="10"/>
  <c r="K153" i="10"/>
  <c r="L153" i="10"/>
  <c r="M153" i="10"/>
  <c r="N153" i="10"/>
  <c r="O153" i="10"/>
  <c r="K150" i="10"/>
  <c r="L150" i="10"/>
  <c r="M150" i="10"/>
  <c r="N150" i="10"/>
  <c r="O150" i="10"/>
  <c r="K161" i="10"/>
  <c r="L161" i="10"/>
  <c r="M161" i="10"/>
  <c r="N161" i="10"/>
  <c r="O161" i="10"/>
  <c r="K157" i="10"/>
  <c r="L157" i="10"/>
  <c r="M157" i="10"/>
  <c r="N157" i="10"/>
  <c r="O157" i="10"/>
  <c r="K151" i="10"/>
  <c r="L151" i="10"/>
  <c r="M151" i="10"/>
  <c r="N151" i="10"/>
  <c r="O151" i="10"/>
  <c r="K155" i="10"/>
  <c r="L155" i="10"/>
  <c r="M155" i="10"/>
  <c r="N155" i="10"/>
  <c r="O155" i="10"/>
  <c r="K158" i="10"/>
  <c r="L158" i="10"/>
  <c r="M158" i="10"/>
  <c r="N158" i="10"/>
  <c r="O158" i="10"/>
  <c r="K154" i="10"/>
  <c r="L154" i="10"/>
  <c r="M154" i="10"/>
  <c r="N154" i="10"/>
  <c r="O154" i="10"/>
  <c r="K159" i="10"/>
  <c r="L159" i="10"/>
  <c r="M159" i="10"/>
  <c r="N159" i="10"/>
  <c r="O159" i="10"/>
  <c r="K156" i="10"/>
  <c r="L156" i="10"/>
  <c r="M156" i="10"/>
  <c r="N156" i="10"/>
  <c r="O156" i="10"/>
  <c r="K149" i="10"/>
  <c r="L149" i="10"/>
  <c r="M149" i="10"/>
  <c r="N149" i="10"/>
  <c r="O149" i="10"/>
  <c r="K162" i="10"/>
  <c r="L162" i="10"/>
  <c r="M162" i="10"/>
  <c r="N162" i="10"/>
  <c r="O162" i="10"/>
  <c r="K148" i="10"/>
  <c r="L148" i="10"/>
  <c r="M148" i="10"/>
  <c r="N148" i="10"/>
  <c r="O148" i="10"/>
  <c r="K170" i="10"/>
  <c r="K173" i="10"/>
  <c r="K179" i="10"/>
  <c r="K174" i="10"/>
  <c r="K178" i="10"/>
  <c r="K186" i="10"/>
  <c r="K184" i="10"/>
  <c r="K180" i="10"/>
  <c r="K185" i="10"/>
  <c r="K183" i="10"/>
  <c r="K172" i="10"/>
  <c r="K177" i="10"/>
  <c r="K182" i="10"/>
  <c r="K176" i="10"/>
  <c r="K181" i="10"/>
  <c r="K187" i="10"/>
  <c r="K175" i="10"/>
  <c r="N283" i="10"/>
  <c r="O283" i="10" s="1"/>
  <c r="K283" i="10" s="1"/>
  <c r="N286" i="10"/>
  <c r="O286" i="10" s="1"/>
  <c r="K286" i="10" s="1"/>
  <c r="N296" i="10"/>
  <c r="O296" i="10" s="1"/>
  <c r="K296" i="10" s="1"/>
  <c r="N294" i="10"/>
  <c r="O294" i="10" s="1"/>
  <c r="K294" i="10" s="1"/>
  <c r="N285" i="10"/>
  <c r="O285" i="10" s="1"/>
  <c r="K285" i="10" s="1"/>
  <c r="K300" i="10"/>
  <c r="K297" i="10"/>
  <c r="K298" i="10"/>
  <c r="K290" i="10"/>
  <c r="N291" i="10"/>
  <c r="O291" i="10" s="1"/>
  <c r="K291" i="10" s="1"/>
  <c r="N293" i="10"/>
  <c r="O293" i="10" s="1"/>
  <c r="K293" i="10" s="1"/>
  <c r="K292" i="10"/>
  <c r="K288" i="10"/>
  <c r="K289" i="10"/>
  <c r="K299" i="10"/>
  <c r="K295" i="10"/>
  <c r="K287" i="10"/>
  <c r="K340" i="10"/>
  <c r="K338" i="10"/>
  <c r="K336" i="10"/>
  <c r="K345" i="10"/>
  <c r="K351" i="10"/>
  <c r="K337" i="10"/>
  <c r="K348" i="10"/>
  <c r="K344" i="10"/>
  <c r="K346" i="10"/>
  <c r="K350" i="10"/>
  <c r="K347" i="10"/>
  <c r="K343" i="10"/>
  <c r="K341" i="10"/>
  <c r="K349" i="10"/>
  <c r="K339" i="10"/>
  <c r="K342" i="10"/>
  <c r="K354" i="10"/>
  <c r="P354" i="10"/>
  <c r="K361" i="10"/>
  <c r="P365" i="10"/>
  <c r="K367" i="10"/>
  <c r="P359" i="10"/>
  <c r="K356" i="10"/>
  <c r="P358" i="10"/>
  <c r="K365" i="10"/>
  <c r="P371" i="10"/>
  <c r="K358" i="10"/>
  <c r="P356" i="10"/>
  <c r="K366" i="10"/>
  <c r="P366" i="10"/>
  <c r="K368" i="10"/>
  <c r="P361" i="10"/>
  <c r="K363" i="10"/>
  <c r="P363" i="10"/>
  <c r="K357" i="10"/>
  <c r="P364" i="10"/>
  <c r="K364" i="10"/>
  <c r="K371" i="10"/>
  <c r="P357" i="10"/>
  <c r="K359" i="10"/>
  <c r="P368" i="10"/>
  <c r="K360" i="10"/>
  <c r="P367" i="10"/>
  <c r="K362" i="10"/>
  <c r="P369" i="10"/>
  <c r="K370" i="10"/>
  <c r="P362" i="10"/>
  <c r="K369" i="10"/>
  <c r="P360" i="10"/>
  <c r="K73" i="2"/>
  <c r="K94" i="2"/>
  <c r="L94" i="2"/>
  <c r="K98" i="2"/>
  <c r="L98" i="2"/>
  <c r="L105" i="2"/>
  <c r="K92" i="2"/>
  <c r="L92" i="2"/>
  <c r="K100" i="2"/>
  <c r="L100" i="2"/>
  <c r="K91" i="2"/>
  <c r="L91" i="2"/>
  <c r="K95" i="2"/>
  <c r="L95" i="2"/>
  <c r="K96" i="2"/>
  <c r="L96" i="2"/>
  <c r="K93" i="2"/>
  <c r="L93" i="2"/>
  <c r="K103" i="2"/>
  <c r="L103" i="2"/>
  <c r="K101" i="2"/>
  <c r="K102" i="2"/>
  <c r="K106" i="2"/>
  <c r="L106" i="2"/>
  <c r="K97" i="2"/>
  <c r="K104" i="2"/>
  <c r="K99" i="2"/>
  <c r="L99" i="2"/>
  <c r="L120" i="2"/>
  <c r="M120" i="2"/>
  <c r="N120" i="2"/>
  <c r="K136" i="2"/>
  <c r="K135" i="2"/>
  <c r="K122" i="2"/>
  <c r="K123" i="2"/>
  <c r="K132" i="2"/>
  <c r="L132" i="2"/>
  <c r="M132" i="2"/>
  <c r="N132" i="2"/>
  <c r="K130" i="2"/>
  <c r="K128" i="2"/>
  <c r="K133" i="2"/>
  <c r="K124" i="2"/>
  <c r="K127" i="2"/>
  <c r="K129" i="2"/>
  <c r="K137" i="2"/>
  <c r="K125" i="2"/>
  <c r="L146" i="2"/>
  <c r="M146" i="2"/>
  <c r="N146" i="2"/>
  <c r="O146" i="2"/>
  <c r="K158" i="2"/>
  <c r="L158" i="2"/>
  <c r="M158" i="2"/>
  <c r="N158" i="2"/>
  <c r="O158" i="2"/>
  <c r="K156" i="2"/>
  <c r="L156" i="2"/>
  <c r="M156" i="2"/>
  <c r="N156" i="2"/>
  <c r="O156" i="2"/>
  <c r="L150" i="2"/>
  <c r="M150" i="2"/>
  <c r="N150" i="2"/>
  <c r="O150" i="2"/>
  <c r="L160" i="2"/>
  <c r="M160" i="2"/>
  <c r="N160" i="2"/>
  <c r="O160" i="2"/>
  <c r="L159" i="2"/>
  <c r="M159" i="2"/>
  <c r="N159" i="2"/>
  <c r="O159" i="2"/>
  <c r="L154" i="2"/>
  <c r="M154" i="2"/>
  <c r="N154" i="2"/>
  <c r="O154" i="2"/>
  <c r="L161" i="2"/>
  <c r="M161" i="2"/>
  <c r="N161" i="2"/>
  <c r="O161" i="2"/>
  <c r="L149" i="2"/>
  <c r="M149" i="2"/>
  <c r="N149" i="2"/>
  <c r="O149" i="2"/>
  <c r="K163" i="2"/>
  <c r="L163" i="2"/>
  <c r="M163" i="2"/>
  <c r="N163" i="2"/>
  <c r="O163" i="2"/>
  <c r="K162" i="2"/>
  <c r="L162" i="2"/>
  <c r="M162" i="2"/>
  <c r="N162" i="2"/>
  <c r="O162" i="2"/>
  <c r="L157" i="2"/>
  <c r="M157" i="2"/>
  <c r="N157" i="2"/>
  <c r="O157" i="2"/>
  <c r="L151" i="2"/>
  <c r="M151" i="2"/>
  <c r="N151" i="2"/>
  <c r="O151" i="2"/>
  <c r="L153" i="2"/>
  <c r="M153" i="2"/>
  <c r="N153" i="2"/>
  <c r="O153" i="2"/>
  <c r="L148" i="2"/>
  <c r="M148" i="2"/>
  <c r="N148" i="2"/>
  <c r="O148" i="2"/>
  <c r="L152" i="2"/>
  <c r="M152" i="2"/>
  <c r="N152" i="2"/>
  <c r="L155" i="2"/>
  <c r="M155" i="2"/>
  <c r="N155" i="2"/>
  <c r="O155" i="2"/>
  <c r="K171" i="2"/>
  <c r="K183" i="2"/>
  <c r="K178" i="2"/>
  <c r="K187" i="2"/>
  <c r="K182" i="2"/>
  <c r="K184" i="2"/>
  <c r="K173" i="2"/>
  <c r="K185" i="2"/>
  <c r="K186" i="2"/>
  <c r="K179" i="2"/>
  <c r="K176" i="2"/>
  <c r="K174" i="2"/>
  <c r="K181" i="2"/>
  <c r="K177" i="2"/>
  <c r="K188" i="2"/>
  <c r="K180" i="2"/>
  <c r="K175" i="2"/>
  <c r="N285" i="2"/>
  <c r="O285" i="2" s="1"/>
  <c r="K285" i="2" s="1"/>
  <c r="N290" i="2"/>
  <c r="O290" i="2" s="1"/>
  <c r="K290" i="2" s="1"/>
  <c r="N289" i="2"/>
  <c r="O289" i="2" s="1"/>
  <c r="K289" i="2" s="1"/>
  <c r="N291" i="2"/>
  <c r="O291" i="2" s="1"/>
  <c r="K291" i="2" s="1"/>
  <c r="N296" i="2"/>
  <c r="O296" i="2" s="1"/>
  <c r="K296" i="2" s="1"/>
  <c r="N297" i="2"/>
  <c r="O297" i="2" s="1"/>
  <c r="K297" i="2" s="1"/>
  <c r="N299" i="2"/>
  <c r="O299" i="2" s="1"/>
  <c r="K299" i="2" s="1"/>
  <c r="N300" i="2"/>
  <c r="O300" i="2" s="1"/>
  <c r="K300" i="2" s="1"/>
  <c r="N293" i="2"/>
  <c r="O293" i="2" s="1"/>
  <c r="K293" i="2" s="1"/>
  <c r="N294" i="2"/>
  <c r="O294" i="2" s="1"/>
  <c r="K294" i="2" s="1"/>
  <c r="K292" i="2"/>
  <c r="K298" i="2"/>
  <c r="K287" i="2"/>
  <c r="N301" i="2"/>
  <c r="O301" i="2" s="1"/>
  <c r="K301" i="2" s="1"/>
  <c r="K302" i="2"/>
  <c r="K288" i="2"/>
  <c r="K339" i="2"/>
  <c r="K351" i="2"/>
  <c r="K355" i="2"/>
  <c r="K352" i="2"/>
  <c r="K341" i="2"/>
  <c r="K350" i="2"/>
  <c r="K348" i="2"/>
  <c r="K356" i="2"/>
  <c r="K342" i="2"/>
  <c r="K343" i="2"/>
  <c r="K344" i="2"/>
  <c r="K345" i="2"/>
  <c r="K349" i="2"/>
  <c r="K353" i="2"/>
  <c r="K347" i="2"/>
  <c r="K354" i="2"/>
  <c r="K359" i="2"/>
  <c r="Q359" i="2"/>
  <c r="K369" i="2"/>
  <c r="Q365" i="2"/>
  <c r="K365" i="2"/>
  <c r="Q372" i="2"/>
  <c r="K372" i="2"/>
  <c r="Q364" i="2"/>
  <c r="K371" i="2"/>
  <c r="Q361" i="2"/>
  <c r="K363" i="2"/>
  <c r="Q374" i="2"/>
  <c r="K366" i="2"/>
  <c r="Q376" i="2"/>
  <c r="K374" i="2"/>
  <c r="Q363" i="2"/>
  <c r="K362" i="2"/>
  <c r="Q373" i="2"/>
  <c r="K364" i="2"/>
  <c r="Q371" i="2"/>
  <c r="Q366" i="2"/>
  <c r="K368" i="2"/>
  <c r="Q369" i="2"/>
  <c r="K375" i="2"/>
  <c r="Q368" i="2"/>
  <c r="K376" i="2"/>
  <c r="Q362" i="2"/>
  <c r="K367" i="2"/>
  <c r="Q370" i="2"/>
  <c r="K373" i="2"/>
  <c r="Q367" i="2"/>
  <c r="K370" i="2"/>
  <c r="Q375" i="2"/>
</calcChain>
</file>

<file path=xl/comments1.xml><?xml version="1.0" encoding="utf-8"?>
<comments xmlns="http://schemas.openxmlformats.org/spreadsheetml/2006/main">
  <authors>
    <author>jmarks</author>
  </authors>
  <commentList>
    <comment ref="N3" authorId="0" shapeId="0">
      <text>
        <r>
          <rPr>
            <b/>
            <sz val="9"/>
            <color indexed="81"/>
            <rFont val="Tahoma"/>
            <family val="2"/>
          </rPr>
          <t>jmarks:</t>
        </r>
        <r>
          <rPr>
            <sz val="9"/>
            <color indexed="81"/>
            <rFont val="Tahoma"/>
            <family val="2"/>
          </rPr>
          <t xml:space="preserve">
Column for final sort.</t>
        </r>
      </text>
    </comment>
  </commentList>
</comments>
</file>

<file path=xl/comments2.xml><?xml version="1.0" encoding="utf-8"?>
<comments xmlns="http://schemas.openxmlformats.org/spreadsheetml/2006/main">
  <authors>
    <author>Lisa Cowan</author>
  </authors>
  <commentList>
    <comment ref="N231" authorId="0" shapeId="0">
      <text>
        <r>
          <rPr>
            <b/>
            <sz val="9"/>
            <color indexed="81"/>
            <rFont val="Tahoma"/>
            <family val="2"/>
          </rPr>
          <t>Lisa Cowan:</t>
        </r>
        <r>
          <rPr>
            <sz val="9"/>
            <color indexed="81"/>
            <rFont val="Tahoma"/>
            <family val="2"/>
          </rPr>
          <t xml:space="preserve">
MANUALLY CHANGED FORMULA DUE TO DECREASE IN TUITION</t>
        </r>
      </text>
    </comment>
    <comment ref="O231" authorId="0" shapeId="0">
      <text>
        <r>
          <rPr>
            <b/>
            <sz val="9"/>
            <color indexed="81"/>
            <rFont val="Tahoma"/>
            <family val="2"/>
          </rPr>
          <t>Lisa Cowan:</t>
        </r>
        <r>
          <rPr>
            <sz val="9"/>
            <color indexed="81"/>
            <rFont val="Tahoma"/>
            <family val="2"/>
          </rPr>
          <t xml:space="preserve">
MANUALLY CHANGED FORMULA DUE TO DECREASE IN TUITION.</t>
        </r>
      </text>
    </comment>
  </commentList>
</comments>
</file>

<file path=xl/sharedStrings.xml><?xml version="1.0" encoding="utf-8"?>
<sst xmlns="http://schemas.openxmlformats.org/spreadsheetml/2006/main" count="1152" uniqueCount="247">
  <si>
    <t>SREB states</t>
  </si>
  <si>
    <t>% change</t>
  </si>
  <si>
    <t>Four-Year</t>
  </si>
  <si>
    <t>% increase</t>
  </si>
  <si>
    <t>E-Learning</t>
  </si>
  <si>
    <t xml:space="preserve"> </t>
  </si>
  <si>
    <t>Total</t>
  </si>
  <si>
    <t>tuition</t>
  </si>
  <si>
    <t>All Ranks Sal Avg</t>
  </si>
  <si>
    <t>tot state</t>
  </si>
  <si>
    <t>tot tuition</t>
  </si>
  <si>
    <t>Persisting</t>
  </si>
  <si>
    <t>change</t>
  </si>
  <si>
    <t>Progression</t>
  </si>
  <si>
    <t>Pages</t>
  </si>
  <si>
    <t>Two-Year</t>
  </si>
  <si>
    <t>tot state/local</t>
  </si>
  <si>
    <t>Technical</t>
  </si>
  <si>
    <t>Tech</t>
  </si>
  <si>
    <t>First-Year Persistence Rates</t>
  </si>
  <si>
    <t>Tuition and Required Fees for In-State Undergraduates</t>
  </si>
  <si>
    <t>State and Local Funds for Campus Operations per FTE Student</t>
  </si>
  <si>
    <t>All Ranks Full-Time Faculty Salaries</t>
  </si>
  <si>
    <t>tot tuition NEW</t>
  </si>
  <si>
    <t>Still-enrolled and transfer rates are reported separately.</t>
  </si>
  <si>
    <t>Tuition and Fees Revenue for Campus Operations per FTE Student</t>
  </si>
  <si>
    <t>Funds dedicated to debt service are identified separately.</t>
  </si>
  <si>
    <t>—</t>
  </si>
  <si>
    <t>tot funds</t>
  </si>
  <si>
    <t>Total State</t>
  </si>
  <si>
    <t>Total State/Local</t>
  </si>
  <si>
    <t>tot state/localNEW</t>
  </si>
  <si>
    <t xml:space="preserve"> State Data Exchange</t>
  </si>
  <si>
    <t>Total "New"</t>
  </si>
  <si>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</si>
  <si>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</si>
  <si>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</si>
  <si>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</si>
  <si>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</si>
  <si>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</si>
  <si>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</si>
  <si>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</si>
  <si>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</si>
  <si>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</si>
  <si>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</si>
  <si>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</si>
  <si>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</si>
  <si>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</si>
  <si>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</si>
  <si>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</si>
  <si>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t>Source:  DE StProg Table 20 sidebar</t>
  </si>
  <si>
    <t>Total $</t>
  </si>
  <si>
    <t>State Student Financial Aid Funding</t>
  </si>
  <si>
    <t>Florida*</t>
  </si>
  <si>
    <t>Mississippi*</t>
  </si>
  <si>
    <t># change</t>
  </si>
  <si>
    <t>Still Enrolled</t>
  </si>
  <si>
    <t>Graduated</t>
  </si>
  <si>
    <t>Transferred Out</t>
  </si>
  <si>
    <t>Source:  SFA Tab in DE Funding Worksheet</t>
  </si>
  <si>
    <t>Distribution of Grads</t>
  </si>
  <si>
    <t>Time to Degree</t>
  </si>
  <si>
    <t>Credits to Degree</t>
  </si>
  <si>
    <t>E-Learning %</t>
  </si>
  <si>
    <t xml:space="preserve"> tuition</t>
  </si>
  <si>
    <t>Alabama (—)</t>
  </si>
  <si>
    <t>Delaware (—)</t>
  </si>
  <si>
    <t>Maryland (—)</t>
  </si>
  <si>
    <t>South Carolina (—)</t>
  </si>
  <si>
    <t>Alabama  (—)</t>
  </si>
  <si>
    <t>Delaware  (—)</t>
  </si>
  <si>
    <t>Maryland  (—)</t>
  </si>
  <si>
    <t>South Carolina  (—)</t>
  </si>
  <si>
    <t>Mississippi**</t>
  </si>
  <si>
    <t>% State</t>
  </si>
  <si>
    <t>%State</t>
  </si>
  <si>
    <t>%State/Local</t>
  </si>
  <si>
    <t>NEW</t>
  </si>
  <si>
    <t>North Carolina**</t>
  </si>
  <si>
    <t>Must manually enter total percentages</t>
  </si>
  <si>
    <t>Enrollment Indicators</t>
  </si>
  <si>
    <t>Student Price and Financial Aid Indicators</t>
  </si>
  <si>
    <t>College Funding Indicators</t>
  </si>
  <si>
    <t>First-Year Student Persistence Rates</t>
  </si>
  <si>
    <t>Annual Tuition and Required Fees for In-State Undergraduates</t>
  </si>
  <si>
    <t>Funding for State Student Financial Aid</t>
  </si>
  <si>
    <t>Full-Time-Equivalent (FTE) Enrollment</t>
  </si>
  <si>
    <t>Undergraduate Instruction Through e-Learning</t>
  </si>
  <si>
    <t>Graduation and Progression Rates</t>
  </si>
  <si>
    <t>Faculty Salaries</t>
  </si>
  <si>
    <t>Graduation and Progression Rates of Students Entering Full-Time</t>
  </si>
  <si>
    <t>Changes in Full-Time-Equivalent Enrollment</t>
  </si>
  <si>
    <t>Public Four-Year Colleges and Universities
Enrollment Indicators</t>
  </si>
  <si>
    <t>Public Four-Year Colleges and Universities
Student Price and Financial Aid Indicators</t>
  </si>
  <si>
    <t>Public Two-Year Colleges
Enrollment Indicators</t>
  </si>
  <si>
    <t>Public Two-Year Colleges
Student Price and Financial Aid Indicators</t>
  </si>
  <si>
    <t>Public Two-Year Colleges
College Funding Indicators</t>
  </si>
  <si>
    <t>Graduation, still-enrolled and transfer rates are reported separately; six-year completion rates for two-year schools and 10-year completion rates for four-year schools also are reported.</t>
  </si>
  <si>
    <t>Funds for general purpose operations and educational special purpose operations are reported separately.</t>
  </si>
  <si>
    <t>Public Four-Year Colleges and Universities
College Funding Indicators</t>
  </si>
  <si>
    <t>New</t>
  </si>
  <si>
    <t>* No attempted college credits while in high school found.</t>
  </si>
  <si>
    <t>Source:  DE SCH-FTE Table 86B and sidebar</t>
  </si>
  <si>
    <t>Arkansas (—)</t>
  </si>
  <si>
    <t>Florida (—)</t>
  </si>
  <si>
    <t>West Virginia (—)</t>
  </si>
  <si>
    <t>Change</t>
  </si>
  <si>
    <t>Source:  DE Table 116 sidebar</t>
  </si>
  <si>
    <t>Source:  DE Funding File Table 123 sidebar</t>
  </si>
  <si>
    <t>Must manually edit labels to reflect current year.</t>
  </si>
  <si>
    <t>Source:  DEFunding Table 129 sidebar</t>
  </si>
  <si>
    <t xml:space="preserve">tot </t>
  </si>
  <si>
    <t>% change tot</t>
  </si>
  <si>
    <t>In- and out-of-state undergraduate charges and in- and out-of-state graduate and first-professional student tuition and fee comparisons are reported separately.</t>
  </si>
  <si>
    <t>Source: DE Instruction Types Table 88 and sidebar</t>
  </si>
  <si>
    <t>Source: DE SCH-FTE Table 85 and sidebar</t>
  </si>
  <si>
    <t>Public Four-Year Colleges and Universities
Degrees and Certificates Conferred</t>
  </si>
  <si>
    <t>Public Two-Year Colleges
Degrees and Certificates Conferred</t>
  </si>
  <si>
    <t>Transfer Students at Graduating College</t>
  </si>
  <si>
    <t>Funding for Higher Education-Related Operations</t>
  </si>
  <si>
    <t>Source:  DE Degrees Table 9 sidebar</t>
  </si>
  <si>
    <t>Source:  DE Degrees Table 10 sidebar</t>
  </si>
  <si>
    <r>
      <rPr>
        <vertAlign val="superscript"/>
        <sz val="8"/>
        <rFont val="Arial"/>
        <family val="2"/>
      </rPr>
      <t>1</t>
    </r>
    <r>
      <rPr>
        <sz val="8"/>
        <rFont val="Arial"/>
        <family val="2"/>
      </rPr>
      <t>States not listed have no institution of this type.</t>
    </r>
  </si>
  <si>
    <t>Source: DE SCH-FTE Table 80 &amp; sidebar</t>
  </si>
  <si>
    <t>Must manually edit labels to reflect new year</t>
  </si>
  <si>
    <t>Trnsfd Out</t>
  </si>
  <si>
    <t>Delaware**</t>
  </si>
  <si>
    <t>Source:  DE StProg Table 27 &amp; sidebar</t>
  </si>
  <si>
    <t>Source:  DE StProg Table 13 &amp; sidebar</t>
  </si>
  <si>
    <t>Source:  DE StProg Table 34 &amp; sidebar</t>
  </si>
  <si>
    <t>Source:  DE StProg Table 39 &amp; sidebar</t>
  </si>
  <si>
    <t>Transfer</t>
  </si>
  <si>
    <t>Oth / Unk</t>
  </si>
  <si>
    <t>Public Two-Year Colleges
Faculty Salary Indicators</t>
  </si>
  <si>
    <t>Public Four-Year Colleges and Universities
Faculty Salary Indicators</t>
  </si>
  <si>
    <t>Faculty Salary Indicators</t>
  </si>
  <si>
    <t>Must manually enter total AND percent labels.</t>
  </si>
  <si>
    <t>Public Two-Year Colleges
Time- and Credits-to-Degree Indicators</t>
  </si>
  <si>
    <t xml:space="preserve">   </t>
  </si>
  <si>
    <t>Graduation and Progression Rates
(150 percent of normal time)</t>
  </si>
  <si>
    <t>Public Four-Year Colleges and Universities
Time- and Credits-to-Degree Indicators</t>
  </si>
  <si>
    <t>Average Credits Attempted at the College From Which the Student Graduated</t>
  </si>
  <si>
    <t xml:space="preserve"> for labels</t>
  </si>
  <si>
    <t># Change</t>
  </si>
  <si>
    <t>Must manually enter total percentage labels</t>
  </si>
  <si>
    <t>Source:  DE Tuition New/Old Table 133</t>
  </si>
  <si>
    <t>Source:  DE Degrees Table 2 &amp; sidebar</t>
  </si>
  <si>
    <t>Florida**</t>
  </si>
  <si>
    <t>If states have decreases, must have new figure for old and old figure for new AND color codes in the graph must be manually reversed.</t>
  </si>
  <si>
    <t>From DE TTD Table 44 &amp; sidebar</t>
  </si>
  <si>
    <t>From DE TTD Table 56</t>
  </si>
  <si>
    <t>From DE TTD table 68</t>
  </si>
  <si>
    <t>From DE TTD Table 51</t>
  </si>
  <si>
    <t>FTIC</t>
  </si>
  <si>
    <t xml:space="preserve">FTIC </t>
  </si>
  <si>
    <t>From DE TTD Table 63</t>
  </si>
  <si>
    <t>From DE TTD Table 75</t>
  </si>
  <si>
    <t>Faculty Indicators</t>
  </si>
  <si>
    <t xml:space="preserve">· </t>
  </si>
  <si>
    <t>Oklahoma (80.6 million)</t>
  </si>
  <si>
    <t>Degrees and Certificates Conferred</t>
  </si>
  <si>
    <t>Student credit hours, contact hours and FTE enrollments for undergraduate and graduate instruction are reported separately.</t>
  </si>
  <si>
    <t>Undergraduate student credit hours taken by high school students are reported. Often referred to as "early college" or "dual enrollment."</t>
  </si>
  <si>
    <t>Changes in Degrees and Certificates Awarded</t>
  </si>
  <si>
    <t xml:space="preserve">Comparisons of average salaries by faculty rank are reported separately. </t>
  </si>
  <si>
    <t>Average Years at the College From Which the Student Graduated</t>
  </si>
  <si>
    <t>Note: Totals in the graphs on this page may not equal sum of entries because of rounding.</t>
  </si>
  <si>
    <t>Note: Totals in graphs on this page may not equal sum of entries because of rounding.</t>
  </si>
  <si>
    <t>Contents</t>
  </si>
  <si>
    <t>Graduates Who Began at and Those Transferring to Colleges Awarding Degrees</t>
  </si>
  <si>
    <t>Degrees and Certificates Conferred Indicators</t>
  </si>
  <si>
    <t>Persistence, Graduation, Progression Rates Indicators</t>
  </si>
  <si>
    <t>Undergraduate and graduate student credit hours through traditional classroom instruction (on- and off-campus) are reported separately, as well as subcategories of e-learning and those from correspondence courses, if any.</t>
  </si>
  <si>
    <t>How Many Graduates Started Their Careers at the College From Which They Graduated</t>
  </si>
  <si>
    <t>Percentage of Undergraduate Instructional Activity Through e-Learning</t>
  </si>
  <si>
    <t>2013-14</t>
  </si>
  <si>
    <t>ABS Function</t>
  </si>
  <si>
    <t xml:space="preserve">Texas </t>
  </si>
  <si>
    <t>SREB states (3.7 billion)</t>
  </si>
  <si>
    <t>Must manually edit labels to reflect new year.</t>
  </si>
  <si>
    <t>Source:  DE Salaries Table 142 &amp; sidebar</t>
  </si>
  <si>
    <t>Source:  DE Salaries Table 143  &amp; sidebar</t>
  </si>
  <si>
    <r>
      <rPr>
        <vertAlign val="superscript"/>
        <sz val="8"/>
        <rFont val="Arial"/>
        <family val="2"/>
      </rPr>
      <t>1</t>
    </r>
    <r>
      <rPr>
        <sz val="8"/>
        <rFont val="Arial"/>
        <family val="2"/>
      </rPr>
      <t>States not listed have no institutions of this type.</t>
    </r>
  </si>
  <si>
    <t>The SREB-State Data Exchange is a one-of-a-kind regional program with 23 statewide higher education governing and coordinating board partners. The Data Exchange annually collects, compiles and publishes the most current and detailed comparative statistics on public postsecondary education in the 16 SREB states. Full summary statistics for groups of institutions (based on size and the distribution of degrees conferred) and valuable raw data by institution are available at www.sreb.org. See page 26 for information on additional data. For more information, contact Susan Campbell Lounsbury (Susan.Lounsbury@SREB.org) or Lisa Cowan (Lisa.Cowan@SREB.org).</t>
  </si>
  <si>
    <t>This report contains the latest SREB averages often used in state decision-making, showing where each SREB state's universities, colleges and technical institutions stand on the following key indicators — all with important year-to-year changes.</t>
  </si>
  <si>
    <t>Operating Appropriations and Tuition and Fees Revenue per FTE Student</t>
  </si>
  <si>
    <t>Average Years- and Credits-to-Degree at Colleges Awarding Degrees</t>
  </si>
  <si>
    <t>Credits-to-Degree Indicators</t>
  </si>
  <si>
    <t xml:space="preserve">Student Persistence, Graduation, Progression and Time- and </t>
  </si>
  <si>
    <t>Other or Unknown, Whether First-Time or Transfer</t>
  </si>
  <si>
    <r>
      <t xml:space="preserve">Data Elements Available by Institution and Institutional Category
</t>
    </r>
    <r>
      <rPr>
        <sz val="11"/>
        <rFont val="Georgia"/>
        <family val="1"/>
      </rPr>
      <t>www.sreb.org/data</t>
    </r>
  </si>
  <si>
    <t>Percentage of Undergraduate Instruction Taken by High School Students</t>
  </si>
  <si>
    <t>Reported separately are certificates and diplomas earned in less than four years, associate and bachelor's degrees, post-bachelor's certificates, master's degrees, post-master's awards, doctoral degrees, law, medicine, dentistry, pharmacy, optometry, osteopathic medicine, veterinary medicine, and other professional practice doctorates.</t>
  </si>
  <si>
    <t>Operating funds for general purpose operations, educational special purpose, health professions education, statewide system operations, state support to private colleges other than student financial aid, contract education programs and statewide student financial aid programs administered off campus are reported separately.</t>
  </si>
  <si>
    <t xml:space="preserve">Reported separately are graduates who were first-time college students at the graduating college found to have taken some credits while still in high school and those not found to, and those who were transfer students at the graduating college (by full-time and part-time student status). </t>
  </si>
  <si>
    <t>Amounts appropriated for statewide student financial aid available to public and private sector students, aid limited to public sector students and aid limited to private sector students are shown separately, where available. Need-based aid and non need-based aid shown separately, where available.</t>
  </si>
  <si>
    <t>Operating Appropriations and Tuition/Fees Revenue per Full-Time-Equivalent Student</t>
  </si>
  <si>
    <r>
      <rPr>
        <vertAlign val="superscript"/>
        <sz val="9"/>
        <rFont val="Georgia"/>
        <family val="1"/>
      </rPr>
      <t>3</t>
    </r>
    <r>
      <rPr>
        <sz val="9"/>
        <rFont val="Georgia"/>
        <family val="1"/>
      </rPr>
      <t>Technical institutes or colleges award certificates primarily; some associate degrees are awarded.</t>
    </r>
  </si>
  <si>
    <t>Additional trends for six types of four-year colleges and universities, four types of two-year colleges and three types of technical institutes or colleges, plus institution-level data, are available at www.sreb.org/data. See also page 26 of this report.</t>
  </si>
  <si>
    <r>
      <rPr>
        <vertAlign val="superscript"/>
        <sz val="9"/>
        <rFont val="Georgia"/>
        <family val="1"/>
      </rPr>
      <t>2</t>
    </r>
    <r>
      <rPr>
        <sz val="9"/>
        <rFont val="Georgia"/>
        <family val="1"/>
      </rPr>
      <t>Two-year colleges award associate degrees primarily; some bachelor's degrees and certificates are awarded.</t>
    </r>
  </si>
  <si>
    <r>
      <rPr>
        <vertAlign val="superscript"/>
        <sz val="9"/>
        <rFont val="Georgia"/>
        <family val="1"/>
      </rPr>
      <t>1</t>
    </r>
    <r>
      <rPr>
        <sz val="9"/>
        <rFont val="Georgia"/>
        <family val="1"/>
      </rPr>
      <t>Four-year colleges and universities award bachelor's and advanced degrees; some associate degrees and certificates are awarded.</t>
    </r>
  </si>
  <si>
    <t>Graphs with Changes from Prior Year</t>
  </si>
  <si>
    <t>Public Four-Year Colleges and Universities
Persistence, Graduation and Progression Rates Indicators</t>
  </si>
  <si>
    <t>Public Two-Year Colleges
Persistence, Graduation and Progression Rates Indicators</t>
  </si>
  <si>
    <r>
      <t>Public Technical Institutes or Colleges</t>
    </r>
    <r>
      <rPr>
        <vertAlign val="superscript"/>
        <sz val="16"/>
        <rFont val="Arial"/>
        <family val="2"/>
      </rPr>
      <t>1</t>
    </r>
    <r>
      <rPr>
        <sz val="16"/>
        <rFont val="Arial"/>
        <family val="2"/>
      </rPr>
      <t xml:space="preserve">
Enrollment Indicators</t>
    </r>
  </si>
  <si>
    <r>
      <t>Public Technical Institutes or Colleges</t>
    </r>
    <r>
      <rPr>
        <vertAlign val="superscript"/>
        <sz val="16"/>
        <rFont val="Arial"/>
        <family val="2"/>
      </rPr>
      <t>1</t>
    </r>
    <r>
      <rPr>
        <sz val="16"/>
        <rFont val="Arial"/>
        <family val="2"/>
      </rPr>
      <t xml:space="preserve">
Persistence, Graduation and Progression Rates Indicators</t>
    </r>
  </si>
  <si>
    <r>
      <t>Public Technical Institutes or Colleges</t>
    </r>
    <r>
      <rPr>
        <vertAlign val="superscript"/>
        <sz val="16"/>
        <rFont val="Arial"/>
        <family val="2"/>
      </rPr>
      <t>1</t>
    </r>
    <r>
      <rPr>
        <sz val="16"/>
        <rFont val="Arial"/>
        <family val="2"/>
      </rPr>
      <t xml:space="preserve">
Degrees and Certificates Conferred</t>
    </r>
  </si>
  <si>
    <r>
      <t>Public Technical Institutes or Colleges</t>
    </r>
    <r>
      <rPr>
        <vertAlign val="superscript"/>
        <sz val="16"/>
        <rFont val="Arial"/>
        <family val="2"/>
      </rPr>
      <t>1</t>
    </r>
    <r>
      <rPr>
        <sz val="16"/>
        <rFont val="Arial"/>
        <family val="2"/>
      </rPr>
      <t xml:space="preserve">
Student Price and Financial Aid Indicators</t>
    </r>
  </si>
  <si>
    <r>
      <t>Public Technical Institutes or Colleges</t>
    </r>
    <r>
      <rPr>
        <vertAlign val="superscript"/>
        <sz val="16"/>
        <rFont val="Arial"/>
        <family val="2"/>
      </rPr>
      <t>1</t>
    </r>
    <r>
      <rPr>
        <sz val="16"/>
        <rFont val="Arial"/>
        <family val="2"/>
      </rPr>
      <t xml:space="preserve">
College Funding Indicators</t>
    </r>
  </si>
  <si>
    <r>
      <t>Public Technical Institutes or Colleges</t>
    </r>
    <r>
      <rPr>
        <vertAlign val="superscript"/>
        <sz val="16"/>
        <rFont val="Arial"/>
        <family val="2"/>
      </rPr>
      <t>1</t>
    </r>
    <r>
      <rPr>
        <sz val="16"/>
        <rFont val="Arial"/>
        <family val="2"/>
      </rPr>
      <t xml:space="preserve">
Faculty Salary Indicators</t>
    </r>
  </si>
  <si>
    <t>Source:  DE Tuition New/Old Table 132</t>
  </si>
  <si>
    <t>DONE</t>
  </si>
  <si>
    <t>2014-15</t>
  </si>
  <si>
    <t>Must manually edit labels to reflect new year. (Note that when change is negative, label must be taken from prior year column.) Labels shown in burgundy/red.</t>
  </si>
  <si>
    <t>Alabama (62.1 million)</t>
  </si>
  <si>
    <t>Arkansas (127.8 million)</t>
  </si>
  <si>
    <t>Delaware (5.9 million)</t>
  </si>
  <si>
    <t>Florida (543.2 million)</t>
  </si>
  <si>
    <t>Georgia (449.1 million)</t>
  </si>
  <si>
    <t>Kentucky (197 million)</t>
  </si>
  <si>
    <t>Louisiana (291.2 million)</t>
  </si>
  <si>
    <t>Maryland (163.6 million)</t>
  </si>
  <si>
    <t>Mississippi (40.6 million)</t>
  </si>
  <si>
    <t>North Carolina (233.2 million)</t>
  </si>
  <si>
    <t>South Carolina (371 million)</t>
  </si>
  <si>
    <t>Texas (446.9 million)</t>
  </si>
  <si>
    <t>Virginia (249.1 million)</t>
  </si>
  <si>
    <t>West Virginia (91.1 million)</t>
  </si>
  <si>
    <t>Source:  DE Salaries Table 144 &amp; sidebar</t>
  </si>
  <si>
    <t>Tennessee (368 million)</t>
  </si>
  <si>
    <t>Source: DE SCH-FTE Table 86 &amp; sidebar</t>
  </si>
  <si>
    <t>Source:  DE StProg Table 24 &amp; sidebar</t>
  </si>
  <si>
    <t>Source:  DE Tuition New and Old Table 133</t>
  </si>
  <si>
    <t xml:space="preserve">          46 Years and Still Counting</t>
  </si>
  <si>
    <t>2014-15 Indicators Report</t>
  </si>
  <si>
    <r>
      <t>Public Four-Year Colleges and Universities</t>
    </r>
    <r>
      <rPr>
        <vertAlign val="superscript"/>
        <sz val="12"/>
        <rFont val="Georgia"/>
        <family val="1"/>
      </rPr>
      <t>1</t>
    </r>
  </si>
  <si>
    <t>Undergraduate Credit or Contact Hours Taken by High School Students</t>
  </si>
  <si>
    <r>
      <t>Public Technical Institutes   or Colleges</t>
    </r>
    <r>
      <rPr>
        <vertAlign val="superscript"/>
        <sz val="12"/>
        <rFont val="Georgia"/>
        <family val="1"/>
      </rPr>
      <t>3</t>
    </r>
  </si>
  <si>
    <r>
      <t>Public Two-Year Colleges</t>
    </r>
    <r>
      <rPr>
        <vertAlign val="superscript"/>
        <sz val="12"/>
        <rFont val="Georgia"/>
        <family val="1"/>
      </rPr>
      <t>2</t>
    </r>
  </si>
  <si>
    <t>Changes in Degrees and Certificates Conferred</t>
  </si>
  <si>
    <t>Time- and Credits-to-Degree Indicators</t>
  </si>
  <si>
    <t>Changes in Total State Student Financial Aid Funding</t>
  </si>
  <si>
    <t>First-Time Students at Graduating College*</t>
  </si>
  <si>
    <t>First-Time Students at Graduating College</t>
  </si>
  <si>
    <t>Average Years to Degree at Colleges Awarding Degrees</t>
  </si>
  <si>
    <t>Average Credits to Degree at Colleges Awarding Degrees</t>
  </si>
  <si>
    <t>Student Credit or Contact Hours and FTE Enrollment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</si>
</sst>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quot;$&quot;* #,##0.00_);_(&quot;$&quot;* \(#,##0.00\);_(&quot;$&quot;* &quot;-&quot;??_);_(@_)"/>
    <numFmt numFmtId="43" formatCode="_(* #,##0.00_);_(* \(#,##0.00\);_(* &quot;-&quot;??_);_(@_)"/>
    <numFmt numFmtId="164" formatCode="0_)"/>
    <numFmt numFmtId="165" formatCode="0.0%"/>
    <numFmt numFmtId="166" formatCode="_(* #,##0.0_);_(* \(#,##0.0\);_(* &quot;-&quot;??_);_(@_)"/>
    <numFmt numFmtId="167" formatCode="_(* #,##0_);_(* \(#,##0\);_(* &quot;-&quot;??_);_(@_)"/>
    <numFmt numFmtId="168" formatCode="0.0"/>
    <numFmt numFmtId="169" formatCode="&quot;$&quot;#,##0"/>
    <numFmt numFmtId="170" formatCode="#,##0.0"/>
    <numFmt numFmtId="171" formatCode="0.0_)"/>
    <numFmt numFmtId="172" formatCode="_(&quot;$&quot;* #,##0_);_(&quot;$&quot;* \(#,##0\);_(&quot;$&quot;* &quot;-&quot;??_);_(@_)"/>
    <numFmt numFmtId="173" formatCode="#,##0.000_);\(#,##0.000\)"/>
    <numFmt numFmtId="174" formatCode="General_)"/>
    <numFmt numFmtId="175" formatCode="#,##0.0_);\(#,##0.0\)"/>
  </numFmts>
  <fonts count="120">
    <font>
      <sz val="10"/>
      <name val="Arial"/>
    </font>
    <font>
      <sz val="11"/>
      <color theme="1"/>
      <name val="Calibri"/>
      <family val="2"/>
      <scheme val="minor"/>
    </font>
    <font>
      <sz val="10"/>
      <name val="Arial"/>
      <family val="2"/>
    </font>
    <font>
      <sz val="10"/>
      <name val="Arial"/>
      <family val="2"/>
    </font>
    <font>
      <sz val="8"/>
      <name val="Arial"/>
      <family val="2"/>
    </font>
    <font>
      <sz val="14"/>
      <name val="AGaramond Bold"/>
      <family val="1"/>
    </font>
    <font>
      <sz val="10"/>
      <color indexed="12"/>
      <name val="Arial"/>
      <family val="2"/>
    </font>
    <font>
      <sz val="10"/>
      <name val="Arial"/>
      <family val="2"/>
    </font>
    <font>
      <sz val="10"/>
      <name val="Arial"/>
      <family val="2"/>
    </font>
    <font>
      <sz val="12"/>
      <name val="AGaramond"/>
      <family val="3"/>
    </font>
    <font>
      <sz val="10"/>
      <color indexed="16"/>
      <name val="Arial"/>
      <family val="2"/>
    </font>
    <font>
      <sz val="10"/>
      <color indexed="10"/>
      <name val="Arial"/>
      <family val="2"/>
    </font>
    <font>
      <sz val="10"/>
      <color indexed="16"/>
      <name val="Arial"/>
      <family val="2"/>
    </font>
    <font>
      <b/>
      <sz val="10"/>
      <color indexed="16"/>
      <name val="Arial"/>
      <family val="2"/>
    </font>
    <font>
      <sz val="12"/>
      <name val="AGaramond"/>
      <family val="1"/>
    </font>
    <font>
      <sz val="10"/>
      <name val="Arial"/>
      <family val="2"/>
    </font>
    <font>
      <sz val="10"/>
      <name val="Arial"/>
      <family val="2"/>
    </font>
    <font>
      <sz val="10"/>
      <name val="Arial"/>
      <family val="2"/>
    </font>
    <font>
      <sz val="10"/>
      <name val="Arial"/>
      <family val="2"/>
    </font>
    <font>
      <sz val="12"/>
      <name val="Arial"/>
      <family val="2"/>
    </font>
    <font>
      <sz val="16"/>
      <name val="Symbol"/>
      <family val="1"/>
      <charset val="2"/>
    </font>
    <font>
      <sz val="10"/>
      <name val="Arial"/>
      <family val="2"/>
    </font>
    <font>
      <sz val="14"/>
      <name val="AGaramond"/>
      <family val="3"/>
    </font>
    <font>
      <sz val="10"/>
      <name val="Arial"/>
      <family val="2"/>
    </font>
    <font>
      <sz val="10"/>
      <name val="Arial"/>
      <family val="2"/>
    </font>
    <font>
      <sz val="10"/>
      <color indexed="17"/>
      <name val="Arial"/>
      <family val="2"/>
    </font>
    <font>
      <sz val="12"/>
      <name val="AGaramond"/>
      <family val="3"/>
    </font>
    <font>
      <sz val="9"/>
      <color indexed="17"/>
      <name val="Arial"/>
      <family val="2"/>
    </font>
    <font>
      <sz val="10"/>
      <name val="Courier"/>
      <family val="3"/>
    </font>
    <font>
      <b/>
      <sz val="10"/>
      <name val="Arial"/>
      <family val="2"/>
    </font>
    <font>
      <b/>
      <sz val="9"/>
      <name val="Arial"/>
      <family val="2"/>
    </font>
    <font>
      <b/>
      <sz val="9"/>
      <color indexed="12"/>
      <name val="Arial"/>
      <family val="2"/>
    </font>
    <font>
      <sz val="10"/>
      <color indexed="17"/>
      <name val="Arial"/>
      <family val="2"/>
    </font>
    <font>
      <sz val="8"/>
      <color rgb="FF000000"/>
      <name val="Arial"/>
      <family val="2"/>
    </font>
    <font>
      <sz val="10"/>
      <color rgb="FFC00000"/>
      <name val="Arial"/>
      <family val="2"/>
    </font>
    <font>
      <b/>
      <sz val="10"/>
      <color rgb="FFC00000"/>
      <name val="Arial"/>
      <family val="2"/>
    </font>
    <font>
      <i/>
      <sz val="10"/>
      <color rgb="FFC00000"/>
      <name val="Arial"/>
      <family val="2"/>
    </font>
    <font>
      <sz val="10"/>
      <color theme="6" tint="-0.499984740745262"/>
      <name val="Arial"/>
      <family val="2"/>
    </font>
    <font>
      <sz val="9"/>
      <color rgb="FFC00000"/>
      <name val="Arial"/>
      <family val="2"/>
    </font>
    <font>
      <sz val="10"/>
      <color rgb="FF2504EC"/>
      <name val="Arial"/>
      <family val="2"/>
    </font>
    <font>
      <sz val="10"/>
      <color rgb="FF0000FF"/>
      <name val="Arial"/>
      <family val="2"/>
    </font>
    <font>
      <sz val="10"/>
      <color theme="3" tint="0.59999389629810485"/>
      <name val="Arial"/>
      <family val="2"/>
    </font>
    <font>
      <sz val="9"/>
      <color rgb="FF2504EC"/>
      <name val="Arial"/>
      <family val="2"/>
    </font>
    <font>
      <sz val="10"/>
      <color rgb="FFFFFF00"/>
      <name val="Arial"/>
      <family val="2"/>
    </font>
    <font>
      <sz val="10"/>
      <color theme="5" tint="0.79998168889431442"/>
      <name val="Arial"/>
      <family val="2"/>
    </font>
    <font>
      <sz val="10"/>
      <color theme="9" tint="-0.499984740745262"/>
      <name val="Arial"/>
      <family val="2"/>
    </font>
    <font>
      <sz val="9"/>
      <color theme="9" tint="-0.499984740745262"/>
      <name val="Arial"/>
      <family val="2"/>
    </font>
    <font>
      <sz val="6"/>
      <color theme="9" tint="-0.499984740745262"/>
      <name val="Arial"/>
      <family val="2"/>
    </font>
    <font>
      <b/>
      <sz val="10"/>
      <color theme="9" tint="-0.499984740745262"/>
      <name val="Arial"/>
      <family val="2"/>
    </font>
    <font>
      <b/>
      <sz val="10"/>
      <color rgb="FF00B050"/>
      <name val="Arial"/>
      <family val="2"/>
    </font>
    <font>
      <vertAlign val="superscript"/>
      <sz val="8"/>
      <name val="Arial"/>
      <family val="2"/>
    </font>
    <font>
      <b/>
      <sz val="10"/>
      <color theme="6" tint="-0.499984740745262"/>
      <name val="Arial"/>
      <family val="2"/>
    </font>
    <font>
      <sz val="10"/>
      <color rgb="FF3D7739"/>
      <name val="Arial"/>
      <family val="2"/>
    </font>
    <font>
      <sz val="10"/>
      <color rgb="FF66FF33"/>
      <name val="Arial"/>
      <family val="2"/>
    </font>
    <font>
      <b/>
      <sz val="10"/>
      <color rgb="FF66FF33"/>
      <name val="Arial"/>
      <family val="2"/>
    </font>
    <font>
      <b/>
      <u/>
      <sz val="12"/>
      <color rgb="FFC00000"/>
      <name val="Arial"/>
      <family val="2"/>
    </font>
    <font>
      <sz val="12"/>
      <name val="Times New Roman"/>
      <family val="1"/>
    </font>
    <font>
      <sz val="10"/>
      <name val="Times New Roman"/>
      <family val="1"/>
    </font>
    <font>
      <sz val="10"/>
      <color rgb="FF00FFFF"/>
      <name val="Arial"/>
      <family val="2"/>
    </font>
    <font>
      <sz val="10"/>
      <color theme="1"/>
      <name val="Arial"/>
      <family val="2"/>
    </font>
    <font>
      <b/>
      <sz val="10"/>
      <color rgb="FF00FFFF"/>
      <name val="Arial"/>
      <family val="2"/>
    </font>
    <font>
      <sz val="10"/>
      <color indexed="8"/>
      <name val="Arial"/>
      <family val="2"/>
    </font>
    <font>
      <sz val="10"/>
      <name val="Helv"/>
    </font>
    <font>
      <sz val="11"/>
      <color indexed="8"/>
      <name val="Calibri"/>
      <family val="2"/>
    </font>
    <font>
      <sz val="10"/>
      <color rgb="FF000000"/>
      <name val="Times New Roman"/>
      <family val="1"/>
    </font>
    <font>
      <sz val="11"/>
      <color indexed="10"/>
      <name val="Calibri"/>
      <family val="2"/>
    </font>
    <font>
      <sz val="9"/>
      <color rgb="FF00FFFF"/>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1"/>
    </font>
    <font>
      <b/>
      <sz val="11"/>
      <color indexed="63"/>
      <name val="Calibri"/>
      <family val="2"/>
    </font>
    <font>
      <b/>
      <sz val="18"/>
      <color indexed="56"/>
      <name val="Cambria"/>
      <family val="2"/>
    </font>
    <font>
      <b/>
      <sz val="11"/>
      <color indexed="8"/>
      <name val="Calibri"/>
      <family val="2"/>
    </font>
    <font>
      <sz val="10"/>
      <color indexed="17"/>
      <name val="Times New Roman"/>
      <family val="1"/>
    </font>
    <font>
      <b/>
      <sz val="10"/>
      <color rgb="FF66FF33"/>
      <name val="Times New Roman"/>
      <family val="1"/>
    </font>
    <font>
      <i/>
      <sz val="10"/>
      <name val="Arial"/>
      <family val="2"/>
    </font>
    <font>
      <sz val="9"/>
      <name val="Arial"/>
      <family val="2"/>
    </font>
    <font>
      <b/>
      <sz val="8"/>
      <name val="Arial"/>
      <family val="2"/>
    </font>
    <font>
      <b/>
      <i/>
      <sz val="10"/>
      <name val="Arial"/>
      <family val="2"/>
    </font>
    <font>
      <b/>
      <u/>
      <sz val="10"/>
      <color rgb="FF00FFFF"/>
      <name val="Arial"/>
      <family val="2"/>
    </font>
    <font>
      <sz val="10"/>
      <color theme="5" tint="0.39997558519241921"/>
      <name val="Arial"/>
      <family val="2"/>
    </font>
    <font>
      <sz val="34"/>
      <name val="Georgia"/>
      <family val="1"/>
    </font>
    <font>
      <sz val="10"/>
      <name val="Georgia"/>
      <family val="1"/>
    </font>
    <font>
      <sz val="10"/>
      <color rgb="FF376092"/>
      <name val="Georgia"/>
      <family val="1"/>
    </font>
    <font>
      <sz val="14"/>
      <name val="Georgia"/>
      <family val="1"/>
    </font>
    <font>
      <sz val="20"/>
      <name val="Georgia"/>
      <family val="1"/>
    </font>
    <font>
      <sz val="12"/>
      <name val="Georgia"/>
      <family val="1"/>
    </font>
    <font>
      <sz val="16"/>
      <name val="Georgia"/>
      <family val="1"/>
    </font>
    <font>
      <b/>
      <i/>
      <sz val="14"/>
      <name val="Georgia"/>
      <family val="1"/>
    </font>
    <font>
      <b/>
      <sz val="18"/>
      <color rgb="FF0D5F1D"/>
      <name val="Georgia"/>
      <family val="1"/>
    </font>
    <font>
      <sz val="11"/>
      <name val="Georgia"/>
      <family val="1"/>
    </font>
    <font>
      <b/>
      <sz val="11"/>
      <name val="Georgia"/>
      <family val="1"/>
    </font>
    <font>
      <sz val="9"/>
      <color indexed="81"/>
      <name val="Tahoma"/>
      <family val="2"/>
    </font>
    <font>
      <b/>
      <sz val="9"/>
      <color indexed="81"/>
      <name val="Tahoma"/>
      <family val="2"/>
    </font>
    <font>
      <b/>
      <u/>
      <sz val="10"/>
      <color rgb="FFC00000"/>
      <name val="Arial"/>
      <family val="2"/>
    </font>
    <font>
      <sz val="10"/>
      <color theme="9" tint="-0.249977111117893"/>
      <name val="Arial"/>
      <family val="2"/>
    </font>
    <font>
      <vertAlign val="superscript"/>
      <sz val="12"/>
      <name val="Georgia"/>
      <family val="1"/>
    </font>
    <font>
      <b/>
      <sz val="10"/>
      <color indexed="16"/>
      <name val="Georgia"/>
      <family val="1"/>
    </font>
    <font>
      <b/>
      <sz val="14"/>
      <name val="Georgia"/>
      <family val="1"/>
    </font>
    <font>
      <sz val="9"/>
      <name val="Georgia"/>
      <family val="1"/>
    </font>
    <font>
      <vertAlign val="superscript"/>
      <sz val="9"/>
      <name val="Georgia"/>
      <family val="1"/>
    </font>
    <font>
      <sz val="10"/>
      <color rgb="FFFF0000"/>
      <name val="Arial"/>
      <family val="2"/>
    </font>
    <font>
      <sz val="10"/>
      <color rgb="FF7030A0"/>
      <name val="Arial"/>
      <family val="2"/>
    </font>
    <font>
      <b/>
      <sz val="10"/>
      <color rgb="FFFF0000"/>
      <name val="Arial"/>
      <family val="2"/>
    </font>
    <font>
      <sz val="16"/>
      <name val="Arial"/>
      <family val="2"/>
    </font>
    <font>
      <vertAlign val="superscript"/>
      <sz val="16"/>
      <name val="Arial"/>
      <family val="2"/>
    </font>
    <font>
      <sz val="10"/>
      <color theme="5" tint="-0.249977111117893"/>
      <name val="Arial"/>
      <family val="2"/>
    </font>
    <font>
      <sz val="10"/>
      <color theme="5" tint="-0.249977111117893"/>
      <name val="Calibri"/>
      <family val="2"/>
    </font>
    <font>
      <sz val="9"/>
      <color theme="5" tint="-0.249977111117893"/>
      <name val="Arial"/>
      <family val="2"/>
    </font>
    <font>
      <sz val="12"/>
      <color theme="5" tint="-0.249977111117893"/>
      <name val="AGaramond"/>
      <family val="1"/>
    </font>
  </fonts>
  <fills count="35">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rgb="FFFFFF00"/>
        <bgColor indexed="64"/>
      </patternFill>
    </fill>
    <fill>
      <patternFill patternType="solid">
        <fgColor theme="1"/>
        <bgColor indexed="64"/>
      </patternFill>
    </fill>
    <fill>
      <patternFill patternType="solid">
        <fgColor rgb="FF00B0F0"/>
        <bgColor indexed="64"/>
      </patternFill>
    </fill>
    <fill>
      <patternFill patternType="solid">
        <fgColor rgb="FF00FF0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2" tint="-0.249977111117893"/>
        <bgColor indexed="64"/>
      </patternFill>
    </fill>
    <fill>
      <patternFill patternType="solid">
        <fgColor theme="2" tint="-0.499984740745262"/>
        <bgColor indexed="64"/>
      </patternFill>
    </fill>
    <fill>
      <patternFill patternType="solid">
        <fgColor theme="9" tint="-0.249977111117893"/>
        <bgColor indexed="64"/>
      </patternFill>
    </fill>
  </fills>
  <borders count="55">
    <border>
      <left/>
      <right/>
      <top/>
      <bottom/>
      <diagonal/>
    </border>
    <border>
      <left style="medium">
        <color indexed="64"/>
      </left>
      <right style="medium">
        <color indexed="64"/>
      </right>
      <top/>
      <bottom/>
      <diagonal/>
    </border>
    <border>
      <left style="thin">
        <color indexed="8"/>
      </left>
      <right/>
      <top style="thin">
        <color indexed="65"/>
      </top>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bottom/>
      <diagonal/>
    </border>
    <border>
      <left style="thin">
        <color indexed="8"/>
      </left>
      <right/>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dotted">
        <color indexed="8"/>
      </top>
      <bottom style="dotted">
        <color indexed="8"/>
      </bottom>
      <diagonal/>
    </border>
    <border>
      <left style="thin">
        <color indexed="8"/>
      </left>
      <right/>
      <top style="dotted">
        <color indexed="8"/>
      </top>
      <bottom style="dotted">
        <color indexed="8"/>
      </bottom>
      <diagonal/>
    </border>
    <border>
      <left style="thin">
        <color indexed="8"/>
      </left>
      <right/>
      <top/>
      <bottom style="thin">
        <color indexed="8"/>
      </bottom>
      <diagonal/>
    </border>
    <border>
      <left/>
      <right/>
      <top style="thin">
        <color indexed="8"/>
      </top>
      <bottom style="thin">
        <color indexed="8"/>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8"/>
      </left>
      <right/>
      <top style="thin">
        <color indexed="8"/>
      </top>
      <bottom/>
      <diagonal/>
    </border>
    <border>
      <left/>
      <right/>
      <top style="thin">
        <color indexed="64"/>
      </top>
      <bottom/>
      <diagonal/>
    </border>
    <border>
      <left/>
      <right/>
      <top/>
      <bottom style="thin">
        <color rgb="FFFFFF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style="thin">
        <color indexed="8"/>
      </right>
      <top style="thin">
        <color indexed="8"/>
      </top>
      <bottom style="dotted">
        <color indexed="8"/>
      </bottom>
      <diagonal/>
    </border>
    <border>
      <left/>
      <right style="thin">
        <color indexed="8"/>
      </right>
      <top/>
      <bottom style="dotted">
        <color indexed="8"/>
      </bottom>
      <diagonal/>
    </border>
    <border>
      <left/>
      <right/>
      <top/>
      <bottom style="dotted">
        <color indexed="8"/>
      </bottom>
      <diagonal/>
    </border>
    <border>
      <left/>
      <right/>
      <top style="thin">
        <color indexed="8"/>
      </top>
      <bottom style="dotted">
        <color indexed="8"/>
      </bottom>
      <diagonal/>
    </border>
    <border>
      <left style="double">
        <color indexed="64"/>
      </left>
      <right/>
      <top/>
      <bottom/>
      <diagonal/>
    </border>
    <border>
      <left style="double">
        <color indexed="64"/>
      </left>
      <right/>
      <top/>
      <bottom style="thin">
        <color indexed="64"/>
      </bottom>
      <diagonal/>
    </border>
    <border>
      <left/>
      <right style="thin">
        <color auto="1"/>
      </right>
      <top/>
      <bottom/>
      <diagonal/>
    </border>
    <border>
      <left style="thin">
        <color indexed="64"/>
      </left>
      <right/>
      <top style="thin">
        <color auto="1"/>
      </top>
      <bottom/>
      <diagonal/>
    </border>
    <border>
      <left style="thin">
        <color indexed="64"/>
      </left>
      <right/>
      <top style="thin">
        <color auto="1"/>
      </top>
      <bottom/>
      <diagonal/>
    </border>
    <border>
      <left/>
      <right style="medium">
        <color rgb="FF2504EC"/>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style="medium">
        <color rgb="FF2504EC"/>
      </right>
      <top/>
      <bottom style="thin">
        <color indexed="64"/>
      </bottom>
      <diagonal/>
    </border>
    <border>
      <left/>
      <right style="double">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8"/>
      </right>
      <top/>
      <bottom style="thin">
        <color indexed="64"/>
      </bottom>
      <diagonal/>
    </border>
    <border>
      <left/>
      <right style="thin">
        <color auto="1"/>
      </right>
      <top/>
      <bottom style="thin">
        <color indexed="64"/>
      </bottom>
      <diagonal/>
    </border>
  </borders>
  <cellStyleXfs count="1562">
    <xf numFmtId="0" fontId="0" fillId="0" borderId="0">
      <alignment horizontal="left" wrapText="1"/>
    </xf>
    <xf numFmtId="43" fontId="2" fillId="0" borderId="0" applyFont="0" applyFill="0" applyBorder="0" applyAlignment="0" applyProtection="0"/>
    <xf numFmtId="43" fontId="14"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164" fontId="9" fillId="0" borderId="0"/>
    <xf numFmtId="164" fontId="9" fillId="0" borderId="0"/>
    <xf numFmtId="164" fontId="14" fillId="0" borderId="0"/>
    <xf numFmtId="173" fontId="9" fillId="0" borderId="0"/>
    <xf numFmtId="164" fontId="26" fillId="0" borderId="0"/>
    <xf numFmtId="0" fontId="28" fillId="0" borderId="0">
      <alignment horizontal="left" wrapText="1"/>
    </xf>
    <xf numFmtId="0" fontId="2" fillId="0" borderId="0"/>
    <xf numFmtId="0" fontId="3" fillId="0" borderId="0"/>
    <xf numFmtId="0" fontId="2" fillId="0" borderId="0"/>
    <xf numFmtId="164" fontId="26" fillId="0" borderId="0"/>
    <xf numFmtId="3" fontId="4" fillId="0" borderId="0"/>
    <xf numFmtId="9" fontId="2" fillId="0" borderId="0" applyFont="0" applyFill="0" applyBorder="0" applyAlignment="0" applyProtection="0"/>
    <xf numFmtId="9" fontId="9" fillId="0" borderId="0" applyFont="0" applyFill="0" applyBorder="0" applyAlignment="0" applyProtection="0"/>
    <xf numFmtId="3" fontId="3" fillId="0" borderId="1" applyFont="0"/>
    <xf numFmtId="164" fontId="29" fillId="0" borderId="2" applyNumberFormat="0" applyFont="0" applyBorder="0" applyAlignment="0"/>
    <xf numFmtId="3" fontId="4" fillId="0" borderId="0"/>
    <xf numFmtId="174" fontId="62" fillId="0" borderId="0"/>
    <xf numFmtId="174" fontId="62" fillId="0" borderId="0"/>
    <xf numFmtId="9" fontId="14" fillId="0" borderId="0" applyFont="0" applyFill="0" applyBorder="0" applyAlignment="0" applyProtection="0"/>
    <xf numFmtId="3" fontId="2" fillId="0" borderId="1" applyFont="0"/>
    <xf numFmtId="164"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9" fillId="0" borderId="0" applyFont="0" applyFill="0" applyBorder="0" applyAlignment="0" applyProtection="0"/>
    <xf numFmtId="0" fontId="2" fillId="0" borderId="0"/>
    <xf numFmtId="0" fontId="2" fillId="0" borderId="0"/>
    <xf numFmtId="0" fontId="59" fillId="0" borderId="0"/>
    <xf numFmtId="9" fontId="59" fillId="0" borderId="0" applyFont="0" applyFill="0" applyBorder="0" applyAlignment="0" applyProtection="0"/>
    <xf numFmtId="9" fontId="14" fillId="0" borderId="0" applyFont="0" applyFill="0" applyBorder="0" applyAlignment="0" applyProtection="0"/>
    <xf numFmtId="164" fontId="14" fillId="0" borderId="0"/>
    <xf numFmtId="0" fontId="1" fillId="0" borderId="0"/>
    <xf numFmtId="0" fontId="59" fillId="0" borderId="0"/>
    <xf numFmtId="9" fontId="59" fillId="0" borderId="0" applyFont="0" applyFill="0" applyBorder="0" applyAlignment="0" applyProtection="0"/>
    <xf numFmtId="43" fontId="59" fillId="0" borderId="0" applyFont="0" applyFill="0" applyBorder="0" applyAlignment="0" applyProtection="0"/>
    <xf numFmtId="0" fontId="63" fillId="0" borderId="0"/>
    <xf numFmtId="0" fontId="63" fillId="0" borderId="0"/>
    <xf numFmtId="0" fontId="63" fillId="0" borderId="0"/>
    <xf numFmtId="0" fontId="63" fillId="0" borderId="0"/>
    <xf numFmtId="0" fontId="61" fillId="0" borderId="0">
      <alignment vertical="top"/>
    </xf>
    <xf numFmtId="0" fontId="2" fillId="0" borderId="0"/>
    <xf numFmtId="0" fontId="2" fillId="0" borderId="0"/>
    <xf numFmtId="0" fontId="1" fillId="0" borderId="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28" fillId="0" borderId="0">
      <alignment horizontal="left" wrapText="1"/>
    </xf>
    <xf numFmtId="0" fontId="59" fillId="0" borderId="0"/>
    <xf numFmtId="0" fontId="19"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164" fontId="14" fillId="0" borderId="0"/>
    <xf numFmtId="164" fontId="14" fillId="0" borderId="0"/>
    <xf numFmtId="164" fontId="9" fillId="0" borderId="0"/>
    <xf numFmtId="9"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4" fillId="0" borderId="0"/>
    <xf numFmtId="0" fontId="1" fillId="0" borderId="0"/>
    <xf numFmtId="0" fontId="1" fillId="0" borderId="0"/>
    <xf numFmtId="0" fontId="1" fillId="0" borderId="0"/>
    <xf numFmtId="3" fontId="2" fillId="0" borderId="1" applyFont="0"/>
    <xf numFmtId="0" fontId="2" fillId="0" borderId="0"/>
    <xf numFmtId="0" fontId="2" fillId="0" borderId="0"/>
    <xf numFmtId="0" fontId="2" fillId="0" borderId="0"/>
    <xf numFmtId="0" fontId="2" fillId="0" borderId="0"/>
    <xf numFmtId="0" fontId="2" fillId="0" borderId="0"/>
    <xf numFmtId="43" fontId="14" fillId="0" borderId="0" applyFont="0" applyFill="0" applyBorder="0" applyAlignment="0" applyProtection="0"/>
    <xf numFmtId="0" fontId="1" fillId="0" borderId="0"/>
    <xf numFmtId="0" fontId="1" fillId="0" borderId="0"/>
    <xf numFmtId="0" fontId="1" fillId="0" borderId="0"/>
    <xf numFmtId="0" fontId="1" fillId="0" borderId="0"/>
    <xf numFmtId="0" fontId="59" fillId="0" borderId="0"/>
    <xf numFmtId="9" fontId="59"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3" fontId="4" fillId="0" borderId="0"/>
    <xf numFmtId="43" fontId="14" fillId="0" borderId="0" applyFont="0" applyFill="0" applyBorder="0" applyAlignment="0" applyProtection="0"/>
    <xf numFmtId="174" fontId="62" fillId="0" borderId="0"/>
    <xf numFmtId="0" fontId="59" fillId="0" borderId="0"/>
    <xf numFmtId="9" fontId="59"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164" fontId="14" fillId="0" borderId="0"/>
    <xf numFmtId="164" fontId="14" fillId="0" borderId="0"/>
    <xf numFmtId="164" fontId="14"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174" fontId="6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64" fontId="14" fillId="0" borderId="0"/>
    <xf numFmtId="164" fontId="14"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174" fontId="62" fillId="0" borderId="0"/>
    <xf numFmtId="164" fontId="14"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174" fontId="62" fillId="0" borderId="0"/>
    <xf numFmtId="0" fontId="1" fillId="0" borderId="0"/>
    <xf numFmtId="0" fontId="1" fillId="0" borderId="0"/>
    <xf numFmtId="0" fontId="1" fillId="0" borderId="0"/>
    <xf numFmtId="9" fontId="9" fillId="0" borderId="0" applyFont="0" applyFill="0" applyBorder="0" applyAlignment="0" applyProtection="0"/>
    <xf numFmtId="0" fontId="1" fillId="0" borderId="0"/>
    <xf numFmtId="0" fontId="2"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64" fillId="0" borderId="0"/>
    <xf numFmtId="0" fontId="1" fillId="0" borderId="0"/>
    <xf numFmtId="0" fontId="64" fillId="0" borderId="0"/>
    <xf numFmtId="0" fontId="1" fillId="0" borderId="0"/>
    <xf numFmtId="0" fontId="64" fillId="0" borderId="0"/>
    <xf numFmtId="0" fontId="1" fillId="0" borderId="0"/>
    <xf numFmtId="0" fontId="1" fillId="0" borderId="0"/>
    <xf numFmtId="164" fontId="14" fillId="0" borderId="0"/>
    <xf numFmtId="164" fontId="14"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4" fillId="0" borderId="0"/>
    <xf numFmtId="174" fontId="62" fillId="0" borderId="0"/>
    <xf numFmtId="0" fontId="2" fillId="0" borderId="0"/>
    <xf numFmtId="174" fontId="62" fillId="0" borderId="0"/>
    <xf numFmtId="0" fontId="1" fillId="0" borderId="0"/>
    <xf numFmtId="0" fontId="2" fillId="0" borderId="0"/>
    <xf numFmtId="0" fontId="1" fillId="0" borderId="0"/>
    <xf numFmtId="0" fontId="63" fillId="0" borderId="0"/>
    <xf numFmtId="0" fontId="2" fillId="0" borderId="0"/>
    <xf numFmtId="0" fontId="59" fillId="0" borderId="0"/>
    <xf numFmtId="0" fontId="63" fillId="0" borderId="0"/>
    <xf numFmtId="0" fontId="1" fillId="0" borderId="0"/>
    <xf numFmtId="0" fontId="2" fillId="0" borderId="0"/>
    <xf numFmtId="0" fontId="1" fillId="0" borderId="0"/>
    <xf numFmtId="0" fontId="2" fillId="0" borderId="0"/>
    <xf numFmtId="174" fontId="62" fillId="0" borderId="0"/>
    <xf numFmtId="0" fontId="1" fillId="0" borderId="0"/>
    <xf numFmtId="174" fontId="62"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0" fontId="63" fillId="0" borderId="0"/>
    <xf numFmtId="0" fontId="63" fillId="0" borderId="0"/>
    <xf numFmtId="9" fontId="1" fillId="0" borderId="0" applyFont="0" applyFill="0" applyBorder="0" applyAlignment="0" applyProtection="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2" fillId="0" borderId="0"/>
    <xf numFmtId="0" fontId="63" fillId="0" borderId="0"/>
    <xf numFmtId="0" fontId="1" fillId="0" borderId="0"/>
    <xf numFmtId="0" fontId="1" fillId="0" borderId="0"/>
    <xf numFmtId="0" fontId="63" fillId="0" borderId="0"/>
    <xf numFmtId="0" fontId="63" fillId="0" borderId="0"/>
    <xf numFmtId="0" fontId="63"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9" fontId="9" fillId="0" borderId="0" applyFont="0" applyFill="0" applyBorder="0" applyAlignment="0" applyProtection="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43" fontId="1" fillId="0" borderId="0" applyFont="0" applyFill="0" applyBorder="0" applyAlignment="0" applyProtection="0"/>
    <xf numFmtId="0" fontId="63" fillId="0" borderId="0"/>
    <xf numFmtId="0" fontId="63" fillId="0" borderId="0"/>
    <xf numFmtId="0" fontId="1" fillId="0" borderId="0"/>
    <xf numFmtId="0" fontId="61" fillId="0" borderId="0"/>
    <xf numFmtId="0" fontId="63" fillId="0" borderId="0"/>
    <xf numFmtId="0" fontId="63" fillId="0" borderId="0"/>
    <xf numFmtId="9" fontId="9" fillId="0" borderId="0" applyFont="0" applyFill="0" applyBorder="0" applyAlignment="0" applyProtection="0"/>
    <xf numFmtId="0" fontId="63" fillId="0" borderId="0"/>
    <xf numFmtId="0" fontId="63" fillId="0" borderId="0"/>
    <xf numFmtId="0" fontId="63" fillId="0" borderId="0"/>
    <xf numFmtId="0" fontId="63" fillId="0" borderId="0"/>
    <xf numFmtId="0" fontId="63" fillId="0" borderId="0"/>
    <xf numFmtId="0" fontId="79"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63" fillId="0" borderId="0"/>
    <xf numFmtId="0" fontId="63" fillId="0" borderId="0"/>
    <xf numFmtId="0" fontId="63" fillId="0" borderId="0"/>
    <xf numFmtId="0" fontId="63" fillId="0" borderId="0"/>
    <xf numFmtId="0" fontId="1" fillId="0" borderId="0"/>
    <xf numFmtId="0" fontId="63" fillId="0" borderId="0"/>
    <xf numFmtId="0" fontId="63" fillId="0" borderId="0"/>
    <xf numFmtId="0" fontId="63" fillId="0" borderId="0"/>
    <xf numFmtId="164" fontId="14" fillId="0" borderId="0"/>
    <xf numFmtId="174" fontId="6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4" fontId="1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4" fontId="6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79"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9"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1" fillId="0" borderId="0"/>
    <xf numFmtId="0" fontId="63" fillId="0" borderId="0"/>
    <xf numFmtId="0" fontId="63" fillId="0" borderId="0"/>
    <xf numFmtId="0" fontId="63" fillId="0" borderId="0"/>
    <xf numFmtId="0" fontId="63"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43" fontId="1" fillId="0" borderId="0" applyFont="0" applyFill="0" applyBorder="0" applyAlignment="0" applyProtection="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4" fontId="14" fillId="0" borderId="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3" borderId="0" applyNumberFormat="0" applyBorder="0" applyAlignment="0" applyProtection="0"/>
    <xf numFmtId="0" fontId="63" fillId="16" borderId="0" applyNumberFormat="0" applyBorder="0" applyAlignment="0" applyProtection="0"/>
    <xf numFmtId="0" fontId="63" fillId="19" borderId="0" applyNumberFormat="0" applyBorder="0" applyAlignment="0" applyProtection="0"/>
    <xf numFmtId="0" fontId="67" fillId="20"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7" borderId="0" applyNumberFormat="0" applyBorder="0" applyAlignment="0" applyProtection="0"/>
    <xf numFmtId="0" fontId="68" fillId="11" borderId="0" applyNumberFormat="0" applyBorder="0" applyAlignment="0" applyProtection="0"/>
    <xf numFmtId="0" fontId="69" fillId="28" borderId="48" applyNumberFormat="0" applyAlignment="0" applyProtection="0"/>
    <xf numFmtId="0" fontId="70" fillId="29" borderId="40" applyNumberFormat="0" applyAlignment="0" applyProtection="0"/>
    <xf numFmtId="0" fontId="1" fillId="0" borderId="0"/>
    <xf numFmtId="0" fontId="71" fillId="0" borderId="0" applyNumberFormat="0" applyFill="0" applyBorder="0" applyAlignment="0" applyProtection="0"/>
    <xf numFmtId="0" fontId="72" fillId="12" borderId="0" applyNumberFormat="0" applyBorder="0" applyAlignment="0" applyProtection="0"/>
    <xf numFmtId="0" fontId="73" fillId="0" borderId="41" applyNumberFormat="0" applyFill="0" applyAlignment="0" applyProtection="0"/>
    <xf numFmtId="0" fontId="74" fillId="0" borderId="42" applyNumberFormat="0" applyFill="0" applyAlignment="0" applyProtection="0"/>
    <xf numFmtId="0" fontId="75" fillId="0" borderId="43" applyNumberFormat="0" applyFill="0" applyAlignment="0" applyProtection="0"/>
    <xf numFmtId="0" fontId="75" fillId="0" borderId="0" applyNumberFormat="0" applyFill="0" applyBorder="0" applyAlignment="0" applyProtection="0"/>
    <xf numFmtId="0" fontId="76" fillId="15" borderId="48" applyNumberFormat="0" applyAlignment="0" applyProtection="0"/>
    <xf numFmtId="0" fontId="77" fillId="0" borderId="44" applyNumberFormat="0" applyFill="0" applyAlignment="0" applyProtection="0"/>
    <xf numFmtId="0" fontId="78" fillId="30" borderId="0" applyNumberFormat="0" applyBorder="0" applyAlignment="0" applyProtection="0"/>
    <xf numFmtId="0" fontId="2" fillId="0" borderId="0"/>
    <xf numFmtId="0" fontId="2" fillId="31" borderId="45" applyNumberFormat="0" applyFont="0" applyAlignment="0" applyProtection="0"/>
    <xf numFmtId="0" fontId="80" fillId="28" borderId="46" applyNumberFormat="0" applyAlignment="0" applyProtection="0"/>
    <xf numFmtId="0" fontId="81" fillId="0" borderId="0" applyNumberFormat="0" applyFill="0" applyBorder="0" applyAlignment="0" applyProtection="0"/>
    <xf numFmtId="0" fontId="82" fillId="0" borderId="47" applyNumberFormat="0" applyFill="0" applyAlignment="0" applyProtection="0"/>
    <xf numFmtId="0" fontId="65" fillId="0" borderId="0" applyNumberForma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164"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174" fontId="62"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28" fillId="0" borderId="0">
      <alignment horizontal="lef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4"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0" fontId="2" fillId="0" borderId="0">
      <alignment horizontal="left" wrapText="1"/>
    </xf>
    <xf numFmtId="0" fontId="79" fillId="0" borderId="0"/>
    <xf numFmtId="44" fontId="59" fillId="0" borderId="0" applyFont="0" applyFill="0" applyBorder="0" applyAlignment="0" applyProtection="0"/>
    <xf numFmtId="173" fontId="14" fillId="0" borderId="0"/>
    <xf numFmtId="0" fontId="64" fillId="0" borderId="0"/>
    <xf numFmtId="0" fontId="2" fillId="0" borderId="0">
      <alignment horizontal="left" wrapText="1"/>
    </xf>
    <xf numFmtId="164" fontId="9" fillId="0" borderId="0"/>
    <xf numFmtId="164" fontId="9" fillId="0" borderId="0"/>
    <xf numFmtId="164" fontId="9" fillId="0" borderId="0"/>
    <xf numFmtId="0" fontId="2" fillId="0" borderId="0"/>
    <xf numFmtId="0" fontId="2" fillId="0" borderId="0">
      <alignment horizontal="left" wrapText="1"/>
    </xf>
  </cellStyleXfs>
  <cellXfs count="993">
    <xf numFmtId="0" fontId="0" fillId="0" borderId="0" xfId="0" applyAlignment="1"/>
    <xf numFmtId="0" fontId="8" fillId="0" borderId="0" xfId="0" applyFont="1" applyFill="1" applyBorder="1" applyAlignment="1"/>
    <xf numFmtId="0" fontId="3" fillId="0" borderId="0" xfId="0" applyFont="1" applyFill="1" applyAlignment="1"/>
    <xf numFmtId="0" fontId="3" fillId="0" borderId="0" xfId="0" applyFont="1" applyFill="1" applyAlignment="1">
      <alignment horizontal="right"/>
    </xf>
    <xf numFmtId="0" fontId="7" fillId="0" borderId="0" xfId="0" applyFont="1" applyFill="1" applyAlignment="1"/>
    <xf numFmtId="165" fontId="3" fillId="0" borderId="0" xfId="16" applyNumberFormat="1" applyFont="1" applyFill="1"/>
    <xf numFmtId="165" fontId="3" fillId="0" borderId="0" xfId="16" applyNumberFormat="1" applyFont="1" applyFill="1" applyBorder="1"/>
    <xf numFmtId="0" fontId="3" fillId="0" borderId="0" xfId="0" applyFont="1" applyFill="1" applyBorder="1" applyAlignment="1"/>
    <xf numFmtId="0" fontId="3" fillId="0" borderId="3" xfId="0" applyFont="1" applyFill="1" applyBorder="1" applyAlignment="1"/>
    <xf numFmtId="0" fontId="7" fillId="0" borderId="0" xfId="0" applyFont="1" applyFill="1" applyBorder="1" applyAlignment="1"/>
    <xf numFmtId="0" fontId="8" fillId="0" borderId="0" xfId="0" applyFont="1" applyFill="1" applyAlignment="1"/>
    <xf numFmtId="0" fontId="8" fillId="0" borderId="3" xfId="0" applyFont="1" applyFill="1" applyBorder="1" applyAlignment="1"/>
    <xf numFmtId="167" fontId="3" fillId="0" borderId="0" xfId="1" applyNumberFormat="1" applyFont="1" applyFill="1"/>
    <xf numFmtId="165" fontId="7" fillId="0" borderId="0" xfId="16" applyNumberFormat="1" applyFont="1" applyFill="1" applyBorder="1"/>
    <xf numFmtId="0" fontId="7" fillId="0" borderId="3" xfId="0" applyFont="1" applyFill="1" applyBorder="1" applyAlignment="1"/>
    <xf numFmtId="0" fontId="0" fillId="0" borderId="0" xfId="0" applyFill="1" applyAlignment="1"/>
    <xf numFmtId="0" fontId="6" fillId="0" borderId="0" xfId="0" applyFont="1" applyFill="1" applyAlignment="1"/>
    <xf numFmtId="0" fontId="0" fillId="0" borderId="0" xfId="0" applyFill="1" applyBorder="1" applyAlignment="1"/>
    <xf numFmtId="168" fontId="0" fillId="0" borderId="0" xfId="0" applyNumberFormat="1" applyFill="1" applyBorder="1" applyAlignment="1">
      <alignment horizontal="right"/>
    </xf>
    <xf numFmtId="0" fontId="7" fillId="0" borderId="0" xfId="0" applyFont="1" applyFill="1" applyBorder="1" applyAlignment="1">
      <alignment horizontal="centerContinuous"/>
    </xf>
    <xf numFmtId="0" fontId="5" fillId="0" borderId="0" xfId="0" applyFont="1" applyFill="1" applyBorder="1" applyAlignment="1">
      <alignment horizontal="centerContinuous"/>
    </xf>
    <xf numFmtId="0" fontId="3" fillId="0" borderId="0" xfId="0" applyFont="1" applyFill="1" applyBorder="1" applyAlignment="1">
      <alignment horizontal="left"/>
    </xf>
    <xf numFmtId="0" fontId="7" fillId="0" borderId="0" xfId="0" applyFont="1" applyFill="1" applyBorder="1" applyAlignment="1">
      <alignment horizontal="left"/>
    </xf>
    <xf numFmtId="0" fontId="6" fillId="0" borderId="0" xfId="0" applyFont="1" applyFill="1" applyAlignment="1">
      <alignment horizontal="right"/>
    </xf>
    <xf numFmtId="0" fontId="0" fillId="0" borderId="0" xfId="0" applyFill="1" applyBorder="1" applyAlignment="1">
      <alignment horizontal="centerContinuous"/>
    </xf>
    <xf numFmtId="0" fontId="0" fillId="0" borderId="0" xfId="0" applyFill="1" applyBorder="1" applyAlignment="1">
      <alignment horizontal="left"/>
    </xf>
    <xf numFmtId="167" fontId="3" fillId="0" borderId="0" xfId="1" applyNumberFormat="1" applyFont="1" applyFill="1" applyBorder="1" applyAlignment="1">
      <alignment horizontal="right"/>
    </xf>
    <xf numFmtId="172" fontId="7" fillId="0" borderId="0" xfId="4" applyNumberFormat="1" applyFont="1" applyFill="1" applyBorder="1"/>
    <xf numFmtId="172" fontId="8" fillId="0" borderId="0" xfId="4" applyNumberFormat="1" applyFont="1" applyFill="1" applyBorder="1"/>
    <xf numFmtId="165" fontId="8" fillId="0" borderId="0" xfId="16" applyNumberFormat="1" applyFont="1" applyFill="1" applyBorder="1"/>
    <xf numFmtId="9" fontId="7" fillId="0" borderId="0" xfId="16" applyFont="1" applyFill="1" applyBorder="1"/>
    <xf numFmtId="168" fontId="7" fillId="0" borderId="0" xfId="16" applyNumberFormat="1" applyFont="1" applyFill="1" applyBorder="1"/>
    <xf numFmtId="168" fontId="7" fillId="0" borderId="0" xfId="0" applyNumberFormat="1" applyFont="1" applyFill="1" applyBorder="1" applyAlignment="1"/>
    <xf numFmtId="168" fontId="0" fillId="0" borderId="0" xfId="0" applyNumberFormat="1" applyFill="1" applyBorder="1" applyAlignment="1"/>
    <xf numFmtId="0" fontId="7" fillId="0" borderId="0" xfId="0" applyFont="1" applyFill="1" applyBorder="1" applyAlignment="1">
      <alignment horizontal="right"/>
    </xf>
    <xf numFmtId="167" fontId="3" fillId="0" borderId="0" xfId="0" applyNumberFormat="1" applyFont="1" applyFill="1" applyBorder="1" applyAlignment="1"/>
    <xf numFmtId="167" fontId="3" fillId="0" borderId="0" xfId="1" applyNumberFormat="1" applyFont="1" applyFill="1" applyBorder="1"/>
    <xf numFmtId="37" fontId="3" fillId="0" borderId="0" xfId="0" applyNumberFormat="1" applyFont="1" applyFill="1" applyBorder="1" applyAlignment="1"/>
    <xf numFmtId="0" fontId="8" fillId="0" borderId="0" xfId="0" applyFont="1" applyFill="1" applyBorder="1" applyAlignment="1">
      <alignment horizontal="left"/>
    </xf>
    <xf numFmtId="165" fontId="7" fillId="0" borderId="0" xfId="16" applyNumberFormat="1" applyFont="1" applyFill="1" applyBorder="1" applyAlignment="1">
      <alignment horizontal="left"/>
    </xf>
    <xf numFmtId="0" fontId="3" fillId="0" borderId="0" xfId="12" applyFont="1" applyBorder="1"/>
    <xf numFmtId="3" fontId="7" fillId="0" borderId="0" xfId="0" applyNumberFormat="1" applyFont="1" applyFill="1" applyBorder="1" applyAlignment="1"/>
    <xf numFmtId="165" fontId="0" fillId="0" borderId="0" xfId="16" applyNumberFormat="1" applyFont="1" applyFill="1" applyBorder="1"/>
    <xf numFmtId="9" fontId="2" fillId="0" borderId="0" xfId="16" applyFont="1" applyFill="1" applyBorder="1"/>
    <xf numFmtId="172" fontId="3" fillId="0" borderId="0" xfId="4" applyNumberFormat="1" applyFont="1" applyFill="1" applyBorder="1"/>
    <xf numFmtId="167" fontId="0" fillId="0" borderId="0" xfId="0" applyNumberFormat="1" applyFill="1" applyBorder="1" applyAlignment="1"/>
    <xf numFmtId="165" fontId="0" fillId="0" borderId="0" xfId="16" applyNumberFormat="1" applyFont="1" applyFill="1" applyBorder="1" applyAlignment="1">
      <alignment horizontal="left"/>
    </xf>
    <xf numFmtId="167" fontId="0" fillId="0" borderId="0" xfId="1" applyNumberFormat="1" applyFont="1" applyFill="1" applyBorder="1" applyAlignment="1">
      <alignment horizontal="left"/>
    </xf>
    <xf numFmtId="9" fontId="2" fillId="0" borderId="0" xfId="16" applyFont="1" applyFill="1" applyBorder="1" applyAlignment="1">
      <alignment horizontal="right"/>
    </xf>
    <xf numFmtId="172" fontId="0" fillId="0" borderId="0" xfId="4" applyNumberFormat="1" applyFont="1" applyFill="1" applyBorder="1" applyAlignment="1">
      <alignment horizontal="left"/>
    </xf>
    <xf numFmtId="37" fontId="3" fillId="0" borderId="0" xfId="0" applyNumberFormat="1" applyFont="1" applyFill="1" applyBorder="1" applyAlignment="1" applyProtection="1">
      <alignment horizontal="left"/>
    </xf>
    <xf numFmtId="168" fontId="11" fillId="0" borderId="0" xfId="0" applyNumberFormat="1" applyFont="1" applyFill="1" applyBorder="1" applyAlignment="1"/>
    <xf numFmtId="0" fontId="13" fillId="0" borderId="0" xfId="0" applyFont="1" applyFill="1" applyBorder="1" applyAlignment="1">
      <alignment horizontal="center"/>
    </xf>
    <xf numFmtId="0" fontId="10" fillId="0" borderId="0" xfId="0" applyFont="1" applyFill="1" applyBorder="1" applyAlignment="1"/>
    <xf numFmtId="165" fontId="10" fillId="0" borderId="0" xfId="16" applyNumberFormat="1" applyFont="1" applyFill="1" applyBorder="1"/>
    <xf numFmtId="0" fontId="10" fillId="0" borderId="0" xfId="0" applyFont="1" applyFill="1" applyBorder="1" applyAlignment="1">
      <alignment horizontal="right"/>
    </xf>
    <xf numFmtId="0" fontId="3" fillId="0" borderId="0" xfId="0" applyFont="1">
      <alignment horizontal="left" wrapText="1"/>
    </xf>
    <xf numFmtId="167" fontId="10" fillId="0" borderId="0" xfId="1" applyNumberFormat="1" applyFont="1" applyFill="1" applyBorder="1"/>
    <xf numFmtId="167" fontId="10" fillId="0" borderId="0" xfId="1" applyNumberFormat="1" applyFont="1" applyFill="1" applyBorder="1" applyAlignment="1"/>
    <xf numFmtId="0" fontId="13" fillId="0" borderId="0" xfId="0" applyFont="1" applyFill="1" applyBorder="1" applyAlignment="1">
      <alignment horizontal="left"/>
    </xf>
    <xf numFmtId="0" fontId="12" fillId="0" borderId="0" xfId="0" applyFont="1" applyFill="1" applyBorder="1" applyAlignment="1">
      <alignment horizontal="left"/>
    </xf>
    <xf numFmtId="0" fontId="12" fillId="0" borderId="0" xfId="0" applyFont="1" applyFill="1" applyBorder="1" applyAlignment="1"/>
    <xf numFmtId="168" fontId="10" fillId="0" borderId="0" xfId="0" applyNumberFormat="1" applyFont="1" applyFill="1" applyBorder="1" applyAlignment="1"/>
    <xf numFmtId="168" fontId="10" fillId="0" borderId="0" xfId="0" applyNumberFormat="1" applyFont="1" applyFill="1" applyBorder="1" applyAlignment="1">
      <alignment horizontal="right"/>
    </xf>
    <xf numFmtId="37" fontId="6" fillId="0" borderId="0" xfId="0" applyNumberFormat="1" applyFont="1" applyFill="1" applyBorder="1" applyAlignment="1" applyProtection="1">
      <alignment horizontal="left"/>
    </xf>
    <xf numFmtId="0" fontId="10" fillId="0" borderId="0" xfId="0" applyFont="1" applyBorder="1" applyAlignment="1">
      <alignment horizontal="left"/>
    </xf>
    <xf numFmtId="168" fontId="10" fillId="0" borderId="0" xfId="1" applyNumberFormat="1" applyFont="1" applyFill="1" applyBorder="1"/>
    <xf numFmtId="0" fontId="2" fillId="0" borderId="4" xfId="0" applyFont="1" applyBorder="1" applyAlignment="1"/>
    <xf numFmtId="0" fontId="16" fillId="0" borderId="0" xfId="0" applyFont="1" applyAlignment="1"/>
    <xf numFmtId="0" fontId="16" fillId="0" borderId="4" xfId="0" applyFont="1" applyBorder="1" applyAlignment="1"/>
    <xf numFmtId="0" fontId="17" fillId="0" borderId="0" xfId="0" applyFont="1" applyAlignment="1"/>
    <xf numFmtId="0" fontId="17" fillId="0" borderId="4" xfId="0" applyFont="1" applyBorder="1" applyAlignment="1"/>
    <xf numFmtId="0" fontId="18" fillId="0" borderId="0" xfId="0" applyFont="1" applyAlignment="1"/>
    <xf numFmtId="0" fontId="18" fillId="0" borderId="4" xfId="0" applyFont="1" applyBorder="1" applyAlignment="1"/>
    <xf numFmtId="0" fontId="15" fillId="0" borderId="0" xfId="0" applyFont="1" applyAlignment="1"/>
    <xf numFmtId="0" fontId="15" fillId="0" borderId="4" xfId="0" applyFont="1" applyBorder="1" applyAlignment="1"/>
    <xf numFmtId="0" fontId="20" fillId="0" borderId="0" xfId="0" applyFont="1" applyAlignment="1"/>
    <xf numFmtId="0" fontId="21" fillId="0" borderId="0" xfId="0" applyFont="1" applyAlignment="1"/>
    <xf numFmtId="0" fontId="21" fillId="0" borderId="4" xfId="0" applyFont="1" applyBorder="1" applyAlignment="1"/>
    <xf numFmtId="0" fontId="23" fillId="0" borderId="0" xfId="0" applyFont="1" applyAlignment="1"/>
    <xf numFmtId="0" fontId="23" fillId="0" borderId="4" xfId="0" applyFont="1" applyBorder="1" applyAlignment="1"/>
    <xf numFmtId="0" fontId="24" fillId="0" borderId="0" xfId="0" applyFont="1" applyAlignment="1"/>
    <xf numFmtId="0" fontId="24" fillId="0" borderId="4" xfId="0" applyFont="1" applyBorder="1" applyAlignment="1"/>
    <xf numFmtId="0" fontId="25" fillId="0" borderId="0" xfId="0" applyFont="1" applyFill="1" applyBorder="1" applyAlignment="1"/>
    <xf numFmtId="165" fontId="25" fillId="0" borderId="0" xfId="16" applyNumberFormat="1" applyFont="1" applyFill="1" applyBorder="1"/>
    <xf numFmtId="167" fontId="25" fillId="0" borderId="0" xfId="1" applyNumberFormat="1" applyFont="1" applyFill="1" applyBorder="1"/>
    <xf numFmtId="0" fontId="25" fillId="0" borderId="0" xfId="0" applyFont="1">
      <alignment horizontal="left" wrapText="1"/>
    </xf>
    <xf numFmtId="0" fontId="25" fillId="0" borderId="0" xfId="0" applyFont="1" applyFill="1">
      <alignment horizontal="left" wrapText="1"/>
    </xf>
    <xf numFmtId="168" fontId="25" fillId="0" borderId="0" xfId="16" applyNumberFormat="1" applyFont="1" applyFill="1" applyBorder="1" applyAlignment="1">
      <alignment horizontal="center"/>
    </xf>
    <xf numFmtId="0" fontId="25" fillId="0" borderId="0" xfId="0" applyFont="1" applyBorder="1" applyAlignment="1">
      <alignment horizontal="left"/>
    </xf>
    <xf numFmtId="9" fontId="25" fillId="0" borderId="0" xfId="16" applyFont="1" applyFill="1"/>
    <xf numFmtId="3" fontId="3" fillId="0" borderId="0" xfId="9" applyNumberFormat="1" applyFont="1" applyBorder="1" applyAlignment="1">
      <alignment horizontal="left"/>
    </xf>
    <xf numFmtId="9" fontId="25" fillId="0" borderId="0" xfId="16" applyFont="1" applyBorder="1"/>
    <xf numFmtId="0" fontId="25" fillId="0" borderId="0" xfId="0" applyFont="1" applyFill="1" applyAlignment="1"/>
    <xf numFmtId="164" fontId="3" fillId="0" borderId="0" xfId="9" applyFont="1" applyBorder="1"/>
    <xf numFmtId="164" fontId="30" fillId="0" borderId="0" xfId="9" applyFont="1" applyBorder="1" applyAlignment="1">
      <alignment horizontal="center" wrapText="1"/>
    </xf>
    <xf numFmtId="164" fontId="29" fillId="4" borderId="0" xfId="9" applyFont="1" applyFill="1" applyBorder="1"/>
    <xf numFmtId="164" fontId="3" fillId="4" borderId="0" xfId="9" applyFont="1" applyFill="1" applyBorder="1"/>
    <xf numFmtId="164" fontId="31" fillId="4" borderId="0" xfId="9" applyFont="1" applyFill="1" applyBorder="1" applyAlignment="1">
      <alignment horizontal="center" wrapText="1"/>
    </xf>
    <xf numFmtId="164" fontId="6" fillId="4" borderId="0" xfId="9" applyFont="1" applyFill="1" applyBorder="1"/>
    <xf numFmtId="164" fontId="30" fillId="4" borderId="0" xfId="9" applyFont="1" applyFill="1" applyBorder="1" applyAlignment="1">
      <alignment horizontal="center" wrapText="1"/>
    </xf>
    <xf numFmtId="167" fontId="6" fillId="4" borderId="0" xfId="1" applyNumberFormat="1" applyFont="1" applyFill="1" applyBorder="1"/>
    <xf numFmtId="165" fontId="6" fillId="4" borderId="0" xfId="16" applyNumberFormat="1" applyFont="1" applyFill="1" applyBorder="1"/>
    <xf numFmtId="167" fontId="3" fillId="4" borderId="0" xfId="1" applyNumberFormat="1" applyFont="1" applyFill="1" applyBorder="1"/>
    <xf numFmtId="165" fontId="25" fillId="0" borderId="0" xfId="16" applyNumberFormat="1" applyFont="1"/>
    <xf numFmtId="167" fontId="6" fillId="0" borderId="0" xfId="1" applyNumberFormat="1" applyFont="1" applyFill="1" applyBorder="1"/>
    <xf numFmtId="167" fontId="25" fillId="0" borderId="0" xfId="1" applyNumberFormat="1" applyFont="1" applyFill="1" applyBorder="1" applyAlignment="1">
      <alignment horizontal="right"/>
    </xf>
    <xf numFmtId="165" fontId="25" fillId="0" borderId="0" xfId="16" applyNumberFormat="1" applyFont="1" applyFill="1" applyBorder="1" applyAlignment="1">
      <alignment horizontal="right"/>
    </xf>
    <xf numFmtId="165" fontId="6" fillId="0" borderId="0" xfId="16" applyNumberFormat="1" applyFont="1" applyFill="1" applyBorder="1"/>
    <xf numFmtId="165" fontId="6" fillId="0" borderId="0" xfId="16" applyNumberFormat="1" applyFont="1" applyFill="1" applyBorder="1" applyAlignment="1">
      <alignment horizontal="center"/>
    </xf>
    <xf numFmtId="168" fontId="25" fillId="0" borderId="0" xfId="11" applyNumberFormat="1" applyFont="1" applyFill="1" applyBorder="1" applyAlignment="1">
      <alignment horizontal="center"/>
    </xf>
    <xf numFmtId="9" fontId="6" fillId="0" borderId="0" xfId="16" applyFont="1" applyFill="1" applyBorder="1" applyAlignment="1" applyProtection="1">
      <alignment horizontal="right"/>
    </xf>
    <xf numFmtId="9" fontId="8" fillId="0" borderId="0" xfId="0" applyNumberFormat="1" applyFont="1" applyFill="1" applyBorder="1" applyAlignment="1"/>
    <xf numFmtId="167" fontId="25" fillId="0" borderId="0" xfId="1" applyNumberFormat="1" applyFont="1" applyFill="1"/>
    <xf numFmtId="168" fontId="25" fillId="0" borderId="0" xfId="0" applyNumberFormat="1" applyFont="1" applyFill="1" applyBorder="1" applyAlignment="1"/>
    <xf numFmtId="0" fontId="32" fillId="0" borderId="0" xfId="0" applyFont="1" applyFill="1" applyBorder="1" applyAlignment="1"/>
    <xf numFmtId="37" fontId="3" fillId="0" borderId="0" xfId="0" quotePrefix="1" applyNumberFormat="1" applyFont="1" applyBorder="1" applyAlignment="1">
      <alignment horizontal="right"/>
    </xf>
    <xf numFmtId="0" fontId="33" fillId="0" borderId="0" xfId="0" applyFont="1" applyAlignment="1">
      <alignment horizontal="left" readingOrder="1"/>
    </xf>
    <xf numFmtId="166" fontId="25" fillId="0" borderId="0" xfId="1" applyNumberFormat="1" applyFont="1" applyBorder="1"/>
    <xf numFmtId="9" fontId="34" fillId="0" borderId="0" xfId="16" applyFont="1" applyFill="1" applyBorder="1" applyAlignment="1"/>
    <xf numFmtId="0" fontId="35" fillId="0" borderId="0" xfId="0" applyFont="1" applyFill="1" applyBorder="1" applyAlignment="1"/>
    <xf numFmtId="0" fontId="29" fillId="0" borderId="0" xfId="0" applyFont="1" applyFill="1" applyAlignment="1"/>
    <xf numFmtId="0" fontId="24" fillId="0" borderId="0" xfId="0" applyFont="1" applyBorder="1" applyAlignment="1"/>
    <xf numFmtId="0" fontId="9" fillId="0" borderId="0" xfId="0" applyFont="1" applyBorder="1" applyAlignment="1">
      <alignment vertical="top" wrapText="1"/>
    </xf>
    <xf numFmtId="0" fontId="15" fillId="0" borderId="0" xfId="0" applyFont="1" applyBorder="1" applyAlignment="1"/>
    <xf numFmtId="0" fontId="7" fillId="5" borderId="0" xfId="0" applyFont="1" applyFill="1" applyAlignment="1"/>
    <xf numFmtId="0" fontId="7" fillId="6" borderId="0" xfId="0" applyFont="1" applyFill="1" applyAlignment="1"/>
    <xf numFmtId="0" fontId="7" fillId="5" borderId="3" xfId="0" applyFont="1" applyFill="1" applyBorder="1" applyAlignment="1"/>
    <xf numFmtId="0" fontId="7" fillId="5" borderId="25" xfId="0" applyFont="1" applyFill="1" applyBorder="1" applyAlignment="1"/>
    <xf numFmtId="0" fontId="7" fillId="7" borderId="0" xfId="0" applyFont="1" applyFill="1" applyAlignment="1"/>
    <xf numFmtId="0" fontId="7" fillId="7" borderId="3" xfId="0" applyFont="1" applyFill="1" applyBorder="1" applyAlignment="1"/>
    <xf numFmtId="0" fontId="7" fillId="5" borderId="0" xfId="0" applyFont="1" applyFill="1" applyBorder="1" applyAlignment="1"/>
    <xf numFmtId="0" fontId="7" fillId="7" borderId="0" xfId="0" applyFont="1" applyFill="1" applyBorder="1" applyAlignment="1"/>
    <xf numFmtId="168" fontId="3" fillId="0" borderId="0" xfId="0" applyNumberFormat="1" applyFont="1" applyFill="1" applyBorder="1" applyAlignment="1"/>
    <xf numFmtId="0" fontId="7" fillId="6" borderId="26" xfId="0" applyFont="1" applyFill="1" applyBorder="1" applyAlignment="1"/>
    <xf numFmtId="0" fontId="2" fillId="0" borderId="0" xfId="0" applyFont="1" applyFill="1" applyBorder="1" applyAlignment="1"/>
    <xf numFmtId="0" fontId="34" fillId="0" borderId="0" xfId="0" applyFont="1" applyFill="1" applyBorder="1" applyAlignment="1"/>
    <xf numFmtId="0" fontId="2" fillId="0" borderId="0" xfId="0" applyFont="1" applyFill="1" applyBorder="1" applyAlignment="1">
      <alignment horizontal="left"/>
    </xf>
    <xf numFmtId="0" fontId="2" fillId="0" borderId="0" xfId="0" applyFont="1" applyFill="1" applyAlignment="1"/>
    <xf numFmtId="0" fontId="2" fillId="0" borderId="3" xfId="0" applyFont="1" applyFill="1" applyBorder="1" applyAlignment="1"/>
    <xf numFmtId="0" fontId="37" fillId="0" borderId="0" xfId="0" applyFont="1" applyFill="1" applyBorder="1" applyAlignment="1"/>
    <xf numFmtId="0" fontId="37" fillId="0" borderId="0" xfId="0" applyFont="1" applyFill="1" applyBorder="1" applyAlignment="1">
      <alignment horizontal="left"/>
    </xf>
    <xf numFmtId="0" fontId="37" fillId="0" borderId="5" xfId="0" applyFont="1" applyFill="1" applyBorder="1" applyAlignment="1"/>
    <xf numFmtId="0" fontId="34" fillId="0" borderId="0" xfId="0" applyFont="1" applyFill="1" applyBorder="1" applyAlignment="1">
      <alignment horizontal="right"/>
    </xf>
    <xf numFmtId="164" fontId="34" fillId="0" borderId="0" xfId="9" applyFont="1" applyFill="1" applyBorder="1" applyAlignment="1" applyProtection="1">
      <alignment horizontal="left"/>
    </xf>
    <xf numFmtId="37" fontId="34" fillId="0" borderId="0" xfId="9" applyNumberFormat="1" applyFont="1" applyFill="1" applyBorder="1" applyAlignment="1" applyProtection="1">
      <alignment horizontal="left"/>
    </xf>
    <xf numFmtId="0" fontId="34" fillId="0" borderId="0" xfId="0" applyFont="1" applyFill="1" applyBorder="1" applyAlignment="1">
      <alignment horizontal="left"/>
    </xf>
    <xf numFmtId="1" fontId="34" fillId="0" borderId="0" xfId="14" applyNumberFormat="1" applyFont="1" applyFill="1" applyBorder="1" applyAlignment="1" applyProtection="1">
      <alignment horizontal="center"/>
    </xf>
    <xf numFmtId="1" fontId="34" fillId="0" borderId="0" xfId="14" applyNumberFormat="1" applyFont="1" applyFill="1" applyBorder="1" applyAlignment="1">
      <alignment horizontal="center"/>
    </xf>
    <xf numFmtId="0" fontId="34" fillId="0" borderId="0" xfId="0" applyFont="1" applyFill="1" applyAlignment="1"/>
    <xf numFmtId="0" fontId="34" fillId="0" borderId="5" xfId="0" applyFont="1" applyFill="1" applyBorder="1" applyAlignment="1"/>
    <xf numFmtId="168" fontId="34" fillId="0" borderId="0" xfId="14" applyNumberFormat="1" applyFont="1" applyFill="1" applyBorder="1" applyAlignment="1">
      <alignment horizontal="center"/>
    </xf>
    <xf numFmtId="2" fontId="34" fillId="0" borderId="0" xfId="14" applyNumberFormat="1" applyFont="1" applyFill="1" applyBorder="1" applyAlignment="1">
      <alignment horizontal="center"/>
    </xf>
    <xf numFmtId="0" fontId="25" fillId="0" borderId="3" xfId="0" applyFont="1" applyFill="1" applyBorder="1" applyAlignment="1"/>
    <xf numFmtId="0" fontId="39" fillId="0" borderId="3" xfId="0" applyFont="1" applyFill="1" applyBorder="1" applyAlignment="1"/>
    <xf numFmtId="9" fontId="39" fillId="0" borderId="0" xfId="16" applyFont="1" applyBorder="1"/>
    <xf numFmtId="9" fontId="39" fillId="0" borderId="4" xfId="16" applyFont="1" applyBorder="1"/>
    <xf numFmtId="9" fontId="39" fillId="0" borderId="3" xfId="16" applyFont="1" applyBorder="1"/>
    <xf numFmtId="9" fontId="39" fillId="0" borderId="6" xfId="16" applyFont="1" applyBorder="1"/>
    <xf numFmtId="0" fontId="39" fillId="0" borderId="0" xfId="0" applyFont="1" applyFill="1" applyBorder="1" applyAlignment="1"/>
    <xf numFmtId="0" fontId="34" fillId="0" borderId="0" xfId="0" applyFont="1" applyAlignment="1"/>
    <xf numFmtId="0" fontId="25" fillId="0" borderId="27" xfId="0" applyFont="1" applyFill="1" applyBorder="1" applyAlignment="1"/>
    <xf numFmtId="0" fontId="25" fillId="0" borderId="27" xfId="0" applyFont="1" applyFill="1" applyBorder="1" applyAlignment="1">
      <alignment horizontal="right"/>
    </xf>
    <xf numFmtId="0" fontId="39" fillId="0" borderId="27" xfId="0" applyFont="1" applyFill="1" applyBorder="1" applyAlignment="1">
      <alignment horizontal="right"/>
    </xf>
    <xf numFmtId="37" fontId="40" fillId="0" borderId="0" xfId="0" applyNumberFormat="1" applyFont="1" applyFill="1" applyBorder="1" applyAlignment="1" applyProtection="1">
      <alignment horizontal="left"/>
    </xf>
    <xf numFmtId="0" fontId="34" fillId="0" borderId="27" xfId="0" applyFont="1" applyFill="1" applyBorder="1" applyAlignment="1">
      <alignment horizontal="right"/>
    </xf>
    <xf numFmtId="0" fontId="34" fillId="0" borderId="27" xfId="0" applyFont="1" applyFill="1" applyBorder="1" applyAlignment="1"/>
    <xf numFmtId="37" fontId="39" fillId="0" borderId="0" xfId="0" applyNumberFormat="1" applyFont="1" applyFill="1" applyBorder="1" applyAlignment="1" applyProtection="1">
      <alignment horizontal="left"/>
    </xf>
    <xf numFmtId="9" fontId="3" fillId="0" borderId="0" xfId="16" applyFont="1" applyFill="1" applyBorder="1" applyAlignment="1"/>
    <xf numFmtId="9" fontId="3" fillId="0" borderId="0" xfId="16" applyFont="1" applyFill="1" applyBorder="1" applyAlignment="1">
      <alignment horizontal="right"/>
    </xf>
    <xf numFmtId="0" fontId="32" fillId="0" borderId="27" xfId="0" applyFont="1" applyFill="1" applyBorder="1" applyAlignment="1"/>
    <xf numFmtId="1" fontId="32" fillId="0" borderId="27" xfId="0" applyNumberFormat="1" applyFont="1" applyFill="1" applyBorder="1" applyAlignment="1">
      <alignment horizontal="left"/>
    </xf>
    <xf numFmtId="0" fontId="41" fillId="0" borderId="0" xfId="0" applyFont="1" applyFill="1" applyBorder="1" applyAlignment="1"/>
    <xf numFmtId="3" fontId="39" fillId="0" borderId="0" xfId="0" applyNumberFormat="1" applyFont="1" applyFill="1" applyBorder="1" applyAlignment="1"/>
    <xf numFmtId="0" fontId="39" fillId="0" borderId="0" xfId="0" applyFont="1" applyFill="1" applyBorder="1" applyAlignment="1">
      <alignment horizontal="right"/>
    </xf>
    <xf numFmtId="9" fontId="39" fillId="0" borderId="0" xfId="16" applyNumberFormat="1" applyFont="1" applyFill="1" applyBorder="1"/>
    <xf numFmtId="167" fontId="39" fillId="0" borderId="0" xfId="0" applyNumberFormat="1" applyFont="1" applyFill="1" applyBorder="1" applyAlignment="1"/>
    <xf numFmtId="9" fontId="39" fillId="0" borderId="0" xfId="16" applyFont="1" applyFill="1" applyBorder="1" applyAlignment="1"/>
    <xf numFmtId="9" fontId="39" fillId="0" borderId="0" xfId="16" applyFont="1" applyFill="1" applyBorder="1" applyAlignment="1">
      <alignment horizontal="right"/>
    </xf>
    <xf numFmtId="37" fontId="39" fillId="0" borderId="3" xfId="0" applyNumberFormat="1" applyFont="1" applyFill="1" applyBorder="1" applyAlignment="1" applyProtection="1">
      <alignment horizontal="left"/>
    </xf>
    <xf numFmtId="9" fontId="39" fillId="0" borderId="0" xfId="16" applyFont="1" applyFill="1" applyBorder="1" applyAlignment="1" applyProtection="1">
      <alignment horizontal="left"/>
    </xf>
    <xf numFmtId="9" fontId="39" fillId="0" borderId="0" xfId="16" applyFont="1" applyFill="1" applyBorder="1" applyAlignment="1" applyProtection="1">
      <alignment horizontal="right"/>
    </xf>
    <xf numFmtId="9" fontId="39" fillId="0" borderId="23" xfId="16" applyFont="1" applyBorder="1"/>
    <xf numFmtId="9" fontId="39" fillId="0" borderId="5" xfId="16" applyFont="1" applyBorder="1"/>
    <xf numFmtId="9" fontId="39" fillId="0" borderId="7" xfId="16" applyFont="1" applyBorder="1"/>
    <xf numFmtId="0" fontId="13" fillId="0" borderId="27" xfId="0" applyFont="1" applyFill="1" applyBorder="1" applyAlignment="1">
      <alignment horizontal="left"/>
    </xf>
    <xf numFmtId="9" fontId="39" fillId="0" borderId="3" xfId="16" applyFont="1" applyFill="1" applyBorder="1" applyAlignment="1">
      <alignment horizontal="right"/>
    </xf>
    <xf numFmtId="167" fontId="39" fillId="0" borderId="0" xfId="1" applyNumberFormat="1" applyFont="1" applyFill="1" applyBorder="1" applyAlignment="1">
      <alignment horizontal="right"/>
    </xf>
    <xf numFmtId="165" fontId="39" fillId="0" borderId="0" xfId="16" applyNumberFormat="1" applyFont="1" applyFill="1" applyBorder="1" applyAlignment="1">
      <alignment horizontal="right"/>
    </xf>
    <xf numFmtId="9" fontId="6" fillId="0" borderId="5" xfId="16" applyFont="1" applyFill="1" applyBorder="1" applyAlignment="1" applyProtection="1">
      <alignment horizontal="right"/>
    </xf>
    <xf numFmtId="165" fontId="25" fillId="0" borderId="3" xfId="16" applyNumberFormat="1" applyFont="1" applyFill="1" applyBorder="1"/>
    <xf numFmtId="0" fontId="37" fillId="0" borderId="27" xfId="0" applyFont="1" applyFill="1" applyBorder="1" applyAlignment="1"/>
    <xf numFmtId="167" fontId="37" fillId="0" borderId="0" xfId="1" applyNumberFormat="1" applyFont="1" applyFill="1" applyBorder="1" applyAlignment="1">
      <alignment horizontal="right"/>
    </xf>
    <xf numFmtId="165" fontId="37" fillId="0" borderId="0" xfId="16" applyNumberFormat="1" applyFont="1" applyFill="1" applyBorder="1"/>
    <xf numFmtId="0" fontId="37" fillId="0" borderId="0" xfId="0" applyFont="1" applyFill="1" applyAlignment="1"/>
    <xf numFmtId="165" fontId="37" fillId="0" borderId="0" xfId="16" applyNumberFormat="1" applyFont="1" applyFill="1" applyBorder="1" applyAlignment="1">
      <alignment horizontal="center"/>
    </xf>
    <xf numFmtId="168" fontId="37" fillId="0" borderId="0" xfId="0" applyNumberFormat="1" applyFont="1" applyFill="1" applyBorder="1" applyAlignment="1"/>
    <xf numFmtId="165" fontId="39" fillId="3" borderId="0" xfId="16" applyNumberFormat="1" applyFont="1" applyFill="1"/>
    <xf numFmtId="165" fontId="39" fillId="0" borderId="0" xfId="16" applyNumberFormat="1" applyFont="1" applyFill="1"/>
    <xf numFmtId="167" fontId="43" fillId="0" borderId="0" xfId="1" applyNumberFormat="1" applyFont="1" applyFill="1" applyBorder="1" applyAlignment="1">
      <alignment horizontal="right"/>
    </xf>
    <xf numFmtId="167" fontId="44" fillId="0" borderId="0" xfId="0" applyNumberFormat="1" applyFont="1" applyFill="1" applyBorder="1" applyAlignment="1"/>
    <xf numFmtId="0" fontId="4" fillId="0" borderId="0" xfId="0" applyFont="1" applyFill="1" applyBorder="1" applyAlignment="1"/>
    <xf numFmtId="3" fontId="45" fillId="0" borderId="0" xfId="0" applyNumberFormat="1" applyFont="1" applyBorder="1" applyAlignment="1">
      <alignment horizontal="left"/>
    </xf>
    <xf numFmtId="3" fontId="45" fillId="0" borderId="0" xfId="9" applyNumberFormat="1" applyFont="1" applyBorder="1" applyAlignment="1">
      <alignment horizontal="left"/>
    </xf>
    <xf numFmtId="0" fontId="45" fillId="0" borderId="27" xfId="0" applyFont="1" applyFill="1" applyBorder="1" applyAlignment="1">
      <alignment horizontal="right"/>
    </xf>
    <xf numFmtId="0" fontId="45" fillId="0" borderId="0" xfId="0" applyFont="1" applyFill="1" applyBorder="1" applyAlignment="1"/>
    <xf numFmtId="0" fontId="45" fillId="0" borderId="27" xfId="0" applyFont="1" applyFill="1" applyBorder="1" applyAlignment="1"/>
    <xf numFmtId="0" fontId="45" fillId="0" borderId="3" xfId="0" applyFont="1" applyFill="1" applyBorder="1" applyAlignment="1"/>
    <xf numFmtId="0" fontId="45" fillId="0" borderId="5" xfId="0" applyFont="1" applyFill="1" applyBorder="1" applyAlignment="1"/>
    <xf numFmtId="3" fontId="45" fillId="0" borderId="3" xfId="9" applyNumberFormat="1" applyFont="1" applyBorder="1" applyAlignment="1">
      <alignment horizontal="left"/>
    </xf>
    <xf numFmtId="0" fontId="45" fillId="0" borderId="0" xfId="0" applyFont="1" applyFill="1" applyAlignment="1"/>
    <xf numFmtId="166" fontId="45" fillId="0" borderId="5" xfId="9" applyNumberFormat="1" applyFont="1" applyFill="1" applyBorder="1"/>
    <xf numFmtId="166" fontId="45" fillId="0" borderId="8" xfId="9" applyNumberFormat="1" applyFont="1" applyFill="1" applyBorder="1"/>
    <xf numFmtId="166" fontId="45" fillId="0" borderId="7" xfId="9" applyNumberFormat="1" applyFont="1" applyFill="1" applyBorder="1"/>
    <xf numFmtId="166" fontId="45" fillId="0" borderId="9" xfId="9" applyNumberFormat="1" applyFont="1" applyFill="1" applyBorder="1"/>
    <xf numFmtId="3" fontId="45" fillId="0" borderId="0" xfId="9" applyNumberFormat="1" applyFont="1" applyFill="1" applyBorder="1" applyAlignment="1">
      <alignment horizontal="left"/>
    </xf>
    <xf numFmtId="166" fontId="45" fillId="0" borderId="5" xfId="14" applyNumberFormat="1" applyFont="1" applyFill="1" applyBorder="1"/>
    <xf numFmtId="166" fontId="45" fillId="0" borderId="8" xfId="14" applyNumberFormat="1" applyFont="1" applyFill="1" applyBorder="1"/>
    <xf numFmtId="166" fontId="45" fillId="0" borderId="7" xfId="14" applyNumberFormat="1" applyFont="1" applyFill="1" applyBorder="1"/>
    <xf numFmtId="166" fontId="45" fillId="0" borderId="9" xfId="14" applyNumberFormat="1" applyFont="1" applyFill="1" applyBorder="1"/>
    <xf numFmtId="0" fontId="45" fillId="0" borderId="0" xfId="0" applyFont="1" applyAlignment="1"/>
    <xf numFmtId="0" fontId="45" fillId="0" borderId="0" xfId="0" applyFont="1" applyFill="1" applyBorder="1" applyAlignment="1">
      <alignment horizontal="right"/>
    </xf>
    <xf numFmtId="37" fontId="46" fillId="0" borderId="0" xfId="9" applyNumberFormat="1" applyFont="1" applyFill="1" applyBorder="1" applyAlignment="1" applyProtection="1">
      <alignment horizontal="left"/>
    </xf>
    <xf numFmtId="0" fontId="45" fillId="0" borderId="0" xfId="0" applyFont="1" applyFill="1" applyBorder="1" applyAlignment="1">
      <alignment horizontal="left"/>
    </xf>
    <xf numFmtId="164" fontId="46" fillId="0" borderId="0" xfId="9" applyFont="1" applyFill="1" applyBorder="1" applyAlignment="1" applyProtection="1">
      <alignment horizontal="left"/>
    </xf>
    <xf numFmtId="0" fontId="45" fillId="0" borderId="22" xfId="0" applyFont="1" applyFill="1" applyBorder="1" applyAlignment="1">
      <alignment horizontal="right"/>
    </xf>
    <xf numFmtId="1" fontId="45" fillId="0" borderId="27" xfId="0" applyNumberFormat="1" applyFont="1" applyFill="1" applyBorder="1" applyAlignment="1"/>
    <xf numFmtId="0" fontId="45" fillId="0" borderId="27" xfId="0" applyFont="1" applyFill="1" applyBorder="1" applyAlignment="1">
      <alignment horizontal="center"/>
    </xf>
    <xf numFmtId="0" fontId="45" fillId="0" borderId="27" xfId="0" applyFont="1" applyFill="1" applyBorder="1" applyAlignment="1">
      <alignment horizontal="left"/>
    </xf>
    <xf numFmtId="171" fontId="45" fillId="0" borderId="0" xfId="14" applyNumberFormat="1" applyFont="1" applyFill="1" applyBorder="1" applyAlignment="1">
      <alignment horizontal="center"/>
    </xf>
    <xf numFmtId="167" fontId="45" fillId="0" borderId="27" xfId="1" applyNumberFormat="1" applyFont="1" applyFill="1" applyBorder="1"/>
    <xf numFmtId="165" fontId="45" fillId="0" borderId="0" xfId="16" applyNumberFormat="1" applyFont="1" applyFill="1" applyBorder="1"/>
    <xf numFmtId="37" fontId="45" fillId="0" borderId="0" xfId="0" applyNumberFormat="1" applyFont="1" applyFill="1" applyBorder="1" applyAlignment="1"/>
    <xf numFmtId="167" fontId="45" fillId="0" borderId="27" xfId="1" applyNumberFormat="1" applyFont="1" applyFill="1" applyBorder="1" applyAlignment="1">
      <alignment horizontal="right"/>
    </xf>
    <xf numFmtId="165" fontId="45" fillId="0" borderId="0" xfId="16" applyNumberFormat="1" applyFont="1"/>
    <xf numFmtId="167" fontId="45" fillId="0" borderId="0" xfId="0" applyNumberFormat="1" applyFont="1" applyFill="1" applyBorder="1" applyAlignment="1"/>
    <xf numFmtId="167" fontId="45" fillId="0" borderId="3" xfId="1" applyNumberFormat="1" applyFont="1" applyFill="1" applyBorder="1" applyAlignment="1">
      <alignment horizontal="right"/>
    </xf>
    <xf numFmtId="0" fontId="45" fillId="0" borderId="3" xfId="0" applyFont="1" applyFill="1" applyBorder="1" applyAlignment="1">
      <alignment horizontal="right"/>
    </xf>
    <xf numFmtId="167" fontId="3" fillId="0" borderId="0" xfId="0" applyNumberFormat="1" applyFont="1" applyFill="1" applyBorder="1" applyAlignment="1">
      <alignment horizontal="left"/>
    </xf>
    <xf numFmtId="9" fontId="39" fillId="0" borderId="0" xfId="16" applyNumberFormat="1" applyFont="1" applyBorder="1"/>
    <xf numFmtId="165" fontId="8" fillId="0" borderId="0" xfId="0" applyNumberFormat="1" applyFont="1" applyFill="1" applyAlignment="1"/>
    <xf numFmtId="0" fontId="45" fillId="0" borderId="3" xfId="0" applyFont="1" applyFill="1" applyBorder="1" applyAlignment="1">
      <alignment horizontal="left"/>
    </xf>
    <xf numFmtId="0" fontId="49" fillId="0" borderId="0" xfId="0" applyFont="1" applyFill="1" applyBorder="1" applyAlignment="1"/>
    <xf numFmtId="0" fontId="49" fillId="0" borderId="0" xfId="0" applyFont="1" applyFill="1" applyBorder="1" applyAlignment="1">
      <alignment horizontal="left" vertical="top"/>
    </xf>
    <xf numFmtId="0" fontId="49" fillId="0" borderId="0" xfId="0" applyFont="1" applyFill="1" applyBorder="1" applyAlignment="1">
      <alignment vertical="center"/>
    </xf>
    <xf numFmtId="165" fontId="3" fillId="0" borderId="0" xfId="16" applyNumberFormat="1" applyFont="1" applyFill="1" applyBorder="1" applyAlignment="1"/>
    <xf numFmtId="167" fontId="52" fillId="0" borderId="0" xfId="1" applyNumberFormat="1" applyFont="1" applyFill="1" applyBorder="1"/>
    <xf numFmtId="0" fontId="52" fillId="0" borderId="0" xfId="0" applyFont="1" applyFill="1" applyBorder="1" applyAlignment="1">
      <alignment horizontal="center"/>
    </xf>
    <xf numFmtId="168" fontId="52" fillId="0" borderId="5" xfId="0" applyNumberFormat="1" applyFont="1" applyFill="1" applyBorder="1" applyAlignment="1"/>
    <xf numFmtId="2" fontId="52" fillId="0" borderId="0" xfId="0" applyNumberFormat="1" applyFont="1" applyFill="1" applyAlignment="1"/>
    <xf numFmtId="168" fontId="52" fillId="0" borderId="0" xfId="0" applyNumberFormat="1" applyFont="1" applyFill="1" applyAlignment="1"/>
    <xf numFmtId="168" fontId="52" fillId="0" borderId="7" xfId="0" applyNumberFormat="1" applyFont="1" applyFill="1" applyBorder="1" applyAlignment="1"/>
    <xf numFmtId="3" fontId="48" fillId="0" borderId="0" xfId="9" applyNumberFormat="1" applyFont="1" applyBorder="1" applyAlignment="1">
      <alignment horizontal="left"/>
    </xf>
    <xf numFmtId="167" fontId="52" fillId="0" borderId="8" xfId="14" applyNumberFormat="1" applyFont="1" applyFill="1" applyBorder="1"/>
    <xf numFmtId="167" fontId="52" fillId="0" borderId="8" xfId="0" applyNumberFormat="1" applyFont="1" applyFill="1" applyBorder="1" applyAlignment="1"/>
    <xf numFmtId="9" fontId="39" fillId="0" borderId="3" xfId="16" applyNumberFormat="1" applyFont="1" applyBorder="1"/>
    <xf numFmtId="172" fontId="2" fillId="0" borderId="0" xfId="4" applyNumberFormat="1" applyFont="1" applyFill="1" applyBorder="1"/>
    <xf numFmtId="0" fontId="54" fillId="0" borderId="0" xfId="0" applyFont="1" applyFill="1" applyBorder="1" applyAlignment="1">
      <alignment horizontal="left"/>
    </xf>
    <xf numFmtId="167" fontId="53" fillId="0" borderId="0" xfId="1" applyNumberFormat="1" applyFont="1" applyFill="1" applyBorder="1" applyAlignment="1">
      <alignment horizontal="right"/>
    </xf>
    <xf numFmtId="168" fontId="53" fillId="0" borderId="0" xfId="16" applyNumberFormat="1" applyFont="1" applyFill="1" applyBorder="1" applyAlignment="1">
      <alignment horizontal="center"/>
    </xf>
    <xf numFmtId="0" fontId="8" fillId="0" borderId="28" xfId="0" applyFont="1" applyFill="1" applyBorder="1" applyAlignment="1"/>
    <xf numFmtId="0" fontId="45" fillId="0" borderId="6" xfId="0" applyFont="1" applyFill="1" applyBorder="1" applyAlignment="1">
      <alignment horizontal="right"/>
    </xf>
    <xf numFmtId="168" fontId="53" fillId="0" borderId="9" xfId="0" applyNumberFormat="1" applyFont="1" applyFill="1" applyBorder="1" applyAlignment="1"/>
    <xf numFmtId="0" fontId="56" fillId="0" borderId="0" xfId="0" applyFont="1" applyBorder="1" applyAlignment="1"/>
    <xf numFmtId="0" fontId="57" fillId="0" borderId="0" xfId="0" applyFont="1" applyAlignment="1"/>
    <xf numFmtId="0" fontId="57" fillId="0" borderId="0" xfId="0" applyFont="1" applyBorder="1" applyAlignment="1"/>
    <xf numFmtId="37" fontId="58" fillId="0" borderId="0" xfId="0" applyNumberFormat="1" applyFont="1" applyBorder="1" applyAlignment="1">
      <alignment horizontal="right"/>
    </xf>
    <xf numFmtId="3" fontId="39" fillId="0" borderId="0" xfId="1" applyNumberFormat="1" applyFont="1" applyFill="1" applyBorder="1"/>
    <xf numFmtId="3" fontId="39" fillId="0" borderId="3" xfId="1" applyNumberFormat="1" applyFont="1" applyFill="1" applyBorder="1"/>
    <xf numFmtId="3" fontId="34" fillId="0" borderId="0" xfId="1" applyNumberFormat="1" applyFont="1" applyFill="1" applyBorder="1"/>
    <xf numFmtId="10" fontId="25" fillId="5" borderId="0" xfId="0" applyNumberFormat="1" applyFont="1" applyFill="1" applyBorder="1" applyAlignment="1" applyProtection="1">
      <alignment horizontal="center"/>
    </xf>
    <xf numFmtId="9" fontId="39" fillId="0" borderId="39" xfId="16" applyNumberFormat="1" applyFont="1" applyFill="1" applyBorder="1"/>
    <xf numFmtId="166" fontId="58" fillId="0" borderId="9" xfId="9" applyNumberFormat="1" applyFont="1" applyFill="1" applyBorder="1"/>
    <xf numFmtId="166" fontId="58" fillId="0" borderId="8" xfId="9" applyNumberFormat="1" applyFont="1" applyFill="1" applyBorder="1"/>
    <xf numFmtId="166" fontId="58" fillId="0" borderId="7" xfId="9" applyNumberFormat="1" applyFont="1" applyFill="1" applyBorder="1"/>
    <xf numFmtId="175" fontId="58" fillId="0" borderId="8" xfId="843" applyNumberFormat="1" applyFont="1" applyFill="1" applyBorder="1" applyAlignment="1"/>
    <xf numFmtId="0" fontId="56" fillId="0" borderId="0" xfId="0" applyFont="1" applyFill="1" applyBorder="1" applyAlignment="1">
      <alignment vertical="center"/>
    </xf>
    <xf numFmtId="0" fontId="56" fillId="0" borderId="0" xfId="0" applyFont="1" applyFill="1" applyAlignment="1">
      <alignment vertical="center"/>
    </xf>
    <xf numFmtId="0" fontId="56" fillId="0" borderId="0" xfId="0" applyFont="1" applyAlignment="1"/>
    <xf numFmtId="0" fontId="83" fillId="0" borderId="0" xfId="0" applyFont="1" applyFill="1" applyBorder="1" applyAlignment="1"/>
    <xf numFmtId="0" fontId="84" fillId="0" borderId="0" xfId="0" applyFont="1" applyFill="1" applyBorder="1" applyAlignment="1">
      <alignment horizontal="left"/>
    </xf>
    <xf numFmtId="0" fontId="56" fillId="0" borderId="0" xfId="0" applyFont="1" applyFill="1" applyAlignment="1"/>
    <xf numFmtId="165" fontId="58" fillId="0" borderId="0" xfId="16" applyNumberFormat="1" applyFont="1"/>
    <xf numFmtId="0" fontId="60" fillId="0" borderId="0" xfId="0" applyFont="1" applyFill="1" applyBorder="1" applyAlignment="1">
      <alignment vertical="center"/>
    </xf>
    <xf numFmtId="168" fontId="58" fillId="0" borderId="5" xfId="0" applyNumberFormat="1" applyFont="1" applyFill="1" applyBorder="1" applyAlignment="1"/>
    <xf numFmtId="167" fontId="58" fillId="0" borderId="8" xfId="0" applyNumberFormat="1" applyFont="1" applyFill="1" applyBorder="1" applyAlignment="1"/>
    <xf numFmtId="167" fontId="58" fillId="0" borderId="8" xfId="14" applyNumberFormat="1" applyFont="1" applyFill="1" applyBorder="1"/>
    <xf numFmtId="37" fontId="58" fillId="0" borderId="0" xfId="10" applyNumberFormat="1" applyFont="1" applyFill="1" applyBorder="1" applyAlignment="1">
      <alignment vertical="center"/>
    </xf>
    <xf numFmtId="168" fontId="58" fillId="0" borderId="0" xfId="11" applyNumberFormat="1" applyFont="1" applyFill="1" applyBorder="1" applyAlignment="1">
      <alignment horizontal="right"/>
    </xf>
    <xf numFmtId="168" fontId="58" fillId="0" borderId="0" xfId="11" applyNumberFormat="1" applyFont="1" applyFill="1" applyBorder="1" applyAlignment="1">
      <alignment horizontal="center"/>
    </xf>
    <xf numFmtId="167" fontId="58" fillId="0" borderId="0" xfId="1" applyNumberFormat="1" applyFont="1" applyFill="1" applyBorder="1" applyAlignment="1">
      <alignment horizontal="right"/>
    </xf>
    <xf numFmtId="0" fontId="2" fillId="0" borderId="0" xfId="0" applyFont="1" applyAlignment="1"/>
    <xf numFmtId="0" fontId="2" fillId="0" borderId="3" xfId="0" applyFont="1" applyBorder="1" applyAlignment="1"/>
    <xf numFmtId="0" fontId="85" fillId="0" borderId="0" xfId="0" applyFont="1" applyFill="1" applyBorder="1" applyAlignment="1"/>
    <xf numFmtId="0" fontId="29" fillId="0" borderId="0" xfId="0" applyFont="1" applyFill="1" applyBorder="1" applyAlignment="1">
      <alignment horizontal="left"/>
    </xf>
    <xf numFmtId="0" fontId="2" fillId="0" borderId="27" xfId="0" applyFont="1" applyFill="1" applyBorder="1" applyAlignment="1">
      <alignment horizontal="right"/>
    </xf>
    <xf numFmtId="0" fontId="2" fillId="0" borderId="27" xfId="0" applyFont="1" applyFill="1" applyBorder="1" applyAlignment="1"/>
    <xf numFmtId="0" fontId="2" fillId="0" borderId="3" xfId="0" applyFont="1" applyFill="1" applyBorder="1" applyAlignment="1">
      <alignment horizontal="right"/>
    </xf>
    <xf numFmtId="167" fontId="2" fillId="0" borderId="0" xfId="1" applyNumberFormat="1" applyFont="1" applyFill="1"/>
    <xf numFmtId="167" fontId="2" fillId="0" borderId="0" xfId="1" applyNumberFormat="1" applyFont="1" applyFill="1" applyBorder="1" applyAlignment="1">
      <alignment horizontal="right"/>
    </xf>
    <xf numFmtId="0" fontId="39" fillId="0" borderId="3" xfId="0" applyFont="1" applyFill="1" applyBorder="1" applyAlignment="1">
      <alignment horizontal="right"/>
    </xf>
    <xf numFmtId="0" fontId="39" fillId="0" borderId="49" xfId="0" applyFont="1" applyFill="1" applyBorder="1" applyAlignment="1">
      <alignment horizontal="right"/>
    </xf>
    <xf numFmtId="0" fontId="2" fillId="0" borderId="22" xfId="0" applyFont="1" applyFill="1" applyBorder="1" applyAlignment="1">
      <alignment horizontal="right"/>
    </xf>
    <xf numFmtId="167" fontId="2" fillId="0" borderId="5" xfId="1" applyNumberFormat="1" applyFont="1" applyFill="1" applyBorder="1" applyAlignment="1">
      <alignment horizontal="center"/>
    </xf>
    <xf numFmtId="1" fontId="39" fillId="0" borderId="3" xfId="0" applyNumberFormat="1" applyFont="1" applyFill="1" applyBorder="1" applyAlignment="1"/>
    <xf numFmtId="0" fontId="2" fillId="0" borderId="7" xfId="0" applyFont="1" applyFill="1" applyBorder="1" applyAlignment="1">
      <alignment horizontal="right"/>
    </xf>
    <xf numFmtId="1" fontId="2" fillId="0" borderId="3" xfId="0" applyNumberFormat="1" applyFont="1" applyFill="1" applyBorder="1" applyAlignment="1"/>
    <xf numFmtId="0" fontId="2" fillId="0" borderId="3" xfId="0" applyFont="1" applyFill="1" applyBorder="1" applyAlignment="1">
      <alignment horizontal="center"/>
    </xf>
    <xf numFmtId="1" fontId="2" fillId="0" borderId="27" xfId="0" applyNumberFormat="1" applyFont="1" applyFill="1" applyBorder="1" applyAlignment="1"/>
    <xf numFmtId="0" fontId="2" fillId="0" borderId="27" xfId="0" applyFont="1" applyFill="1" applyBorder="1" applyAlignment="1">
      <alignment horizontal="center"/>
    </xf>
    <xf numFmtId="0" fontId="29" fillId="0" borderId="0" xfId="0" applyFont="1" applyFill="1" applyBorder="1" applyAlignment="1">
      <alignment horizontal="center"/>
    </xf>
    <xf numFmtId="0" fontId="87" fillId="0" borderId="0" xfId="0" applyFont="1" applyFill="1" applyBorder="1" applyAlignment="1"/>
    <xf numFmtId="37" fontId="2" fillId="0" borderId="0" xfId="0" applyNumberFormat="1" applyFont="1" applyBorder="1" applyAlignment="1">
      <alignment horizontal="right"/>
    </xf>
    <xf numFmtId="167" fontId="2" fillId="0" borderId="0" xfId="1" applyNumberFormat="1" applyFont="1" applyFill="1" applyBorder="1"/>
    <xf numFmtId="167" fontId="2" fillId="0" borderId="3" xfId="1" applyNumberFormat="1" applyFont="1" applyFill="1" applyBorder="1"/>
    <xf numFmtId="167" fontId="2" fillId="0" borderId="27" xfId="1" applyNumberFormat="1" applyFont="1" applyFill="1" applyBorder="1"/>
    <xf numFmtId="37" fontId="40" fillId="0" borderId="3" xfId="0" applyNumberFormat="1" applyFont="1" applyFill="1" applyBorder="1" applyAlignment="1" applyProtection="1">
      <alignment horizontal="left"/>
    </xf>
    <xf numFmtId="0" fontId="3" fillId="0" borderId="0" xfId="0" applyFont="1" applyBorder="1">
      <alignment horizontal="left" wrapText="1"/>
    </xf>
    <xf numFmtId="0" fontId="39" fillId="0" borderId="3" xfId="0" applyFont="1" applyFill="1" applyBorder="1" applyAlignment="1">
      <alignment horizontal="center"/>
    </xf>
    <xf numFmtId="0" fontId="45" fillId="0" borderId="3" xfId="0" applyFont="1" applyFill="1" applyBorder="1" applyAlignment="1">
      <alignment horizontal="center"/>
    </xf>
    <xf numFmtId="0" fontId="10" fillId="0" borderId="3" xfId="0" applyFont="1" applyFill="1" applyBorder="1" applyAlignment="1"/>
    <xf numFmtId="165" fontId="45" fillId="0" borderId="3" xfId="16" applyNumberFormat="1" applyFont="1" applyFill="1" applyBorder="1"/>
    <xf numFmtId="37" fontId="2" fillId="0" borderId="0" xfId="1551" quotePrefix="1" applyNumberFormat="1" applyFont="1" applyFill="1" applyBorder="1" applyAlignment="1" applyProtection="1">
      <alignment horizontal="left"/>
    </xf>
    <xf numFmtId="37" fontId="2" fillId="0" borderId="0" xfId="1254" applyNumberFormat="1" applyFont="1" applyFill="1" applyBorder="1" applyAlignment="1">
      <alignment vertical="center"/>
    </xf>
    <xf numFmtId="0" fontId="88" fillId="0" borderId="0" xfId="0" applyFont="1" applyFill="1" applyBorder="1" applyAlignment="1"/>
    <xf numFmtId="9" fontId="55" fillId="0" borderId="0" xfId="16" applyFont="1" applyFill="1" applyBorder="1" applyAlignment="1"/>
    <xf numFmtId="165" fontId="2" fillId="0" borderId="0" xfId="16" applyNumberFormat="1" applyFont="1" applyFill="1" applyBorder="1"/>
    <xf numFmtId="0" fontId="29" fillId="0" borderId="0" xfId="0" applyFont="1" applyFill="1" applyBorder="1" applyAlignment="1"/>
    <xf numFmtId="168" fontId="52" fillId="0" borderId="0" xfId="0" applyNumberFormat="1" applyFont="1" applyFill="1" applyBorder="1" applyAlignment="1"/>
    <xf numFmtId="164" fontId="2" fillId="0" borderId="5" xfId="843" applyFont="1" applyFill="1" applyBorder="1"/>
    <xf numFmtId="1" fontId="2" fillId="0" borderId="0" xfId="0" applyNumberFormat="1" applyFont="1" applyFill="1" applyBorder="1" applyAlignment="1"/>
    <xf numFmtId="175" fontId="2" fillId="0" borderId="5" xfId="843" applyNumberFormat="1" applyFont="1" applyFill="1" applyBorder="1" applyAlignment="1"/>
    <xf numFmtId="0" fontId="2" fillId="0" borderId="3" xfId="0" applyFont="1" applyFill="1" applyBorder="1" applyAlignment="1">
      <alignment horizontal="left"/>
    </xf>
    <xf numFmtId="3" fontId="89" fillId="0" borderId="0" xfId="1" applyNumberFormat="1" applyFont="1" applyFill="1" applyBorder="1"/>
    <xf numFmtId="9" fontId="39" fillId="0" borderId="3" xfId="16" applyNumberFormat="1" applyFont="1" applyFill="1" applyBorder="1"/>
    <xf numFmtId="9" fontId="39" fillId="0" borderId="50" xfId="16" applyNumberFormat="1" applyFont="1" applyFill="1" applyBorder="1"/>
    <xf numFmtId="167" fontId="39" fillId="0" borderId="3" xfId="0" applyNumberFormat="1" applyFont="1" applyFill="1" applyBorder="1" applyAlignment="1"/>
    <xf numFmtId="0" fontId="34" fillId="0" borderId="3" xfId="0" applyFont="1" applyFill="1" applyBorder="1" applyAlignment="1"/>
    <xf numFmtId="165" fontId="45" fillId="0" borderId="3" xfId="0" applyNumberFormat="1" applyFont="1" applyFill="1" applyBorder="1" applyAlignment="1">
      <alignment horizontal="right"/>
    </xf>
    <xf numFmtId="0" fontId="85" fillId="0" borderId="3" xfId="0" applyFont="1" applyFill="1" applyBorder="1" applyAlignment="1"/>
    <xf numFmtId="0" fontId="34" fillId="0" borderId="3" xfId="0" applyFont="1" applyFill="1" applyBorder="1" applyAlignment="1">
      <alignment horizontal="left"/>
    </xf>
    <xf numFmtId="9" fontId="39" fillId="0" borderId="49" xfId="16" applyNumberFormat="1" applyFont="1" applyFill="1" applyBorder="1"/>
    <xf numFmtId="0" fontId="37" fillId="0" borderId="3" xfId="0" applyFont="1" applyFill="1" applyBorder="1" applyAlignment="1"/>
    <xf numFmtId="1" fontId="37" fillId="0" borderId="3" xfId="0" applyNumberFormat="1" applyFont="1" applyFill="1" applyBorder="1" applyAlignment="1"/>
    <xf numFmtId="165" fontId="39" fillId="0" borderId="3" xfId="16" applyNumberFormat="1" applyFont="1" applyFill="1" applyBorder="1" applyAlignment="1">
      <alignment horizontal="center"/>
    </xf>
    <xf numFmtId="0" fontId="45" fillId="0" borderId="27" xfId="0" applyFont="1" applyFill="1" applyBorder="1" applyAlignment="1">
      <alignment horizontal="centerContinuous"/>
    </xf>
    <xf numFmtId="0" fontId="39" fillId="0" borderId="22" xfId="0" applyFont="1" applyFill="1" applyBorder="1" applyAlignment="1">
      <alignment horizontal="right"/>
    </xf>
    <xf numFmtId="3" fontId="39" fillId="0" borderId="5" xfId="0" applyNumberFormat="1" applyFont="1" applyFill="1" applyBorder="1" applyAlignment="1"/>
    <xf numFmtId="3" fontId="39" fillId="0" borderId="7" xfId="0" applyNumberFormat="1" applyFont="1" applyFill="1" applyBorder="1" applyAlignment="1"/>
    <xf numFmtId="165" fontId="39" fillId="3" borderId="3" xfId="16" applyNumberFormat="1" applyFont="1" applyFill="1" applyBorder="1"/>
    <xf numFmtId="0" fontId="2" fillId="0" borderId="27" xfId="0" applyFont="1" applyFill="1" applyBorder="1" applyAlignment="1">
      <alignment horizontal="centerContinuous"/>
    </xf>
    <xf numFmtId="167" fontId="45" fillId="0" borderId="3" xfId="1" applyNumberFormat="1" applyFont="1" applyFill="1" applyBorder="1"/>
    <xf numFmtId="165" fontId="45" fillId="0" borderId="3" xfId="16" applyNumberFormat="1" applyFont="1" applyFill="1" applyBorder="1" applyAlignment="1">
      <alignment horizontal="center"/>
    </xf>
    <xf numFmtId="167" fontId="10" fillId="0" borderId="3" xfId="1" applyNumberFormat="1" applyFont="1" applyFill="1" applyBorder="1"/>
    <xf numFmtId="165" fontId="10" fillId="0" borderId="3" xfId="16" applyNumberFormat="1" applyFont="1" applyFill="1" applyBorder="1"/>
    <xf numFmtId="37" fontId="6" fillId="0" borderId="3" xfId="0" applyNumberFormat="1" applyFont="1" applyFill="1" applyBorder="1" applyAlignment="1" applyProtection="1">
      <alignment horizontal="left"/>
    </xf>
    <xf numFmtId="165" fontId="6" fillId="0" borderId="3" xfId="16" applyNumberFormat="1" applyFont="1" applyFill="1" applyBorder="1"/>
    <xf numFmtId="9" fontId="39" fillId="0" borderId="3" xfId="16" applyFont="1" applyFill="1" applyBorder="1" applyAlignment="1" applyProtection="1">
      <alignment horizontal="right"/>
    </xf>
    <xf numFmtId="167" fontId="2" fillId="0" borderId="3" xfId="1" applyNumberFormat="1" applyFont="1" applyFill="1" applyBorder="1" applyAlignment="1">
      <alignment horizontal="right"/>
    </xf>
    <xf numFmtId="166" fontId="2" fillId="0" borderId="5" xfId="1" applyNumberFormat="1" applyFont="1" applyBorder="1"/>
    <xf numFmtId="166" fontId="2" fillId="0" borderId="0" xfId="1" applyNumberFormat="1" applyFont="1" applyBorder="1"/>
    <xf numFmtId="166" fontId="2" fillId="0" borderId="0" xfId="0" applyNumberFormat="1" applyFont="1" applyFill="1" applyBorder="1" applyAlignment="1"/>
    <xf numFmtId="166" fontId="0" fillId="0" borderId="0" xfId="0" applyNumberFormat="1" applyFill="1" applyBorder="1" applyAlignment="1"/>
    <xf numFmtId="166" fontId="90" fillId="0" borderId="0" xfId="0" applyNumberFormat="1" applyFont="1" applyFill="1" applyBorder="1" applyAlignment="1"/>
    <xf numFmtId="166" fontId="90" fillId="0" borderId="5" xfId="1" applyNumberFormat="1" applyFont="1" applyBorder="1"/>
    <xf numFmtId="166" fontId="90" fillId="0" borderId="0" xfId="1" applyNumberFormat="1" applyFont="1" applyBorder="1"/>
    <xf numFmtId="166" fontId="90" fillId="0" borderId="7" xfId="1" applyNumberFormat="1" applyFont="1" applyBorder="1"/>
    <xf numFmtId="166" fontId="90" fillId="0" borderId="3" xfId="1" applyNumberFormat="1" applyFont="1" applyBorder="1"/>
    <xf numFmtId="166" fontId="90" fillId="0" borderId="3" xfId="0" applyNumberFormat="1" applyFont="1" applyFill="1" applyBorder="1" applyAlignment="1"/>
    <xf numFmtId="0" fontId="29" fillId="0" borderId="3" xfId="0" applyFont="1" applyFill="1" applyBorder="1" applyAlignment="1"/>
    <xf numFmtId="168" fontId="2" fillId="0" borderId="5" xfId="0" applyNumberFormat="1" applyFont="1" applyFill="1" applyBorder="1" applyAlignment="1"/>
    <xf numFmtId="3" fontId="39" fillId="0" borderId="3" xfId="0" applyNumberFormat="1" applyFont="1" applyFill="1" applyBorder="1" applyAlignment="1"/>
    <xf numFmtId="3" fontId="39" fillId="0" borderId="3" xfId="1" applyNumberFormat="1" applyFont="1" applyFill="1" applyBorder="1" applyAlignment="1">
      <alignment horizontal="right"/>
    </xf>
    <xf numFmtId="165" fontId="45" fillId="0" borderId="3" xfId="16" applyNumberFormat="1" applyFont="1" applyBorder="1"/>
    <xf numFmtId="165" fontId="6" fillId="0" borderId="3" xfId="16" applyNumberFormat="1" applyFont="1" applyFill="1" applyBorder="1" applyAlignment="1">
      <alignment horizontal="center"/>
    </xf>
    <xf numFmtId="167" fontId="58" fillId="0" borderId="3" xfId="1" applyNumberFormat="1" applyFont="1" applyFill="1" applyBorder="1" applyAlignment="1">
      <alignment horizontal="right"/>
    </xf>
    <xf numFmtId="168" fontId="58" fillId="0" borderId="3" xfId="11" applyNumberFormat="1" applyFont="1" applyFill="1" applyBorder="1" applyAlignment="1">
      <alignment horizontal="center"/>
    </xf>
    <xf numFmtId="167" fontId="2" fillId="0" borderId="7" xfId="1" applyNumberFormat="1" applyFont="1" applyFill="1" applyBorder="1" applyAlignment="1">
      <alignment horizontal="center"/>
    </xf>
    <xf numFmtId="167" fontId="39" fillId="0" borderId="3" xfId="1" applyNumberFormat="1" applyFont="1" applyFill="1" applyBorder="1" applyAlignment="1">
      <alignment horizontal="right"/>
    </xf>
    <xf numFmtId="1" fontId="53" fillId="0" borderId="0" xfId="0" applyNumberFormat="1" applyFont="1" applyFill="1" applyBorder="1" applyAlignment="1">
      <alignment horizontal="center"/>
    </xf>
    <xf numFmtId="165" fontId="39" fillId="0" borderId="0" xfId="16" applyNumberFormat="1" applyFont="1" applyFill="1" applyBorder="1"/>
    <xf numFmtId="165" fontId="39" fillId="0" borderId="3" xfId="16" applyNumberFormat="1" applyFont="1" applyFill="1" applyBorder="1"/>
    <xf numFmtId="165" fontId="39" fillId="0" borderId="0" xfId="16" applyNumberFormat="1" applyFont="1" applyFill="1" applyBorder="1" applyAlignment="1" applyProtection="1">
      <alignment horizontal="right"/>
    </xf>
    <xf numFmtId="165" fontId="39" fillId="0" borderId="3" xfId="16" applyNumberFormat="1" applyFont="1" applyFill="1" applyBorder="1" applyAlignment="1" applyProtection="1">
      <alignment horizontal="right"/>
    </xf>
    <xf numFmtId="0" fontId="91" fillId="0" borderId="0" xfId="0" applyFont="1" applyAlignment="1"/>
    <xf numFmtId="0" fontId="92" fillId="0" borderId="0" xfId="0" applyFont="1" applyFill="1" applyAlignment="1"/>
    <xf numFmtId="0" fontId="92" fillId="0" borderId="0" xfId="0" applyFont="1" applyFill="1" applyBorder="1" applyAlignment="1"/>
    <xf numFmtId="0" fontId="92" fillId="0" borderId="0" xfId="0" applyFont="1" applyAlignment="1"/>
    <xf numFmtId="0" fontId="92" fillId="0" borderId="0" xfId="0" applyFont="1" applyAlignment="1">
      <alignment vertical="top"/>
    </xf>
    <xf numFmtId="0" fontId="92" fillId="0" borderId="0" xfId="0" applyFont="1" applyBorder="1" applyAlignment="1"/>
    <xf numFmtId="0" fontId="93" fillId="0" borderId="0" xfId="0" applyFont="1" applyAlignment="1"/>
    <xf numFmtId="0" fontId="94" fillId="0" borderId="0" xfId="0" applyFont="1" applyAlignment="1">
      <alignment horizontal="centerContinuous"/>
    </xf>
    <xf numFmtId="0" fontId="94" fillId="0" borderId="0" xfId="0" applyFont="1" applyBorder="1" applyAlignment="1">
      <alignment horizontal="centerContinuous"/>
    </xf>
    <xf numFmtId="0" fontId="95" fillId="0" borderId="0" xfId="0" applyFont="1" applyAlignment="1">
      <alignment horizontal="centerContinuous"/>
    </xf>
    <xf numFmtId="0" fontId="97" fillId="0" borderId="0" xfId="0" applyFont="1" applyAlignment="1"/>
    <xf numFmtId="0" fontId="96" fillId="0" borderId="0" xfId="0" applyFont="1" applyBorder="1" applyAlignment="1">
      <alignment horizontal="left" vertical="top"/>
    </xf>
    <xf numFmtId="0" fontId="96" fillId="0" borderId="0" xfId="0" applyFont="1" applyBorder="1" applyAlignment="1">
      <alignment vertical="top" wrapText="1"/>
    </xf>
    <xf numFmtId="0" fontId="98" fillId="0" borderId="0" xfId="0" applyFont="1" applyAlignment="1"/>
    <xf numFmtId="0" fontId="99" fillId="0" borderId="0" xfId="0" applyFont="1" applyAlignment="1">
      <alignment horizontal="centerContinuous"/>
    </xf>
    <xf numFmtId="0" fontId="101" fillId="0" borderId="0" xfId="0" applyFont="1" applyBorder="1" applyAlignment="1"/>
    <xf numFmtId="0" fontId="100" fillId="0" borderId="0" xfId="0" applyFont="1" applyBorder="1" applyAlignment="1">
      <alignment vertical="center"/>
    </xf>
    <xf numFmtId="0" fontId="100" fillId="0" borderId="0" xfId="0" applyFont="1" applyAlignment="1"/>
    <xf numFmtId="0" fontId="100" fillId="0" borderId="0" xfId="0" applyFont="1" applyAlignment="1">
      <alignment vertical="top" wrapText="1"/>
    </xf>
    <xf numFmtId="0" fontId="100" fillId="0" borderId="0" xfId="0" applyFont="1" applyBorder="1" applyAlignment="1">
      <alignment horizontal="left" vertical="top"/>
    </xf>
    <xf numFmtId="0" fontId="101" fillId="0" borderId="0" xfId="0" applyFont="1" applyAlignment="1">
      <alignment vertical="top"/>
    </xf>
    <xf numFmtId="37" fontId="43" fillId="0" borderId="0" xfId="0" quotePrefix="1" applyNumberFormat="1" applyFont="1" applyBorder="1" applyAlignment="1">
      <alignment horizontal="right"/>
    </xf>
    <xf numFmtId="37" fontId="43" fillId="0" borderId="0" xfId="0" applyNumberFormat="1" applyFont="1" applyBorder="1" applyAlignment="1">
      <alignment horizontal="right"/>
    </xf>
    <xf numFmtId="167" fontId="43" fillId="0" borderId="0" xfId="1" applyNumberFormat="1" applyFont="1" applyFill="1" applyBorder="1"/>
    <xf numFmtId="3" fontId="104" fillId="0" borderId="0" xfId="1" applyNumberFormat="1" applyFont="1" applyFill="1" applyBorder="1"/>
    <xf numFmtId="165" fontId="43" fillId="0" borderId="3" xfId="16" applyNumberFormat="1" applyFont="1" applyFill="1" applyBorder="1" applyAlignment="1">
      <alignment horizontal="center"/>
    </xf>
    <xf numFmtId="165" fontId="39" fillId="5" borderId="20" xfId="16" applyNumberFormat="1" applyFont="1" applyFill="1" applyBorder="1"/>
    <xf numFmtId="165" fontId="39" fillId="5" borderId="8" xfId="16" applyNumberFormat="1" applyFont="1" applyFill="1" applyBorder="1"/>
    <xf numFmtId="165" fontId="39" fillId="5" borderId="9" xfId="16" applyNumberFormat="1" applyFont="1" applyFill="1" applyBorder="1"/>
    <xf numFmtId="164" fontId="43" fillId="0" borderId="5" xfId="843" applyFont="1" applyFill="1" applyBorder="1"/>
    <xf numFmtId="164" fontId="43" fillId="0" borderId="0" xfId="843" applyFont="1" applyFill="1"/>
    <xf numFmtId="1" fontId="43" fillId="0" borderId="5" xfId="0" applyNumberFormat="1" applyFont="1" applyFill="1" applyBorder="1" applyAlignment="1"/>
    <xf numFmtId="1" fontId="43" fillId="0" borderId="0" xfId="0" applyNumberFormat="1" applyFont="1" applyFill="1" applyBorder="1" applyAlignment="1"/>
    <xf numFmtId="164" fontId="43" fillId="0" borderId="0" xfId="843" applyNumberFormat="1" applyFont="1" applyFill="1" applyBorder="1" applyAlignment="1">
      <alignment horizontal="center"/>
    </xf>
    <xf numFmtId="164" fontId="43" fillId="0" borderId="7" xfId="843" applyFont="1" applyFill="1" applyBorder="1"/>
    <xf numFmtId="164" fontId="43" fillId="0" borderId="3" xfId="843" applyFont="1" applyFill="1" applyBorder="1"/>
    <xf numFmtId="1" fontId="43" fillId="0" borderId="0" xfId="0" applyNumberFormat="1" applyFont="1" applyFill="1" applyBorder="1" applyAlignment="1">
      <alignment horizontal="center"/>
    </xf>
    <xf numFmtId="1" fontId="43" fillId="0" borderId="6" xfId="1" applyNumberFormat="1" applyFont="1" applyBorder="1"/>
    <xf numFmtId="165" fontId="39" fillId="3" borderId="0" xfId="16" applyNumberFormat="1" applyFont="1" applyFill="1" applyBorder="1"/>
    <xf numFmtId="37" fontId="39" fillId="0" borderId="53" xfId="0" applyNumberFormat="1" applyFont="1" applyFill="1" applyBorder="1" applyAlignment="1" applyProtection="1">
      <alignment horizontal="left"/>
    </xf>
    <xf numFmtId="0" fontId="2" fillId="7" borderId="0" xfId="1556" applyFont="1" applyFill="1" applyAlignment="1"/>
    <xf numFmtId="0" fontId="2" fillId="0" borderId="0" xfId="1556" applyFill="1" applyBorder="1" applyAlignment="1">
      <alignment horizontal="centerContinuous"/>
    </xf>
    <xf numFmtId="0" fontId="2" fillId="0" borderId="0" xfId="1556" applyFill="1" applyAlignment="1"/>
    <xf numFmtId="0" fontId="29" fillId="0" borderId="0" xfId="1556" applyFont="1" applyFill="1" applyBorder="1" applyAlignment="1">
      <alignment horizontal="left"/>
    </xf>
    <xf numFmtId="0" fontId="25" fillId="0" borderId="0" xfId="1556" applyFont="1" applyFill="1" applyBorder="1" applyAlignment="1"/>
    <xf numFmtId="0" fontId="35" fillId="0" borderId="0" xfId="1556" applyFont="1" applyFill="1" applyBorder="1" applyAlignment="1"/>
    <xf numFmtId="0" fontId="49" fillId="0" borderId="0" xfId="1556" applyFont="1" applyFill="1" applyBorder="1" applyAlignment="1">
      <alignment vertical="center"/>
    </xf>
    <xf numFmtId="0" fontId="2" fillId="0" borderId="0" xfId="1556" applyFill="1" applyBorder="1" applyAlignment="1"/>
    <xf numFmtId="0" fontId="2" fillId="5" borderId="51" xfId="1556" applyFont="1" applyFill="1" applyBorder="1" applyAlignment="1"/>
    <xf numFmtId="0" fontId="5" fillId="0" borderId="0" xfId="1556" applyFont="1" applyFill="1" applyBorder="1" applyAlignment="1">
      <alignment horizontal="centerContinuous"/>
    </xf>
    <xf numFmtId="0" fontId="87" fillId="0" borderId="0" xfId="1556" applyFont="1" applyFill="1" applyBorder="1" applyAlignment="1"/>
    <xf numFmtId="0" fontId="2" fillId="0" borderId="3" xfId="1556" applyFont="1" applyFill="1" applyBorder="1" applyAlignment="1">
      <alignment horizontal="right"/>
    </xf>
    <xf numFmtId="0" fontId="45" fillId="0" borderId="0" xfId="1556" applyFont="1" applyFill="1" applyBorder="1" applyAlignment="1">
      <alignment horizontal="right"/>
    </xf>
    <xf numFmtId="0" fontId="2" fillId="5" borderId="0" xfId="1556" applyFont="1" applyFill="1" applyAlignment="1"/>
    <xf numFmtId="0" fontId="25" fillId="0" borderId="27" xfId="1556" applyFont="1" applyFill="1" applyBorder="1" applyAlignment="1"/>
    <xf numFmtId="0" fontId="25" fillId="0" borderId="27" xfId="1556" applyFont="1" applyFill="1" applyBorder="1" applyAlignment="1">
      <alignment horizontal="right"/>
    </xf>
    <xf numFmtId="0" fontId="45" fillId="0" borderId="27" xfId="1556" applyFont="1" applyFill="1" applyBorder="1" applyAlignment="1">
      <alignment horizontal="right"/>
    </xf>
    <xf numFmtId="0" fontId="45" fillId="0" borderId="3" xfId="1556" applyFont="1" applyFill="1" applyBorder="1" applyAlignment="1">
      <alignment horizontal="right"/>
    </xf>
    <xf numFmtId="0" fontId="2" fillId="0" borderId="0" xfId="1556" applyFill="1" applyBorder="1" applyAlignment="1">
      <alignment horizontal="right"/>
    </xf>
    <xf numFmtId="37" fontId="40" fillId="0" borderId="0" xfId="1556" applyNumberFormat="1" applyFont="1" applyFill="1" applyBorder="1" applyAlignment="1" applyProtection="1">
      <alignment horizontal="left"/>
    </xf>
    <xf numFmtId="165" fontId="43" fillId="0" borderId="0" xfId="1556" applyNumberFormat="1" applyFont="1" applyFill="1" applyBorder="1" applyAlignment="1">
      <alignment horizontal="right"/>
    </xf>
    <xf numFmtId="0" fontId="2" fillId="6" borderId="0" xfId="1556" applyFont="1" applyFill="1" applyAlignment="1"/>
    <xf numFmtId="0" fontId="2" fillId="0" borderId="0" xfId="1556" applyFont="1" applyFill="1" applyBorder="1" applyAlignment="1"/>
    <xf numFmtId="3" fontId="39" fillId="0" borderId="0" xfId="1556" applyNumberFormat="1" applyFont="1" applyFill="1" applyBorder="1" applyAlignment="1">
      <alignment horizontal="right"/>
    </xf>
    <xf numFmtId="165" fontId="2" fillId="0" borderId="0" xfId="1556" applyNumberFormat="1" applyFill="1" applyBorder="1" applyAlignment="1">
      <alignment horizontal="right"/>
    </xf>
    <xf numFmtId="37" fontId="40" fillId="0" borderId="3" xfId="1556" applyNumberFormat="1" applyFont="1" applyFill="1" applyBorder="1" applyAlignment="1" applyProtection="1">
      <alignment horizontal="left"/>
    </xf>
    <xf numFmtId="37" fontId="25" fillId="0" borderId="0" xfId="1556" applyNumberFormat="1" applyFont="1" applyFill="1" applyBorder="1" applyAlignment="1" applyProtection="1">
      <alignment horizontal="left"/>
    </xf>
    <xf numFmtId="168" fontId="25" fillId="0" borderId="0" xfId="1556" applyNumberFormat="1" applyFont="1" applyFill="1" applyAlignment="1">
      <alignment horizontal="right"/>
    </xf>
    <xf numFmtId="0" fontId="10" fillId="0" borderId="0" xfId="1556" applyFont="1" applyFill="1" applyBorder="1" applyAlignment="1"/>
    <xf numFmtId="0" fontId="37" fillId="0" borderId="0" xfId="1556" applyFont="1">
      <alignment horizontal="left" wrapText="1"/>
    </xf>
    <xf numFmtId="165" fontId="2" fillId="0" borderId="0" xfId="16" applyNumberFormat="1" applyFont="1" applyFill="1" applyBorder="1" applyAlignment="1"/>
    <xf numFmtId="0" fontId="2" fillId="0" borderId="0" xfId="1556" applyFont="1">
      <alignment horizontal="left" wrapText="1"/>
    </xf>
    <xf numFmtId="0" fontId="6" fillId="0" borderId="0" xfId="1556" applyFont="1" applyFill="1" applyBorder="1" applyAlignment="1"/>
    <xf numFmtId="0" fontId="2" fillId="0" borderId="0" xfId="1556" applyFill="1" applyBorder="1" applyAlignment="1">
      <alignment horizontal="left"/>
    </xf>
    <xf numFmtId="0" fontId="33" fillId="0" borderId="0" xfId="1556" applyFont="1" applyAlignment="1">
      <alignment horizontal="left" readingOrder="1"/>
    </xf>
    <xf numFmtId="0" fontId="2" fillId="5" borderId="3" xfId="1556" applyFont="1" applyFill="1" applyBorder="1" applyAlignment="1"/>
    <xf numFmtId="0" fontId="2" fillId="0" borderId="0" xfId="1556" applyFont="1" applyFill="1" applyAlignment="1"/>
    <xf numFmtId="0" fontId="2" fillId="0" borderId="0" xfId="1556" applyFont="1" applyFill="1" applyBorder="1" applyAlignment="1">
      <alignment horizontal="left"/>
    </xf>
    <xf numFmtId="0" fontId="51" fillId="0" borderId="0" xfId="1556" applyFont="1" applyFill="1" applyBorder="1" applyAlignment="1">
      <alignment vertical="center"/>
    </xf>
    <xf numFmtId="0" fontId="34" fillId="0" borderId="0" xfId="1556" applyFont="1" applyFill="1" applyBorder="1" applyAlignment="1"/>
    <xf numFmtId="0" fontId="2" fillId="0" borderId="0" xfId="1556" applyFont="1" applyFill="1">
      <alignment horizontal="left" wrapText="1"/>
    </xf>
    <xf numFmtId="0" fontId="37" fillId="0" borderId="0" xfId="1556" applyFont="1" applyFill="1" applyAlignment="1"/>
    <xf numFmtId="0" fontId="4" fillId="0" borderId="0" xfId="1556" applyFont="1" applyFill="1" applyBorder="1" applyAlignment="1"/>
    <xf numFmtId="0" fontId="54" fillId="0" borderId="0" xfId="1556" applyFont="1" applyFill="1" applyBorder="1" applyAlignment="1">
      <alignment horizontal="left"/>
    </xf>
    <xf numFmtId="0" fontId="2" fillId="7" borderId="3" xfId="1556" applyFont="1" applyFill="1" applyBorder="1" applyAlignment="1"/>
    <xf numFmtId="0" fontId="2" fillId="0" borderId="0" xfId="1556" applyFont="1" applyFill="1" applyBorder="1" applyAlignment="1">
      <alignment horizontal="centerContinuous"/>
    </xf>
    <xf numFmtId="0" fontId="85" fillId="0" borderId="0" xfId="1556" applyFont="1" applyFill="1" applyBorder="1" applyAlignment="1"/>
    <xf numFmtId="0" fontId="45" fillId="0" borderId="0" xfId="1556" applyFont="1" applyFill="1" applyBorder="1" applyAlignment="1"/>
    <xf numFmtId="0" fontId="45" fillId="0" borderId="27" xfId="1556" applyFont="1" applyFill="1" applyBorder="1" applyAlignment="1"/>
    <xf numFmtId="0" fontId="45" fillId="0" borderId="27" xfId="1556" applyFont="1" applyFill="1" applyBorder="1" applyAlignment="1">
      <alignment horizontal="center"/>
    </xf>
    <xf numFmtId="37" fontId="39" fillId="0" borderId="0" xfId="1556" applyNumberFormat="1" applyFont="1" applyFill="1" applyBorder="1" applyAlignment="1" applyProtection="1">
      <alignment horizontal="left"/>
    </xf>
    <xf numFmtId="0" fontId="45" fillId="0" borderId="0" xfId="1556" applyFont="1" applyFill="1" applyAlignment="1"/>
    <xf numFmtId="37" fontId="39" fillId="0" borderId="3" xfId="1556" applyNumberFormat="1" applyFont="1" applyFill="1" applyBorder="1" applyAlignment="1" applyProtection="1">
      <alignment horizontal="left"/>
    </xf>
    <xf numFmtId="0" fontId="25" fillId="0" borderId="0" xfId="1556" applyFont="1" applyBorder="1" applyAlignment="1">
      <alignment horizontal="left"/>
    </xf>
    <xf numFmtId="167" fontId="25" fillId="0" borderId="0" xfId="1556" applyNumberFormat="1" applyFont="1" applyFill="1" applyBorder="1" applyAlignment="1">
      <alignment horizontal="right"/>
    </xf>
    <xf numFmtId="0" fontId="10" fillId="0" borderId="0" xfId="1556" applyFont="1" applyFill="1" applyBorder="1" applyAlignment="1">
      <alignment horizontal="left"/>
    </xf>
    <xf numFmtId="168" fontId="2" fillId="0" borderId="0" xfId="1556" applyNumberFormat="1" applyFill="1" applyBorder="1" applyAlignment="1">
      <alignment horizontal="left"/>
    </xf>
    <xf numFmtId="168" fontId="2" fillId="0" borderId="0" xfId="1556" applyNumberFormat="1" applyFill="1" applyBorder="1" applyAlignment="1">
      <alignment horizontal="right"/>
    </xf>
    <xf numFmtId="0" fontId="10" fillId="0" borderId="27" xfId="1556" applyFont="1" applyFill="1" applyBorder="1" applyAlignment="1"/>
    <xf numFmtId="0" fontId="2" fillId="0" borderId="27" xfId="1556" applyFont="1" applyFill="1" applyBorder="1" applyAlignment="1">
      <alignment horizontal="right"/>
    </xf>
    <xf numFmtId="0" fontId="37" fillId="0" borderId="27" xfId="1556" applyFont="1" applyFill="1" applyBorder="1" applyAlignment="1">
      <alignment horizontal="left"/>
    </xf>
    <xf numFmtId="0" fontId="37" fillId="0" borderId="0" xfId="1556" applyFont="1" applyFill="1" applyBorder="1" applyAlignment="1">
      <alignment horizontal="left"/>
    </xf>
    <xf numFmtId="37" fontId="6" fillId="0" borderId="0" xfId="1556" applyNumberFormat="1" applyFont="1" applyFill="1" applyBorder="1" applyAlignment="1" applyProtection="1">
      <alignment horizontal="left"/>
    </xf>
    <xf numFmtId="0" fontId="52" fillId="0" borderId="0" xfId="1556" applyFont="1" applyBorder="1" applyAlignment="1">
      <alignment horizontal="left"/>
    </xf>
    <xf numFmtId="37" fontId="6" fillId="0" borderId="3" xfId="1556" applyNumberFormat="1" applyFont="1" applyFill="1" applyBorder="1" applyAlignment="1" applyProtection="1">
      <alignment horizontal="left"/>
    </xf>
    <xf numFmtId="0" fontId="52" fillId="0" borderId="3" xfId="1556" applyFont="1" applyBorder="1" applyAlignment="1">
      <alignment horizontal="left"/>
    </xf>
    <xf numFmtId="0" fontId="2" fillId="0" borderId="0" xfId="1556" applyFont="1" applyBorder="1" applyAlignment="1">
      <alignment horizontal="left"/>
    </xf>
    <xf numFmtId="0" fontId="10" fillId="0" borderId="0" xfId="1556" applyFont="1" applyBorder="1" applyAlignment="1">
      <alignment horizontal="left"/>
    </xf>
    <xf numFmtId="0" fontId="45" fillId="0" borderId="0" xfId="1556" applyFont="1" applyFill="1" applyBorder="1" applyAlignment="1">
      <alignment horizontal="left"/>
    </xf>
    <xf numFmtId="0" fontId="34" fillId="0" borderId="0" xfId="1556" applyFont="1" applyFill="1" applyAlignment="1"/>
    <xf numFmtId="0" fontId="45" fillId="0" borderId="22" xfId="1556" applyFont="1" applyFill="1" applyBorder="1" applyAlignment="1">
      <alignment horizontal="center"/>
    </xf>
    <xf numFmtId="168" fontId="45" fillId="0" borderId="5" xfId="1557" applyNumberFormat="1" applyFont="1" applyFill="1" applyBorder="1" applyAlignment="1">
      <alignment horizontal="center"/>
    </xf>
    <xf numFmtId="37" fontId="46" fillId="0" borderId="0" xfId="1558" applyNumberFormat="1" applyFont="1" applyFill="1" applyBorder="1" applyAlignment="1" applyProtection="1">
      <alignment horizontal="left"/>
    </xf>
    <xf numFmtId="1" fontId="46" fillId="0" borderId="0" xfId="1559" applyNumberFormat="1" applyFont="1" applyFill="1" applyBorder="1" applyAlignment="1" applyProtection="1">
      <alignment horizontal="right"/>
    </xf>
    <xf numFmtId="1" fontId="46" fillId="0" borderId="0" xfId="1559" applyNumberFormat="1" applyFont="1" applyFill="1" applyAlignment="1">
      <alignment horizontal="right"/>
    </xf>
    <xf numFmtId="37" fontId="38" fillId="0" borderId="0" xfId="1558" applyNumberFormat="1" applyFont="1" applyFill="1" applyBorder="1" applyAlignment="1" applyProtection="1">
      <alignment horizontal="left"/>
    </xf>
    <xf numFmtId="164" fontId="38" fillId="0" borderId="0" xfId="1558" applyFont="1" applyFill="1" applyBorder="1" applyAlignment="1" applyProtection="1">
      <alignment horizontal="left"/>
    </xf>
    <xf numFmtId="1" fontId="66" fillId="0" borderId="0" xfId="1559" applyNumberFormat="1" applyFont="1" applyFill="1" applyBorder="1" applyAlignment="1" applyProtection="1">
      <alignment horizontal="right"/>
    </xf>
    <xf numFmtId="1" fontId="66" fillId="0" borderId="0" xfId="1559" applyNumberFormat="1" applyFont="1" applyFill="1" applyAlignment="1">
      <alignment horizontal="right"/>
    </xf>
    <xf numFmtId="1" fontId="46" fillId="0" borderId="0" xfId="1559" applyNumberFormat="1" applyFont="1" applyFill="1" applyBorder="1" applyAlignment="1">
      <alignment horizontal="right"/>
    </xf>
    <xf numFmtId="0" fontId="39" fillId="0" borderId="3" xfId="1556" applyFont="1" applyFill="1" applyBorder="1" applyAlignment="1"/>
    <xf numFmtId="0" fontId="45" fillId="0" borderId="3" xfId="1556" applyFont="1" applyFill="1" applyBorder="1" applyAlignment="1"/>
    <xf numFmtId="1" fontId="38" fillId="0" borderId="0" xfId="1559" applyNumberFormat="1" applyFont="1" applyFill="1" applyBorder="1" applyAlignment="1" applyProtection="1">
      <alignment horizontal="right"/>
    </xf>
    <xf numFmtId="1" fontId="34" fillId="2" borderId="0" xfId="1559" applyNumberFormat="1" applyFont="1" applyFill="1" applyBorder="1" applyAlignment="1" applyProtection="1">
      <alignment horizontal="center"/>
    </xf>
    <xf numFmtId="1" fontId="34" fillId="2" borderId="0" xfId="1559" applyNumberFormat="1" applyFont="1" applyFill="1" applyAlignment="1">
      <alignment horizontal="center"/>
    </xf>
    <xf numFmtId="168" fontId="34" fillId="2" borderId="5" xfId="1559" applyNumberFormat="1" applyFont="1" applyFill="1" applyBorder="1" applyAlignment="1">
      <alignment horizontal="center"/>
    </xf>
    <xf numFmtId="164" fontId="27" fillId="0" borderId="0" xfId="1558" applyFont="1" applyFill="1" applyBorder="1" applyAlignment="1" applyProtection="1">
      <alignment horizontal="left"/>
    </xf>
    <xf numFmtId="37" fontId="27" fillId="0" borderId="0" xfId="1558" applyNumberFormat="1" applyFont="1" applyFill="1" applyBorder="1" applyAlignment="1" applyProtection="1">
      <alignment horizontal="left"/>
    </xf>
    <xf numFmtId="0" fontId="39" fillId="0" borderId="27" xfId="1556" applyFont="1" applyFill="1" applyBorder="1" applyAlignment="1">
      <alignment horizontal="right"/>
    </xf>
    <xf numFmtId="1" fontId="39" fillId="0" borderId="27" xfId="1556" applyNumberFormat="1" applyFont="1" applyFill="1" applyBorder="1" applyAlignment="1">
      <alignment horizontal="right"/>
    </xf>
    <xf numFmtId="0" fontId="2" fillId="0" borderId="22" xfId="1556" applyFont="1" applyFill="1" applyBorder="1" applyAlignment="1">
      <alignment horizontal="right"/>
    </xf>
    <xf numFmtId="1" fontId="2" fillId="0" borderId="27" xfId="1556" applyNumberFormat="1" applyFont="1" applyFill="1" applyBorder="1" applyAlignment="1">
      <alignment horizontal="right"/>
    </xf>
    <xf numFmtId="1" fontId="86" fillId="0" borderId="5" xfId="1559" applyNumberFormat="1" applyFont="1" applyFill="1" applyBorder="1" applyAlignment="1" applyProtection="1">
      <alignment horizontal="right"/>
    </xf>
    <xf numFmtId="1" fontId="86" fillId="0" borderId="0" xfId="1559" applyNumberFormat="1" applyFont="1" applyFill="1" applyBorder="1" applyAlignment="1">
      <alignment horizontal="right"/>
    </xf>
    <xf numFmtId="171" fontId="86" fillId="0" borderId="0" xfId="1559" applyNumberFormat="1" applyFont="1" applyFill="1" applyBorder="1" applyAlignment="1">
      <alignment horizontal="center"/>
    </xf>
    <xf numFmtId="37" fontId="46" fillId="0" borderId="0" xfId="1556" applyNumberFormat="1" applyFont="1" applyFill="1" applyBorder="1" applyAlignment="1" applyProtection="1">
      <alignment horizontal="left"/>
    </xf>
    <xf numFmtId="1" fontId="86" fillId="0" borderId="0" xfId="1559" applyNumberFormat="1" applyFont="1" applyFill="1" applyBorder="1" applyAlignment="1" applyProtection="1">
      <alignment horizontal="right"/>
    </xf>
    <xf numFmtId="37" fontId="47" fillId="0" borderId="0" xfId="1556" applyNumberFormat="1" applyFont="1" applyFill="1" applyBorder="1" applyAlignment="1" applyProtection="1">
      <alignment horizontal="left"/>
    </xf>
    <xf numFmtId="9" fontId="2" fillId="0" borderId="0" xfId="1556" applyNumberFormat="1" applyFont="1" applyFill="1" applyBorder="1" applyAlignment="1"/>
    <xf numFmtId="0" fontId="43" fillId="8" borderId="0" xfId="1556" applyFont="1" applyFill="1" applyBorder="1" applyAlignment="1"/>
    <xf numFmtId="1" fontId="86" fillId="0" borderId="7" xfId="1559" applyNumberFormat="1" applyFont="1" applyFill="1" applyBorder="1" applyAlignment="1" applyProtection="1">
      <alignment horizontal="right"/>
    </xf>
    <xf numFmtId="1" fontId="86" fillId="0" borderId="3" xfId="1559" applyNumberFormat="1" applyFont="1" applyFill="1" applyBorder="1" applyAlignment="1">
      <alignment horizontal="right"/>
    </xf>
    <xf numFmtId="1" fontId="66" fillId="0" borderId="5" xfId="1559" applyNumberFormat="1" applyFont="1" applyFill="1" applyBorder="1" applyAlignment="1" applyProtection="1">
      <alignment horizontal="right"/>
    </xf>
    <xf numFmtId="1" fontId="66" fillId="0" borderId="0" xfId="1559" applyNumberFormat="1" applyFont="1" applyFill="1" applyBorder="1" applyAlignment="1">
      <alignment horizontal="right"/>
    </xf>
    <xf numFmtId="0" fontId="58" fillId="0" borderId="0" xfId="1556" applyFont="1" applyFill="1" applyBorder="1" applyAlignment="1"/>
    <xf numFmtId="0" fontId="2" fillId="0" borderId="3" xfId="1556" applyFont="1" applyFill="1" applyBorder="1" applyAlignment="1"/>
    <xf numFmtId="165" fontId="2" fillId="0" borderId="27" xfId="1556" applyNumberFormat="1" applyFont="1" applyFill="1" applyBorder="1" applyAlignment="1">
      <alignment horizontal="right"/>
    </xf>
    <xf numFmtId="167" fontId="39" fillId="0" borderId="0" xfId="1556" applyNumberFormat="1" applyFont="1" applyFill="1" applyBorder="1" applyAlignment="1"/>
    <xf numFmtId="167" fontId="39" fillId="0" borderId="3" xfId="1556" applyNumberFormat="1" applyFont="1" applyFill="1" applyBorder="1" applyAlignment="1"/>
    <xf numFmtId="167" fontId="25" fillId="0" borderId="0" xfId="1556" applyNumberFormat="1" applyFont="1" applyFill="1" applyBorder="1" applyAlignment="1"/>
    <xf numFmtId="3" fontId="25" fillId="0" borderId="0" xfId="1556" applyNumberFormat="1" applyFont="1" applyBorder="1" applyAlignment="1"/>
    <xf numFmtId="0" fontId="13" fillId="0" borderId="0" xfId="1556" applyFont="1" applyFill="1" applyBorder="1" applyAlignment="1">
      <alignment horizontal="left"/>
    </xf>
    <xf numFmtId="3" fontId="25" fillId="0" borderId="0" xfId="1558" applyNumberFormat="1" applyFont="1" applyBorder="1" applyAlignment="1">
      <alignment horizontal="left"/>
    </xf>
    <xf numFmtId="0" fontId="4" fillId="0" borderId="0" xfId="1556" applyFont="1" applyFill="1" applyBorder="1" applyAlignment="1">
      <alignment horizontal="left"/>
    </xf>
    <xf numFmtId="0" fontId="2" fillId="6" borderId="0" xfId="1556" applyFont="1" applyFill="1" applyBorder="1" applyAlignment="1"/>
    <xf numFmtId="0" fontId="34" fillId="0" borderId="27" xfId="1556" applyFont="1" applyFill="1" applyBorder="1" applyAlignment="1"/>
    <xf numFmtId="165" fontId="2" fillId="0" borderId="0" xfId="16" applyNumberFormat="1" applyFont="1" applyFill="1" applyBorder="1" applyAlignment="1">
      <alignment horizontal="left"/>
    </xf>
    <xf numFmtId="3" fontId="39" fillId="0" borderId="0" xfId="1556" applyNumberFormat="1" applyFont="1" applyFill="1" applyBorder="1" applyAlignment="1"/>
    <xf numFmtId="1" fontId="2" fillId="0" borderId="0" xfId="16" applyNumberFormat="1" applyFont="1" applyFill="1" applyBorder="1" applyAlignment="1">
      <alignment horizontal="left"/>
    </xf>
    <xf numFmtId="10" fontId="2" fillId="0" borderId="0" xfId="1556" applyNumberFormat="1" applyFont="1" applyFill="1" applyBorder="1" applyAlignment="1"/>
    <xf numFmtId="3" fontId="37" fillId="0" borderId="0" xfId="1560" applyNumberFormat="1" applyFont="1" applyFill="1" applyBorder="1" applyAlignment="1">
      <alignment horizontal="right"/>
    </xf>
    <xf numFmtId="3" fontId="25" fillId="0" borderId="0" xfId="1556" applyNumberFormat="1" applyFont="1" applyFill="1" applyBorder="1" applyAlignment="1"/>
    <xf numFmtId="3" fontId="37" fillId="0" borderId="3" xfId="1560" applyNumberFormat="1" applyFont="1" applyFill="1" applyBorder="1" applyAlignment="1">
      <alignment horizontal="right"/>
    </xf>
    <xf numFmtId="3" fontId="25" fillId="0" borderId="3" xfId="1556" applyNumberFormat="1" applyFont="1" applyFill="1" applyBorder="1" applyAlignment="1"/>
    <xf numFmtId="3" fontId="25" fillId="0" borderId="0" xfId="1560" applyNumberFormat="1" applyFont="1" applyFill="1" applyBorder="1" applyAlignment="1">
      <alignment horizontal="right"/>
    </xf>
    <xf numFmtId="0" fontId="13" fillId="0" borderId="0" xfId="1556" applyFont="1" applyFill="1" applyBorder="1" applyAlignment="1">
      <alignment horizontal="center"/>
    </xf>
    <xf numFmtId="0" fontId="36" fillId="0" borderId="0" xfId="1556" applyFont="1" applyFill="1" applyBorder="1" applyAlignment="1"/>
    <xf numFmtId="37" fontId="58" fillId="0" borderId="0" xfId="1561" quotePrefix="1" applyNumberFormat="1" applyFont="1" applyFill="1" applyBorder="1" applyAlignment="1" applyProtection="1">
      <alignment horizontal="left"/>
    </xf>
    <xf numFmtId="165" fontId="2" fillId="0" borderId="0" xfId="1556" applyNumberFormat="1" applyFont="1" applyFill="1" applyBorder="1" applyAlignment="1"/>
    <xf numFmtId="0" fontId="2" fillId="0" borderId="0" xfId="1556" applyFont="1" applyFill="1" applyBorder="1" applyAlignment="1">
      <alignment horizontal="right"/>
    </xf>
    <xf numFmtId="0" fontId="58" fillId="0" borderId="0" xfId="1556" applyFont="1" applyFill="1" applyAlignment="1"/>
    <xf numFmtId="0" fontId="105" fillId="0" borderId="0" xfId="1556" applyFont="1" applyFill="1" applyAlignment="1"/>
    <xf numFmtId="37" fontId="25" fillId="0" borderId="0" xfId="1561" quotePrefix="1" applyNumberFormat="1" applyFont="1" applyFill="1" applyBorder="1" applyAlignment="1" applyProtection="1">
      <alignment horizontal="left"/>
    </xf>
    <xf numFmtId="37" fontId="53" fillId="0" borderId="0" xfId="1561" quotePrefix="1" applyNumberFormat="1" applyFont="1" applyFill="1" applyBorder="1" applyAlignment="1" applyProtection="1">
      <alignment horizontal="left"/>
    </xf>
    <xf numFmtId="0" fontId="10" fillId="0" borderId="0" xfId="1556" applyFont="1" applyFill="1" applyBorder="1" applyAlignment="1">
      <alignment horizontal="right"/>
    </xf>
    <xf numFmtId="0" fontId="2" fillId="5" borderId="0" xfId="1556" applyFont="1" applyFill="1" applyBorder="1" applyAlignment="1"/>
    <xf numFmtId="0" fontId="29" fillId="0" borderId="0" xfId="1556" applyFont="1" applyFill="1" applyBorder="1" applyAlignment="1"/>
    <xf numFmtId="0" fontId="88" fillId="0" borderId="0" xfId="1556" applyFont="1" applyFill="1" applyBorder="1" applyAlignment="1"/>
    <xf numFmtId="167" fontId="45" fillId="0" borderId="0" xfId="1556" applyNumberFormat="1" applyFont="1" applyFill="1" applyBorder="1" applyAlignment="1"/>
    <xf numFmtId="37" fontId="42" fillId="0" borderId="0" xfId="1556" applyNumberFormat="1" applyFont="1" applyFill="1" applyBorder="1" applyAlignment="1" applyProtection="1">
      <alignment horizontal="right"/>
    </xf>
    <xf numFmtId="0" fontId="39" fillId="0" borderId="0" xfId="1556" applyFont="1" applyFill="1" applyBorder="1" applyAlignment="1"/>
    <xf numFmtId="0" fontId="58" fillId="0" borderId="0" xfId="1556" applyFont="1" applyFill="1" applyBorder="1" applyAlignment="1">
      <alignment horizontal="right"/>
    </xf>
    <xf numFmtId="168" fontId="45" fillId="0" borderId="0" xfId="1556" applyNumberFormat="1" applyFont="1" applyFill="1" applyBorder="1" applyAlignment="1">
      <alignment horizontal="right"/>
    </xf>
    <xf numFmtId="167" fontId="2" fillId="0" borderId="0" xfId="1556" applyNumberFormat="1" applyFont="1" applyFill="1" applyBorder="1" applyAlignment="1">
      <alignment horizontal="right"/>
    </xf>
    <xf numFmtId="37" fontId="42" fillId="0" borderId="3" xfId="1556" applyNumberFormat="1" applyFont="1" applyFill="1" applyBorder="1" applyAlignment="1" applyProtection="1">
      <alignment horizontal="right"/>
    </xf>
    <xf numFmtId="168" fontId="45" fillId="0" borderId="3" xfId="1556" applyNumberFormat="1" applyFont="1" applyFill="1" applyBorder="1" applyAlignment="1">
      <alignment horizontal="right"/>
    </xf>
    <xf numFmtId="167" fontId="53" fillId="0" borderId="0" xfId="1556" applyNumberFormat="1" applyFont="1" applyFill="1" applyBorder="1" applyAlignment="1">
      <alignment horizontal="right"/>
    </xf>
    <xf numFmtId="0" fontId="2" fillId="6" borderId="26" xfId="1556" applyFont="1" applyFill="1" applyBorder="1" applyAlignment="1"/>
    <xf numFmtId="0" fontId="53" fillId="0" borderId="0" xfId="1556" applyFont="1" applyFill="1" applyBorder="1" applyAlignment="1">
      <alignment horizontal="right"/>
    </xf>
    <xf numFmtId="37" fontId="42" fillId="0" borderId="0" xfId="1556" applyNumberFormat="1" applyFont="1" applyFill="1" applyBorder="1" applyAlignment="1" applyProtection="1">
      <alignment horizontal="left"/>
    </xf>
    <xf numFmtId="0" fontId="10" fillId="0" borderId="0" xfId="1560" applyFont="1" applyFill="1" applyBorder="1"/>
    <xf numFmtId="168" fontId="25" fillId="0" borderId="0" xfId="1556" applyNumberFormat="1" applyFont="1" applyFill="1" applyBorder="1" applyAlignment="1"/>
    <xf numFmtId="167" fontId="25" fillId="0" borderId="0" xfId="1556" applyNumberFormat="1" applyFont="1" applyFill="1" applyBorder="1" applyAlignment="1">
      <alignment horizontal="left"/>
    </xf>
    <xf numFmtId="0" fontId="25" fillId="0" borderId="0" xfId="1556" applyFont="1" applyFill="1" applyBorder="1" applyAlignment="1">
      <alignment horizontal="left"/>
    </xf>
    <xf numFmtId="37" fontId="42" fillId="0" borderId="3" xfId="1556" applyNumberFormat="1" applyFont="1" applyFill="1" applyBorder="1" applyAlignment="1" applyProtection="1">
      <alignment horizontal="left"/>
    </xf>
    <xf numFmtId="0" fontId="34" fillId="0" borderId="27" xfId="1556" applyFont="1" applyFill="1" applyBorder="1" applyAlignment="1">
      <alignment horizontal="left"/>
    </xf>
    <xf numFmtId="9" fontId="25" fillId="0" borderId="0" xfId="16" applyFont="1" applyFill="1" applyBorder="1" applyAlignment="1">
      <alignment horizontal="right"/>
    </xf>
    <xf numFmtId="0" fontId="25" fillId="0" borderId="0" xfId="1556" applyFont="1" applyFill="1" applyBorder="1" applyAlignment="1">
      <alignment horizontal="right"/>
    </xf>
    <xf numFmtId="0" fontId="2" fillId="7" borderId="0" xfId="1556" applyFont="1" applyFill="1" applyBorder="1" applyAlignment="1"/>
    <xf numFmtId="0" fontId="2" fillId="0" borderId="27" xfId="1556" applyFont="1" applyFill="1" applyBorder="1" applyAlignment="1"/>
    <xf numFmtId="168" fontId="37" fillId="0" borderId="0" xfId="1556" applyNumberFormat="1" applyFont="1" applyFill="1" applyBorder="1" applyAlignment="1">
      <alignment horizontal="right"/>
    </xf>
    <xf numFmtId="0" fontId="37" fillId="0" borderId="0" xfId="1556" applyFont="1" applyBorder="1" applyAlignment="1" applyProtection="1"/>
    <xf numFmtId="168" fontId="25" fillId="0" borderId="0" xfId="1556" applyNumberFormat="1" applyFont="1" applyFill="1" applyBorder="1" applyAlignment="1">
      <alignment horizontal="right"/>
    </xf>
    <xf numFmtId="0" fontId="25" fillId="0" borderId="0" xfId="1556" applyFont="1" applyBorder="1" applyAlignment="1" applyProtection="1"/>
    <xf numFmtId="0" fontId="2" fillId="0" borderId="3" xfId="1556" applyFill="1" applyBorder="1" applyAlignment="1"/>
    <xf numFmtId="170" fontId="2" fillId="0" borderId="0" xfId="1" applyNumberFormat="1" applyFont="1" applyFill="1" applyBorder="1" applyAlignment="1" applyProtection="1">
      <alignment horizontal="left"/>
    </xf>
    <xf numFmtId="0" fontId="92" fillId="0" borderId="0" xfId="0" applyFont="1" applyAlignment="1"/>
    <xf numFmtId="0" fontId="96" fillId="0" borderId="0" xfId="0" applyFont="1" applyFill="1" applyBorder="1" applyAlignment="1">
      <alignment horizontal="centerContinuous"/>
    </xf>
    <xf numFmtId="0" fontId="92" fillId="0" borderId="0" xfId="0" applyFont="1" applyAlignment="1">
      <alignment horizontal="centerContinuous"/>
    </xf>
    <xf numFmtId="0" fontId="92" fillId="0" borderId="0" xfId="0" applyFont="1" applyBorder="1" applyAlignment="1">
      <alignment horizontal="centerContinuous"/>
    </xf>
    <xf numFmtId="0" fontId="96" fillId="0" borderId="0" xfId="0" applyFont="1" applyBorder="1" applyAlignment="1"/>
    <xf numFmtId="0" fontId="96" fillId="0" borderId="20" xfId="0" applyFont="1" applyBorder="1" applyAlignment="1">
      <alignment horizontal="center" wrapText="1"/>
    </xf>
    <xf numFmtId="0" fontId="96" fillId="0" borderId="21" xfId="0" applyFont="1" applyBorder="1" applyAlignment="1">
      <alignment horizontal="center" wrapText="1"/>
    </xf>
    <xf numFmtId="0" fontId="96" fillId="0" borderId="22" xfId="0" applyFont="1" applyBorder="1" applyAlignment="1">
      <alignment horizontal="center" wrapText="1"/>
    </xf>
    <xf numFmtId="0" fontId="96" fillId="0" borderId="21" xfId="0" applyFont="1" applyFill="1" applyBorder="1" applyAlignment="1">
      <alignment horizontal="centerContinuous"/>
    </xf>
    <xf numFmtId="0" fontId="92" fillId="0" borderId="9" xfId="0" applyFont="1" applyBorder="1" applyAlignment="1">
      <alignment horizontal="centerContinuous"/>
    </xf>
    <xf numFmtId="0" fontId="92" fillId="0" borderId="7" xfId="0" applyFont="1" applyBorder="1" applyAlignment="1">
      <alignment horizontal="centerContinuous"/>
    </xf>
    <xf numFmtId="0" fontId="92" fillId="0" borderId="0" xfId="0" applyFont="1" applyAlignment="1">
      <alignment horizontal="center"/>
    </xf>
    <xf numFmtId="0" fontId="107" fillId="0" borderId="0" xfId="0" applyFont="1" applyFill="1" applyBorder="1" applyAlignment="1">
      <alignment horizontal="right"/>
    </xf>
    <xf numFmtId="0" fontId="108" fillId="0" borderId="3" xfId="0" applyFont="1" applyFill="1" applyBorder="1" applyAlignment="1">
      <alignment horizontal="centerContinuous" vertical="center"/>
    </xf>
    <xf numFmtId="0" fontId="100" fillId="0" borderId="22" xfId="0" applyFont="1" applyBorder="1" applyAlignment="1">
      <alignment horizontal="left" vertical="center" wrapText="1" indent="1"/>
    </xf>
    <xf numFmtId="0" fontId="100" fillId="0" borderId="19" xfId="0" applyFont="1" applyBorder="1" applyAlignment="1">
      <alignment horizontal="center" vertical="center" wrapText="1"/>
    </xf>
    <xf numFmtId="0" fontId="100" fillId="0" borderId="21" xfId="0" applyFont="1" applyFill="1" applyBorder="1" applyAlignment="1">
      <alignment horizontal="left" vertical="center" wrapText="1" indent="1"/>
    </xf>
    <xf numFmtId="0" fontId="100" fillId="0" borderId="22" xfId="0" applyFont="1" applyBorder="1" applyAlignment="1">
      <alignment horizontal="center" vertical="center" wrapText="1"/>
    </xf>
    <xf numFmtId="0" fontId="100" fillId="0" borderId="5" xfId="0" applyFont="1" applyBorder="1" applyAlignment="1">
      <alignment horizontal="center" vertical="center" wrapText="1"/>
    </xf>
    <xf numFmtId="0" fontId="100" fillId="0" borderId="22" xfId="0" applyFont="1" applyFill="1" applyBorder="1" applyAlignment="1">
      <alignment horizontal="left" vertical="center" wrapText="1" indent="1"/>
    </xf>
    <xf numFmtId="0" fontId="100" fillId="0" borderId="20" xfId="0" applyFont="1" applyBorder="1" applyAlignment="1">
      <alignment horizontal="center" vertical="center" wrapText="1"/>
    </xf>
    <xf numFmtId="0" fontId="109" fillId="0" borderId="0" xfId="0" applyFont="1" applyBorder="1" applyAlignment="1">
      <alignment horizontal="left" vertical="top"/>
    </xf>
    <xf numFmtId="0" fontId="109" fillId="0" borderId="0" xfId="0" applyFont="1" applyBorder="1" applyAlignment="1">
      <alignment horizontal="left" vertical="top" wrapText="1" indent="1"/>
    </xf>
    <xf numFmtId="0" fontId="109" fillId="0" borderId="0" xfId="0" applyFont="1" applyBorder="1" applyAlignment="1">
      <alignment vertical="center" wrapText="1"/>
    </xf>
    <xf numFmtId="0" fontId="109" fillId="0" borderId="3" xfId="0" applyFont="1" applyBorder="1" applyAlignment="1">
      <alignment horizontal="left" vertical="top"/>
    </xf>
    <xf numFmtId="0" fontId="109" fillId="0" borderId="3" xfId="0" applyFont="1" applyBorder="1" applyAlignment="1">
      <alignment horizontal="left" vertical="top" wrapText="1" indent="1"/>
    </xf>
    <xf numFmtId="0" fontId="109" fillId="0" borderId="3" xfId="0" applyFont="1" applyBorder="1" applyAlignment="1">
      <alignment vertical="center" wrapText="1"/>
    </xf>
    <xf numFmtId="0" fontId="101" fillId="0" borderId="23" xfId="0" applyFont="1" applyBorder="1" applyAlignment="1">
      <alignment horizontal="center" vertical="center" wrapText="1"/>
    </xf>
    <xf numFmtId="0" fontId="96" fillId="0" borderId="0" xfId="0" applyFont="1" applyBorder="1" applyAlignment="1"/>
    <xf numFmtId="0" fontId="94" fillId="0" borderId="0" xfId="0" applyFont="1" applyFill="1" applyBorder="1" applyAlignment="1">
      <alignment horizontal="centerContinuous" vertical="center" wrapText="1"/>
    </xf>
    <xf numFmtId="0" fontId="94" fillId="0" borderId="0" xfId="0" applyFont="1" applyFill="1" applyAlignment="1">
      <alignment horizontal="centerContinuous" vertical="center"/>
    </xf>
    <xf numFmtId="0" fontId="96" fillId="0" borderId="0" xfId="0" applyFont="1" applyFill="1" applyBorder="1" applyAlignment="1"/>
    <xf numFmtId="0" fontId="92" fillId="0" borderId="29" xfId="0" applyFont="1" applyBorder="1" applyAlignment="1">
      <alignment horizontal="left" vertical="center" wrapText="1"/>
    </xf>
    <xf numFmtId="0" fontId="92" fillId="0" borderId="29" xfId="0" applyFont="1" applyFill="1" applyBorder="1" applyAlignment="1">
      <alignment horizontal="left" vertical="center" wrapText="1" indent="1"/>
    </xf>
    <xf numFmtId="0" fontId="109" fillId="0" borderId="13" xfId="0" applyFont="1" applyFill="1" applyBorder="1" applyAlignment="1">
      <alignment horizontal="left" vertical="center" wrapText="1" indent="1"/>
    </xf>
    <xf numFmtId="0" fontId="109" fillId="0" borderId="12" xfId="0" applyFont="1" applyBorder="1" applyAlignment="1">
      <alignment horizontal="left" vertical="center"/>
    </xf>
    <xf numFmtId="0" fontId="109" fillId="0" borderId="18" xfId="0" applyFont="1" applyBorder="1" applyAlignment="1">
      <alignment horizontal="left" vertical="center" wrapText="1"/>
    </xf>
    <xf numFmtId="0" fontId="109" fillId="0" borderId="14" xfId="0" applyFont="1" applyFill="1" applyBorder="1" applyAlignment="1">
      <alignment horizontal="left" vertical="center" wrapText="1" indent="1"/>
    </xf>
    <xf numFmtId="0" fontId="109" fillId="0" borderId="16" xfId="0" applyFont="1" applyFill="1" applyBorder="1" applyAlignment="1">
      <alignment horizontal="left" vertical="center" wrapText="1" indent="1"/>
    </xf>
    <xf numFmtId="0" fontId="109" fillId="0" borderId="32" xfId="0" applyFont="1" applyBorder="1" applyAlignment="1">
      <alignment horizontal="left" vertical="center"/>
    </xf>
    <xf numFmtId="0" fontId="109" fillId="0" borderId="31" xfId="0" applyFont="1" applyBorder="1" applyAlignment="1">
      <alignment horizontal="left" vertical="center" wrapText="1"/>
    </xf>
    <xf numFmtId="0" fontId="109" fillId="0" borderId="0" xfId="0" applyFont="1" applyBorder="1" applyAlignment="1"/>
    <xf numFmtId="0" fontId="109" fillId="0" borderId="15" xfId="0" applyFont="1" applyBorder="1" applyAlignment="1">
      <alignment horizontal="left" vertical="center" wrapText="1"/>
    </xf>
    <xf numFmtId="0" fontId="109" fillId="0" borderId="17" xfId="0" applyFont="1" applyFill="1" applyBorder="1" applyAlignment="1">
      <alignment horizontal="left" vertical="center" wrapText="1" indent="1"/>
    </xf>
    <xf numFmtId="0" fontId="109" fillId="0" borderId="18" xfId="0" applyFont="1" applyBorder="1" applyAlignment="1">
      <alignment horizontal="left" vertical="center"/>
    </xf>
    <xf numFmtId="37" fontId="2" fillId="33" borderId="0" xfId="0" quotePrefix="1" applyNumberFormat="1" applyFont="1" applyFill="1" applyBorder="1" applyAlignment="1">
      <alignment horizontal="right"/>
    </xf>
    <xf numFmtId="167" fontId="2" fillId="33" borderId="0" xfId="1" applyNumberFormat="1" applyFont="1" applyFill="1" applyBorder="1"/>
    <xf numFmtId="37" fontId="2" fillId="33" borderId="0" xfId="0" applyNumberFormat="1" applyFont="1" applyFill="1" applyBorder="1" applyAlignment="1">
      <alignment horizontal="right"/>
    </xf>
    <xf numFmtId="167" fontId="2" fillId="33" borderId="3" xfId="1" applyNumberFormat="1" applyFont="1" applyFill="1" applyBorder="1"/>
    <xf numFmtId="0" fontId="2" fillId="33" borderId="27" xfId="0" applyFont="1" applyFill="1" applyBorder="1" applyAlignment="1">
      <alignment horizontal="right"/>
    </xf>
    <xf numFmtId="0" fontId="111" fillId="0" borderId="0" xfId="0" applyFont="1" applyFill="1" applyBorder="1" applyAlignment="1"/>
    <xf numFmtId="0" fontId="2" fillId="0" borderId="0" xfId="0" applyFont="1" applyBorder="1" applyAlignment="1"/>
    <xf numFmtId="0" fontId="2" fillId="0" borderId="0" xfId="0" applyFont="1" applyBorder="1" applyAlignment="1">
      <alignment horizontal="left"/>
    </xf>
    <xf numFmtId="165" fontId="112" fillId="0" borderId="0" xfId="16" applyNumberFormat="1" applyFont="1" applyFill="1" applyBorder="1" applyAlignment="1">
      <alignment horizontal="center"/>
    </xf>
    <xf numFmtId="0" fontId="2" fillId="0" borderId="3" xfId="0" applyFont="1" applyBorder="1" applyAlignment="1">
      <alignment horizontal="left"/>
    </xf>
    <xf numFmtId="37" fontId="2" fillId="0" borderId="0" xfId="0" applyNumberFormat="1" applyFont="1" applyFill="1" applyBorder="1" applyAlignment="1" applyProtection="1">
      <alignment horizontal="left"/>
    </xf>
    <xf numFmtId="0" fontId="2" fillId="0" borderId="0" xfId="0" applyFont="1" applyFill="1" applyBorder="1" applyAlignment="1" applyProtection="1">
      <alignment horizontal="left"/>
    </xf>
    <xf numFmtId="37" fontId="2" fillId="0" borderId="3" xfId="0" applyNumberFormat="1" applyFont="1" applyFill="1" applyBorder="1" applyAlignment="1" applyProtection="1">
      <alignment horizontal="left"/>
    </xf>
    <xf numFmtId="37" fontId="86" fillId="0" borderId="0" xfId="9" applyNumberFormat="1" applyFont="1" applyFill="1" applyBorder="1" applyAlignment="1" applyProtection="1">
      <alignment horizontal="left"/>
    </xf>
    <xf numFmtId="165" fontId="39" fillId="5" borderId="0" xfId="16" applyNumberFormat="1" applyFont="1" applyFill="1" applyBorder="1"/>
    <xf numFmtId="165" fontId="39" fillId="0" borderId="8" xfId="16" applyNumberFormat="1" applyFont="1" applyFill="1" applyBorder="1"/>
    <xf numFmtId="0" fontId="2" fillId="0" borderId="3" xfId="0" applyFont="1" applyFill="1" applyBorder="1" applyAlignment="1" applyProtection="1">
      <alignment horizontal="left"/>
    </xf>
    <xf numFmtId="3" fontId="2" fillId="0" borderId="0" xfId="0" applyNumberFormat="1" applyFont="1" applyAlignment="1">
      <alignment horizontal="left"/>
    </xf>
    <xf numFmtId="3" fontId="2" fillId="0" borderId="3" xfId="0" applyNumberFormat="1" applyFont="1" applyBorder="1" applyAlignment="1">
      <alignment horizontal="left"/>
    </xf>
    <xf numFmtId="3" fontId="2" fillId="0" borderId="0" xfId="0" applyNumberFormat="1" applyFont="1" applyBorder="1" applyAlignment="1">
      <alignment horizontal="left"/>
    </xf>
    <xf numFmtId="0" fontId="113" fillId="0" borderId="0" xfId="0" applyFont="1" applyFill="1" applyBorder="1" applyAlignment="1">
      <alignment horizontal="left"/>
    </xf>
    <xf numFmtId="0" fontId="2" fillId="0" borderId="0" xfId="1560" applyFont="1" applyFill="1"/>
    <xf numFmtId="0" fontId="2" fillId="0" borderId="0" xfId="1560" applyFont="1"/>
    <xf numFmtId="0" fontId="2" fillId="0" borderId="3" xfId="1560" applyFont="1" applyBorder="1"/>
    <xf numFmtId="0" fontId="2" fillId="0" borderId="0" xfId="1560" applyFont="1" applyBorder="1"/>
    <xf numFmtId="37" fontId="2" fillId="0" borderId="0" xfId="0" applyNumberFormat="1" applyFont="1" applyFill="1" applyBorder="1" applyAlignment="1">
      <alignment vertical="center"/>
    </xf>
    <xf numFmtId="37" fontId="2" fillId="0" borderId="3" xfId="0" applyNumberFormat="1" applyFont="1" applyFill="1" applyBorder="1" applyAlignment="1">
      <alignment vertical="center"/>
    </xf>
    <xf numFmtId="167" fontId="112" fillId="0" borderId="3" xfId="1" applyNumberFormat="1" applyFont="1" applyFill="1" applyBorder="1" applyAlignment="1">
      <alignment horizontal="right"/>
    </xf>
    <xf numFmtId="0" fontId="2" fillId="0" borderId="0" xfId="0" applyFont="1" applyFill="1" applyAlignment="1">
      <alignment vertical="center"/>
    </xf>
    <xf numFmtId="167" fontId="112" fillId="0" borderId="0" xfId="1" applyNumberFormat="1" applyFont="1" applyFill="1" applyBorder="1"/>
    <xf numFmtId="37" fontId="2" fillId="0" borderId="0" xfId="15" applyNumberFormat="1" applyFont="1" applyBorder="1" applyAlignment="1">
      <alignment horizontal="right"/>
    </xf>
    <xf numFmtId="165" fontId="112" fillId="0" borderId="0" xfId="16" applyNumberFormat="1" applyFont="1" applyFill="1" applyBorder="1" applyAlignment="1">
      <alignment horizontal="right"/>
    </xf>
    <xf numFmtId="168" fontId="112" fillId="0" borderId="0" xfId="13" applyNumberFormat="1" applyFont="1" applyFill="1" applyBorder="1"/>
    <xf numFmtId="37" fontId="2" fillId="0" borderId="0" xfId="9" applyNumberFormat="1" applyFont="1" applyFill="1" applyBorder="1" applyAlignment="1" applyProtection="1">
      <alignment horizontal="left"/>
    </xf>
    <xf numFmtId="164" fontId="2" fillId="0" borderId="0" xfId="9" applyFont="1" applyFill="1" applyBorder="1" applyAlignment="1" applyProtection="1">
      <alignment horizontal="left"/>
    </xf>
    <xf numFmtId="164" fontId="2" fillId="0" borderId="3" xfId="9" applyFont="1" applyFill="1" applyBorder="1" applyAlignment="1" applyProtection="1">
      <alignment horizontal="left"/>
    </xf>
    <xf numFmtId="37" fontId="2" fillId="0" borderId="0" xfId="0" applyNumberFormat="1" applyFont="1" applyBorder="1" applyAlignment="1" applyProtection="1">
      <alignment horizontal="left" vertical="center"/>
    </xf>
    <xf numFmtId="0" fontId="2" fillId="0" borderId="0" xfId="0" applyFont="1" applyBorder="1" applyAlignment="1" applyProtection="1">
      <alignment horizontal="left"/>
    </xf>
    <xf numFmtId="0" fontId="2" fillId="0" borderId="3" xfId="1556" applyFont="1" applyBorder="1">
      <alignment horizontal="left" wrapText="1"/>
    </xf>
    <xf numFmtId="167" fontId="112" fillId="0" borderId="0" xfId="1556" applyNumberFormat="1" applyFont="1" applyFill="1" applyBorder="1" applyAlignment="1">
      <alignment horizontal="right"/>
    </xf>
    <xf numFmtId="37" fontId="2" fillId="0" borderId="0" xfId="1556" applyNumberFormat="1" applyFont="1" applyBorder="1" applyAlignment="1">
      <alignment horizontal="right"/>
    </xf>
    <xf numFmtId="0" fontId="2" fillId="0" borderId="27" xfId="0" applyFont="1" applyBorder="1" applyAlignment="1"/>
    <xf numFmtId="3" fontId="111" fillId="0" borderId="0" xfId="1" applyNumberFormat="1" applyFont="1" applyFill="1" applyBorder="1"/>
    <xf numFmtId="3" fontId="111" fillId="0" borderId="27" xfId="1" applyNumberFormat="1" applyFont="1" applyFill="1" applyBorder="1"/>
    <xf numFmtId="0" fontId="111" fillId="0" borderId="0" xfId="1556" applyFont="1" applyFill="1" applyBorder="1" applyAlignment="1"/>
    <xf numFmtId="0" fontId="2" fillId="0" borderId="3" xfId="1556" applyFont="1" applyBorder="1" applyAlignment="1">
      <alignment horizontal="left"/>
    </xf>
    <xf numFmtId="164" fontId="86" fillId="0" borderId="0" xfId="1558" applyFont="1" applyFill="1" applyBorder="1" applyAlignment="1" applyProtection="1">
      <alignment horizontal="left"/>
    </xf>
    <xf numFmtId="164" fontId="86" fillId="0" borderId="3" xfId="1558" applyFont="1" applyFill="1" applyBorder="1" applyAlignment="1" applyProtection="1">
      <alignment horizontal="left"/>
    </xf>
    <xf numFmtId="164" fontId="86" fillId="0" borderId="0" xfId="1556" applyNumberFormat="1" applyFont="1" applyFill="1" applyBorder="1" applyAlignment="1" applyProtection="1">
      <alignment horizontal="left"/>
    </xf>
    <xf numFmtId="37" fontId="86" fillId="0" borderId="3" xfId="1558" applyNumberFormat="1" applyFont="1" applyFill="1" applyBorder="1" applyAlignment="1" applyProtection="1">
      <alignment horizontal="left"/>
    </xf>
    <xf numFmtId="3" fontId="2" fillId="0" borderId="0" xfId="1556" applyNumberFormat="1" applyFont="1" applyBorder="1" applyAlignment="1"/>
    <xf numFmtId="3" fontId="2" fillId="0" borderId="3" xfId="1556" applyNumberFormat="1" applyFont="1" applyBorder="1" applyAlignment="1"/>
    <xf numFmtId="167" fontId="112" fillId="0" borderId="0" xfId="1" applyNumberFormat="1" applyFont="1" applyFill="1"/>
    <xf numFmtId="3" fontId="2" fillId="0" borderId="0" xfId="1556" applyNumberFormat="1" applyFont="1" applyFill="1" applyBorder="1" applyAlignment="1"/>
    <xf numFmtId="3" fontId="2" fillId="0" borderId="3" xfId="1556" applyNumberFormat="1" applyFont="1" applyFill="1" applyBorder="1" applyAlignment="1"/>
    <xf numFmtId="168" fontId="2" fillId="0" borderId="0" xfId="1556" applyNumberFormat="1" applyFont="1" applyFill="1" applyBorder="1" applyAlignment="1">
      <alignment horizontal="right"/>
    </xf>
    <xf numFmtId="168" fontId="2" fillId="0" borderId="3" xfId="1556" applyNumberFormat="1" applyFont="1" applyFill="1" applyBorder="1" applyAlignment="1">
      <alignment horizontal="right"/>
    </xf>
    <xf numFmtId="168" fontId="2" fillId="0" borderId="0" xfId="1556" applyNumberFormat="1" applyFont="1" applyFill="1" applyBorder="1" applyAlignment="1">
      <alignment horizontal="left"/>
    </xf>
    <xf numFmtId="168" fontId="2" fillId="0" borderId="3" xfId="1556" applyNumberFormat="1" applyFont="1" applyFill="1" applyBorder="1" applyAlignment="1">
      <alignment horizontal="left"/>
    </xf>
    <xf numFmtId="37" fontId="2" fillId="0" borderId="0" xfId="0" applyNumberFormat="1" applyFont="1" applyFill="1" applyAlignment="1" applyProtection="1">
      <alignment horizontal="left" vertical="center"/>
    </xf>
    <xf numFmtId="0" fontId="2" fillId="0" borderId="0" xfId="0" applyFont="1" applyFill="1" applyAlignment="1" applyProtection="1">
      <alignment horizontal="left"/>
    </xf>
    <xf numFmtId="0" fontId="2" fillId="0" borderId="0" xfId="1556" applyFont="1" applyBorder="1" applyAlignment="1" applyProtection="1"/>
    <xf numFmtId="37" fontId="2" fillId="0" borderId="3" xfId="1556" applyNumberFormat="1" applyFont="1" applyBorder="1" applyAlignment="1" applyProtection="1"/>
    <xf numFmtId="3" fontId="2" fillId="0" borderId="0" xfId="0" applyNumberFormat="1" applyFont="1" applyFill="1" applyBorder="1" applyAlignment="1">
      <alignment horizontal="left"/>
    </xf>
    <xf numFmtId="170" fontId="2" fillId="0" borderId="0" xfId="0" applyNumberFormat="1" applyFont="1" applyFill="1" applyBorder="1" applyAlignment="1">
      <alignment horizontal="left"/>
    </xf>
    <xf numFmtId="3" fontId="2" fillId="0" borderId="0" xfId="9" applyNumberFormat="1" applyFont="1" applyBorder="1" applyAlignment="1">
      <alignment horizontal="left"/>
    </xf>
    <xf numFmtId="3" fontId="2" fillId="0" borderId="3" xfId="9" applyNumberFormat="1" applyFont="1" applyBorder="1" applyAlignment="1">
      <alignment horizontal="left"/>
    </xf>
    <xf numFmtId="168" fontId="39" fillId="0" borderId="0" xfId="0" applyNumberFormat="1" applyFont="1" applyFill="1" applyAlignment="1"/>
    <xf numFmtId="168" fontId="39" fillId="0" borderId="0" xfId="0" applyNumberFormat="1" applyFont="1" applyFill="1" applyBorder="1" applyAlignment="1"/>
    <xf numFmtId="3" fontId="2" fillId="0" borderId="36" xfId="0" applyNumberFormat="1" applyFont="1" applyFill="1" applyBorder="1" applyAlignment="1">
      <alignment horizontal="left"/>
    </xf>
    <xf numFmtId="166" fontId="39" fillId="0" borderId="0" xfId="0" applyNumberFormat="1" applyFont="1" applyFill="1" applyBorder="1" applyAlignment="1"/>
    <xf numFmtId="37" fontId="2" fillId="0" borderId="3" xfId="0" applyNumberFormat="1" applyFont="1" applyBorder="1" applyAlignment="1" applyProtection="1">
      <alignment horizontal="left"/>
    </xf>
    <xf numFmtId="0" fontId="100" fillId="0" borderId="0" xfId="0" applyFont="1" applyAlignment="1">
      <alignment vertical="top" wrapText="1"/>
    </xf>
    <xf numFmtId="0" fontId="92" fillId="0" borderId="0" xfId="0" applyFont="1" applyAlignment="1"/>
    <xf numFmtId="0" fontId="15" fillId="0" borderId="36" xfId="0" applyFont="1" applyBorder="1" applyAlignment="1"/>
    <xf numFmtId="0" fontId="101" fillId="0" borderId="0" xfId="0" applyFont="1" applyBorder="1" applyAlignment="1">
      <alignment vertical="center"/>
    </xf>
    <xf numFmtId="10" fontId="39" fillId="0" borderId="0" xfId="16" applyNumberFormat="1" applyFont="1" applyFill="1" applyBorder="1" applyAlignment="1">
      <alignment horizontal="center"/>
    </xf>
    <xf numFmtId="165" fontId="39" fillId="0" borderId="19" xfId="16" applyNumberFormat="1" applyFont="1" applyBorder="1"/>
    <xf numFmtId="165" fontId="39" fillId="0" borderId="5" xfId="16" applyNumberFormat="1" applyFont="1" applyBorder="1"/>
    <xf numFmtId="165" fontId="39" fillId="0" borderId="25" xfId="16" applyNumberFormat="1" applyFont="1" applyBorder="1"/>
    <xf numFmtId="165" fontId="39" fillId="0" borderId="0" xfId="16" applyNumberFormat="1" applyFont="1" applyBorder="1"/>
    <xf numFmtId="0" fontId="114" fillId="0" borderId="0" xfId="0" applyFont="1" applyFill="1" applyBorder="1" applyAlignment="1">
      <alignment horizontal="centerContinuous" vertical="top" wrapText="1"/>
    </xf>
    <xf numFmtId="0" fontId="114" fillId="0" borderId="0" xfId="0" applyFont="1" applyFill="1" applyBorder="1" applyAlignment="1">
      <alignment horizontal="centerContinuous" vertical="center" wrapText="1"/>
    </xf>
    <xf numFmtId="0" fontId="114" fillId="0" borderId="0" xfId="1556" applyFont="1" applyFill="1" applyBorder="1" applyAlignment="1">
      <alignment horizontal="centerContinuous" vertical="center" wrapText="1"/>
    </xf>
    <xf numFmtId="0" fontId="94" fillId="0" borderId="0" xfId="0" applyFont="1" applyFill="1" applyBorder="1" applyAlignment="1">
      <alignment horizontal="centerContinuous"/>
    </xf>
    <xf numFmtId="37" fontId="116" fillId="0" borderId="5" xfId="1254" applyNumberFormat="1" applyFont="1" applyFill="1" applyBorder="1" applyAlignment="1">
      <alignment vertical="center"/>
    </xf>
    <xf numFmtId="37" fontId="116" fillId="0" borderId="0" xfId="1254" applyNumberFormat="1" applyFont="1" applyFill="1" applyBorder="1" applyAlignment="1">
      <alignment vertical="center"/>
    </xf>
    <xf numFmtId="37" fontId="116" fillId="0" borderId="0" xfId="1254" applyNumberFormat="1" applyFont="1" applyFill="1" applyAlignment="1">
      <alignment vertical="center"/>
    </xf>
    <xf numFmtId="165" fontId="116" fillId="0" borderId="0" xfId="16" applyNumberFormat="1" applyFont="1" applyFill="1" applyAlignment="1">
      <alignment horizontal="right" vertical="center"/>
    </xf>
    <xf numFmtId="167" fontId="116" fillId="0" borderId="3" xfId="1" applyNumberFormat="1" applyFont="1" applyFill="1" applyBorder="1" applyAlignment="1">
      <alignment horizontal="right"/>
    </xf>
    <xf numFmtId="0" fontId="116" fillId="0" borderId="3" xfId="0" applyFont="1" applyFill="1" applyBorder="1" applyAlignment="1">
      <alignment horizontal="right"/>
    </xf>
    <xf numFmtId="167" fontId="111" fillId="0" borderId="0" xfId="1" applyNumberFormat="1" applyFont="1" applyFill="1" applyBorder="1" applyAlignment="1">
      <alignment horizontal="left"/>
    </xf>
    <xf numFmtId="37" fontId="116" fillId="0" borderId="7" xfId="1254" applyNumberFormat="1" applyFont="1" applyFill="1" applyBorder="1" applyAlignment="1">
      <alignment vertical="center"/>
    </xf>
    <xf numFmtId="167" fontId="116" fillId="0" borderId="27" xfId="1" applyNumberFormat="1" applyFont="1" applyFill="1" applyBorder="1" applyAlignment="1">
      <alignment horizontal="right"/>
    </xf>
    <xf numFmtId="165" fontId="116" fillId="0" borderId="37" xfId="16" applyNumberFormat="1" applyFont="1" applyFill="1" applyBorder="1" applyAlignment="1">
      <alignment horizontal="right" vertical="center"/>
    </xf>
    <xf numFmtId="165" fontId="116" fillId="0" borderId="5" xfId="16" applyNumberFormat="1" applyFont="1" applyFill="1" applyBorder="1" applyAlignment="1">
      <alignment horizontal="right" vertical="center"/>
    </xf>
    <xf numFmtId="165" fontId="116" fillId="0" borderId="7" xfId="16" applyNumberFormat="1" applyFont="1" applyFill="1" applyBorder="1" applyAlignment="1">
      <alignment horizontal="right" vertical="center"/>
    </xf>
    <xf numFmtId="0" fontId="116" fillId="0" borderId="27" xfId="0" applyFont="1" applyFill="1" applyBorder="1" applyAlignment="1">
      <alignment horizontal="right"/>
    </xf>
    <xf numFmtId="37" fontId="116" fillId="0" borderId="3" xfId="1254" applyNumberFormat="1" applyFont="1" applyFill="1" applyBorder="1" applyAlignment="1">
      <alignment vertical="center"/>
    </xf>
    <xf numFmtId="165" fontId="116" fillId="0" borderId="0" xfId="16" applyNumberFormat="1" applyFont="1" applyFill="1" applyBorder="1" applyAlignment="1">
      <alignment horizontal="right" vertical="center"/>
    </xf>
    <xf numFmtId="165" fontId="116" fillId="0" borderId="3" xfId="16" applyNumberFormat="1" applyFont="1" applyFill="1" applyBorder="1" applyAlignment="1">
      <alignment horizontal="right" vertical="center"/>
    </xf>
    <xf numFmtId="167" fontId="116" fillId="0" borderId="0" xfId="1" applyNumberFormat="1" applyFont="1" applyFill="1" applyBorder="1" applyAlignment="1"/>
    <xf numFmtId="167" fontId="116" fillId="0" borderId="0" xfId="1" applyNumberFormat="1" applyFont="1" applyFill="1" applyBorder="1" applyAlignment="1">
      <alignment horizontal="right"/>
    </xf>
    <xf numFmtId="0" fontId="116" fillId="0" borderId="0" xfId="1556" applyFont="1" applyFill="1" applyBorder="1" applyAlignment="1"/>
    <xf numFmtId="0" fontId="116" fillId="0" borderId="0" xfId="1556" applyFont="1" applyFill="1" applyBorder="1" applyAlignment="1">
      <alignment horizontal="right"/>
    </xf>
    <xf numFmtId="167" fontId="116" fillId="0" borderId="0" xfId="1556" applyNumberFormat="1" applyFont="1" applyFill="1" applyBorder="1" applyAlignment="1">
      <alignment horizontal="right"/>
    </xf>
    <xf numFmtId="37" fontId="116" fillId="9" borderId="0" xfId="1556" applyNumberFormat="1" applyFont="1" applyFill="1" applyAlignment="1">
      <alignment vertical="center"/>
    </xf>
    <xf numFmtId="0" fontId="116" fillId="0" borderId="3" xfId="1556" applyFont="1" applyFill="1" applyBorder="1" applyAlignment="1">
      <alignment horizontal="right"/>
    </xf>
    <xf numFmtId="165" fontId="116" fillId="0" borderId="0" xfId="16" applyNumberFormat="1" applyFont="1" applyFill="1" applyBorder="1" applyAlignment="1">
      <alignment horizontal="right"/>
    </xf>
    <xf numFmtId="0" fontId="116" fillId="0" borderId="0" xfId="1556" applyFont="1" applyFill="1" applyBorder="1" applyAlignment="1">
      <alignment horizontal="left"/>
    </xf>
    <xf numFmtId="0" fontId="116" fillId="0" borderId="27" xfId="1556" applyFont="1" applyFill="1" applyBorder="1" applyAlignment="1">
      <alignment horizontal="left"/>
    </xf>
    <xf numFmtId="0" fontId="116" fillId="0" borderId="27" xfId="1556" applyFont="1" applyFill="1" applyBorder="1" applyAlignment="1">
      <alignment horizontal="right"/>
    </xf>
    <xf numFmtId="165" fontId="116" fillId="0" borderId="3" xfId="16" applyNumberFormat="1" applyFont="1" applyFill="1" applyBorder="1" applyAlignment="1">
      <alignment horizontal="right"/>
    </xf>
    <xf numFmtId="167" fontId="116" fillId="0" borderId="27" xfId="1" applyNumberFormat="1" applyFont="1" applyFill="1" applyBorder="1" applyAlignment="1"/>
    <xf numFmtId="0" fontId="116" fillId="0" borderId="27" xfId="1556" applyFont="1" applyFill="1" applyBorder="1" applyAlignment="1"/>
    <xf numFmtId="9" fontId="116" fillId="0" borderId="0" xfId="16" applyFont="1" applyFill="1" applyBorder="1" applyAlignment="1">
      <alignment horizontal="right"/>
    </xf>
    <xf numFmtId="0" fontId="116" fillId="32" borderId="27" xfId="0" applyFont="1" applyFill="1" applyBorder="1" applyAlignment="1">
      <alignment horizontal="right"/>
    </xf>
    <xf numFmtId="37" fontId="116" fillId="32" borderId="0" xfId="0" quotePrefix="1" applyNumberFormat="1" applyFont="1" applyFill="1" applyBorder="1" applyAlignment="1">
      <alignment horizontal="right"/>
    </xf>
    <xf numFmtId="37" fontId="116" fillId="32" borderId="0" xfId="0" applyNumberFormat="1" applyFont="1" applyFill="1" applyBorder="1" applyAlignment="1">
      <alignment horizontal="right"/>
    </xf>
    <xf numFmtId="167" fontId="116" fillId="34" borderId="0" xfId="1" applyNumberFormat="1" applyFont="1" applyFill="1" applyBorder="1"/>
    <xf numFmtId="167" fontId="116" fillId="32" borderId="0" xfId="1" applyNumberFormat="1" applyFont="1" applyFill="1" applyBorder="1"/>
    <xf numFmtId="37" fontId="116" fillId="32" borderId="3" xfId="0" applyNumberFormat="1" applyFont="1" applyFill="1" applyBorder="1" applyAlignment="1">
      <alignment horizontal="right"/>
    </xf>
    <xf numFmtId="0" fontId="116" fillId="0" borderId="27" xfId="0" applyFont="1" applyFill="1" applyBorder="1" applyAlignment="1">
      <alignment horizontal="center"/>
    </xf>
    <xf numFmtId="165" fontId="116" fillId="0" borderId="5" xfId="16" applyNumberFormat="1" applyFont="1" applyFill="1" applyBorder="1" applyAlignment="1">
      <alignment horizontal="center"/>
    </xf>
    <xf numFmtId="165" fontId="116" fillId="32" borderId="5" xfId="16" applyNumberFormat="1" applyFont="1" applyFill="1" applyBorder="1" applyAlignment="1">
      <alignment horizontal="center"/>
    </xf>
    <xf numFmtId="165" fontId="116" fillId="32" borderId="7" xfId="16" applyNumberFormat="1" applyFont="1" applyFill="1" applyBorder="1" applyAlignment="1">
      <alignment horizontal="center"/>
    </xf>
    <xf numFmtId="10" fontId="116" fillId="0" borderId="4" xfId="16" applyNumberFormat="1" applyFont="1" applyFill="1" applyBorder="1" applyAlignment="1">
      <alignment horizontal="center"/>
    </xf>
    <xf numFmtId="10" fontId="116" fillId="0" borderId="0" xfId="16" applyNumberFormat="1" applyFont="1" applyFill="1" applyBorder="1" applyAlignment="1">
      <alignment horizontal="center"/>
    </xf>
    <xf numFmtId="10" fontId="116" fillId="0" borderId="54" xfId="16" applyNumberFormat="1" applyFont="1" applyFill="1" applyBorder="1" applyAlignment="1">
      <alignment horizontal="center"/>
    </xf>
    <xf numFmtId="2" fontId="117" fillId="5" borderId="0" xfId="1" applyNumberFormat="1" applyFont="1" applyFill="1" applyBorder="1" applyAlignment="1">
      <alignment horizontal="center"/>
    </xf>
    <xf numFmtId="2" fontId="117" fillId="5" borderId="4" xfId="1" applyNumberFormat="1" applyFont="1" applyFill="1" applyBorder="1" applyAlignment="1">
      <alignment horizontal="center"/>
    </xf>
    <xf numFmtId="168" fontId="116" fillId="5" borderId="4" xfId="1" applyNumberFormat="1" applyFont="1" applyFill="1" applyBorder="1" applyAlignment="1">
      <alignment horizontal="center"/>
    </xf>
    <xf numFmtId="168" fontId="116" fillId="5" borderId="4" xfId="0" applyNumberFormat="1" applyFont="1" applyFill="1" applyBorder="1" applyAlignment="1" applyProtection="1">
      <alignment horizontal="center"/>
    </xf>
    <xf numFmtId="2" fontId="116" fillId="5" borderId="4" xfId="1" applyNumberFormat="1" applyFont="1" applyFill="1" applyBorder="1" applyAlignment="1">
      <alignment horizontal="center"/>
    </xf>
    <xf numFmtId="168" fontId="116" fillId="5" borderId="36" xfId="1" applyNumberFormat="1" applyFont="1" applyFill="1" applyBorder="1" applyAlignment="1">
      <alignment horizontal="center"/>
    </xf>
    <xf numFmtId="2" fontId="116" fillId="5" borderId="4" xfId="0" applyNumberFormat="1" applyFont="1" applyFill="1" applyBorder="1" applyAlignment="1" applyProtection="1">
      <alignment horizontal="center"/>
    </xf>
    <xf numFmtId="2" fontId="116" fillId="5" borderId="36" xfId="1" applyNumberFormat="1" applyFont="1" applyFill="1" applyBorder="1" applyAlignment="1">
      <alignment horizontal="center"/>
    </xf>
    <xf numFmtId="168" fontId="116" fillId="5" borderId="0" xfId="1" applyNumberFormat="1" applyFont="1" applyFill="1" applyBorder="1" applyAlignment="1">
      <alignment horizontal="center"/>
    </xf>
    <xf numFmtId="2" fontId="116" fillId="5" borderId="54" xfId="1" applyNumberFormat="1" applyFont="1" applyFill="1" applyBorder="1" applyAlignment="1">
      <alignment horizontal="center"/>
    </xf>
    <xf numFmtId="2" fontId="117" fillId="5" borderId="36" xfId="1" applyNumberFormat="1" applyFont="1" applyFill="1" applyBorder="1" applyAlignment="1">
      <alignment horizontal="center"/>
    </xf>
    <xf numFmtId="1" fontId="116" fillId="0" borderId="0" xfId="843" applyNumberFormat="1" applyFont="1" applyFill="1" applyBorder="1" applyAlignment="1" applyProtection="1">
      <alignment horizontal="right"/>
    </xf>
    <xf numFmtId="1" fontId="116" fillId="0" borderId="0" xfId="843" applyNumberFormat="1" applyFont="1" applyFill="1" applyAlignment="1">
      <alignment horizontal="right"/>
    </xf>
    <xf numFmtId="2" fontId="116" fillId="0" borderId="5" xfId="843" applyNumberFormat="1" applyFont="1" applyFill="1" applyBorder="1" applyAlignment="1">
      <alignment horizontal="center"/>
    </xf>
    <xf numFmtId="168" fontId="116" fillId="0" borderId="5" xfId="843" applyNumberFormat="1" applyFont="1" applyFill="1" applyBorder="1" applyAlignment="1">
      <alignment horizontal="center"/>
    </xf>
    <xf numFmtId="1" fontId="116" fillId="0" borderId="0" xfId="843" applyNumberFormat="1" applyFont="1" applyFill="1" applyBorder="1" applyAlignment="1">
      <alignment horizontal="right"/>
    </xf>
    <xf numFmtId="1" fontId="118" fillId="0" borderId="0" xfId="9" applyNumberFormat="1" applyFont="1" applyFill="1" applyBorder="1" applyAlignment="1" applyProtection="1">
      <alignment horizontal="right"/>
    </xf>
    <xf numFmtId="1" fontId="116" fillId="0" borderId="3" xfId="843" applyNumberFormat="1" applyFont="1" applyFill="1" applyBorder="1" applyAlignment="1" applyProtection="1">
      <alignment horizontal="right"/>
    </xf>
    <xf numFmtId="1" fontId="116" fillId="0" borderId="3" xfId="843" applyNumberFormat="1" applyFont="1" applyFill="1" applyBorder="1" applyAlignment="1">
      <alignment horizontal="right"/>
    </xf>
    <xf numFmtId="168" fontId="116" fillId="0" borderId="7" xfId="843" applyNumberFormat="1" applyFont="1" applyFill="1" applyBorder="1" applyAlignment="1">
      <alignment horizontal="center"/>
    </xf>
    <xf numFmtId="1" fontId="116" fillId="0" borderId="34" xfId="843" applyNumberFormat="1" applyFont="1" applyFill="1" applyBorder="1" applyAlignment="1" applyProtection="1">
      <alignment horizontal="right"/>
    </xf>
    <xf numFmtId="164" fontId="116" fillId="0" borderId="0" xfId="843" applyNumberFormat="1" applyFont="1" applyFill="1" applyBorder="1" applyAlignment="1" applyProtection="1">
      <alignment horizontal="right"/>
    </xf>
    <xf numFmtId="171" fontId="118" fillId="0" borderId="5" xfId="843" applyNumberFormat="1" applyFont="1" applyFill="1" applyBorder="1" applyAlignment="1">
      <alignment horizontal="center"/>
    </xf>
    <xf numFmtId="1" fontId="116" fillId="0" borderId="5" xfId="843" applyNumberFormat="1" applyFont="1" applyFill="1" applyBorder="1" applyAlignment="1">
      <alignment horizontal="right"/>
    </xf>
    <xf numFmtId="1" fontId="116" fillId="0" borderId="35" xfId="843" applyNumberFormat="1" applyFont="1" applyFill="1" applyBorder="1" applyAlignment="1" applyProtection="1">
      <alignment horizontal="right"/>
    </xf>
    <xf numFmtId="1" fontId="116" fillId="0" borderId="7" xfId="843" applyNumberFormat="1" applyFont="1" applyFill="1" applyBorder="1" applyAlignment="1">
      <alignment horizontal="right"/>
    </xf>
    <xf numFmtId="164" fontId="116" fillId="0" borderId="3" xfId="843" applyNumberFormat="1" applyFont="1" applyFill="1" applyBorder="1" applyAlignment="1" applyProtection="1">
      <alignment horizontal="right"/>
    </xf>
    <xf numFmtId="169" fontId="116" fillId="0" borderId="51" xfId="1078" applyNumberFormat="1" applyFont="1" applyFill="1" applyBorder="1" applyAlignment="1">
      <alignment horizontal="right"/>
    </xf>
    <xf numFmtId="169" fontId="116" fillId="0" borderId="52" xfId="1078" applyNumberFormat="1" applyFont="1" applyFill="1" applyBorder="1" applyAlignment="1">
      <alignment horizontal="right"/>
    </xf>
    <xf numFmtId="3" fontId="116" fillId="0" borderId="0" xfId="1078" applyNumberFormat="1" applyFont="1" applyFill="1" applyBorder="1" applyAlignment="1">
      <alignment horizontal="right"/>
    </xf>
    <xf numFmtId="3" fontId="116" fillId="0" borderId="36" xfId="1078" applyNumberFormat="1" applyFont="1" applyFill="1" applyBorder="1" applyAlignment="1">
      <alignment horizontal="right"/>
    </xf>
    <xf numFmtId="3" fontId="116" fillId="0" borderId="3" xfId="1078" applyNumberFormat="1" applyFont="1" applyFill="1" applyBorder="1" applyAlignment="1">
      <alignment horizontal="right"/>
    </xf>
    <xf numFmtId="3" fontId="116" fillId="0" borderId="6" xfId="1078" applyNumberFormat="1" applyFont="1" applyFill="1" applyBorder="1" applyAlignment="1">
      <alignment horizontal="right"/>
    </xf>
    <xf numFmtId="0" fontId="116" fillId="0" borderId="27" xfId="0" applyFont="1" applyFill="1" applyBorder="1" applyAlignment="1">
      <alignment horizontal="centerContinuous"/>
    </xf>
    <xf numFmtId="0" fontId="116" fillId="0" borderId="22" xfId="0" applyFont="1" applyFill="1" applyBorder="1" applyAlignment="1"/>
    <xf numFmtId="165" fontId="116" fillId="0" borderId="0" xfId="16" applyNumberFormat="1" applyFont="1" applyFill="1"/>
    <xf numFmtId="9" fontId="116" fillId="0" borderId="0" xfId="16" applyFont="1" applyFill="1"/>
    <xf numFmtId="165" fontId="116" fillId="0" borderId="0" xfId="16" applyNumberFormat="1" applyFont="1" applyFill="1" applyBorder="1"/>
    <xf numFmtId="10" fontId="116" fillId="0" borderId="0" xfId="16" applyNumberFormat="1" applyFont="1" applyFill="1" applyBorder="1"/>
    <xf numFmtId="3" fontId="116" fillId="0" borderId="0" xfId="0" applyNumberFormat="1" applyFont="1" applyFill="1" applyAlignment="1">
      <alignment horizontal="right"/>
    </xf>
    <xf numFmtId="10" fontId="116" fillId="32" borderId="0" xfId="16" applyNumberFormat="1" applyFont="1" applyFill="1"/>
    <xf numFmtId="3" fontId="116" fillId="0" borderId="0" xfId="843" applyNumberFormat="1" applyFont="1" applyFill="1" applyAlignment="1">
      <alignment horizontal="right"/>
    </xf>
    <xf numFmtId="3" fontId="116" fillId="0" borderId="0" xfId="843" applyNumberFormat="1" applyFont="1" applyFill="1" applyBorder="1" applyAlignment="1">
      <alignment horizontal="right"/>
    </xf>
    <xf numFmtId="10" fontId="116" fillId="32" borderId="0" xfId="16" applyNumberFormat="1" applyFont="1" applyFill="1" applyBorder="1"/>
    <xf numFmtId="3" fontId="116" fillId="0" borderId="3" xfId="843" applyNumberFormat="1" applyFont="1" applyFill="1" applyBorder="1" applyAlignment="1">
      <alignment horizontal="right"/>
    </xf>
    <xf numFmtId="10" fontId="116" fillId="32" borderId="3" xfId="16" applyNumberFormat="1" applyFont="1" applyFill="1" applyBorder="1"/>
    <xf numFmtId="0" fontId="113" fillId="0" borderId="0" xfId="0" applyFont="1" applyFill="1" applyBorder="1" applyAlignment="1"/>
    <xf numFmtId="0" fontId="113" fillId="0" borderId="0" xfId="0" applyFont="1" applyFill="1" applyBorder="1" applyAlignment="1">
      <alignment horizontal="right"/>
    </xf>
    <xf numFmtId="169" fontId="116" fillId="0" borderId="10" xfId="843" applyNumberFormat="1" applyFont="1" applyFill="1" applyBorder="1" applyAlignment="1" applyProtection="1">
      <alignment horizontal="right" vertical="center"/>
    </xf>
    <xf numFmtId="165" fontId="116" fillId="0" borderId="0" xfId="16" applyNumberFormat="1" applyFont="1" applyFill="1" applyAlignment="1">
      <alignment vertical="center"/>
    </xf>
    <xf numFmtId="164" fontId="119" fillId="0" borderId="10" xfId="843" applyFont="1" applyFill="1" applyBorder="1"/>
    <xf numFmtId="3" fontId="116" fillId="0" borderId="10" xfId="843" applyNumberFormat="1" applyFont="1" applyFill="1" applyBorder="1" applyAlignment="1" applyProtection="1">
      <alignment horizontal="right"/>
    </xf>
    <xf numFmtId="3" fontId="116" fillId="0" borderId="7" xfId="843" applyNumberFormat="1" applyFont="1" applyFill="1" applyBorder="1" applyAlignment="1" applyProtection="1">
      <alignment horizontal="right"/>
    </xf>
    <xf numFmtId="165" fontId="116" fillId="0" borderId="3" xfId="16" applyNumberFormat="1" applyFont="1" applyFill="1" applyBorder="1"/>
    <xf numFmtId="37" fontId="116" fillId="0" borderId="0" xfId="15" applyNumberFormat="1" applyFont="1" applyBorder="1" applyAlignment="1">
      <alignment horizontal="right"/>
    </xf>
    <xf numFmtId="167" fontId="116" fillId="0" borderId="0" xfId="1" applyNumberFormat="1" applyFont="1" applyFill="1" applyBorder="1"/>
    <xf numFmtId="37" fontId="116" fillId="0" borderId="0" xfId="15" applyNumberFormat="1" applyFont="1" applyFill="1" applyBorder="1" applyAlignment="1">
      <alignment horizontal="right"/>
    </xf>
    <xf numFmtId="167" fontId="116" fillId="0" borderId="3" xfId="1" applyNumberFormat="1" applyFont="1" applyFill="1" applyBorder="1"/>
    <xf numFmtId="165" fontId="116" fillId="0" borderId="0" xfId="16" applyNumberFormat="1" applyFont="1" applyFill="1" applyBorder="1" applyAlignment="1"/>
    <xf numFmtId="165" fontId="116" fillId="0" borderId="3" xfId="16" applyNumberFormat="1" applyFont="1" applyFill="1" applyBorder="1" applyAlignment="1"/>
    <xf numFmtId="10" fontId="116" fillId="0" borderId="0" xfId="16" applyNumberFormat="1" applyFont="1" applyFill="1" applyBorder="1" applyAlignment="1"/>
    <xf numFmtId="168" fontId="116" fillId="0" borderId="0" xfId="16" applyNumberFormat="1" applyFont="1" applyFill="1" applyBorder="1" applyAlignment="1">
      <alignment horizontal="center"/>
    </xf>
    <xf numFmtId="168" fontId="116" fillId="0" borderId="3" xfId="16" applyNumberFormat="1" applyFont="1" applyFill="1" applyBorder="1" applyAlignment="1">
      <alignment horizontal="center"/>
    </xf>
    <xf numFmtId="165" fontId="116" fillId="0" borderId="0" xfId="16" applyNumberFormat="1" applyFont="1"/>
    <xf numFmtId="165" fontId="116" fillId="0" borderId="0" xfId="16" applyNumberFormat="1" applyFont="1" applyBorder="1"/>
    <xf numFmtId="165" fontId="116" fillId="0" borderId="3" xfId="16" applyNumberFormat="1" applyFont="1" applyBorder="1"/>
    <xf numFmtId="1" fontId="116" fillId="0" borderId="0" xfId="14" applyNumberFormat="1" applyFont="1" applyFill="1" applyBorder="1" applyAlignment="1" applyProtection="1">
      <alignment horizontal="right"/>
    </xf>
    <xf numFmtId="1" fontId="116" fillId="0" borderId="3" xfId="14" applyNumberFormat="1" applyFont="1" applyFill="1" applyBorder="1" applyAlignment="1" applyProtection="1">
      <alignment horizontal="right"/>
    </xf>
    <xf numFmtId="1" fontId="116" fillId="0" borderId="0" xfId="14" applyNumberFormat="1" applyFont="1" applyFill="1" applyBorder="1" applyAlignment="1"/>
    <xf numFmtId="1" fontId="116" fillId="0" borderId="3" xfId="14" applyNumberFormat="1" applyFont="1" applyFill="1" applyBorder="1" applyAlignment="1"/>
    <xf numFmtId="168" fontId="116" fillId="0" borderId="5" xfId="14" applyNumberFormat="1" applyFont="1" applyFill="1" applyBorder="1" applyAlignment="1">
      <alignment horizontal="center"/>
    </xf>
    <xf numFmtId="170" fontId="116" fillId="0" borderId="5" xfId="1" applyNumberFormat="1" applyFont="1" applyFill="1" applyBorder="1" applyAlignment="1">
      <alignment horizontal="center"/>
    </xf>
    <xf numFmtId="168" fontId="116" fillId="0" borderId="7" xfId="14" applyNumberFormat="1" applyFont="1" applyFill="1" applyBorder="1" applyAlignment="1">
      <alignment horizontal="center"/>
    </xf>
    <xf numFmtId="168" fontId="116" fillId="0" borderId="5" xfId="16" applyNumberFormat="1" applyFont="1" applyFill="1" applyBorder="1" applyAlignment="1">
      <alignment horizontal="center"/>
    </xf>
    <xf numFmtId="1" fontId="116" fillId="0" borderId="5" xfId="14" applyNumberFormat="1" applyFont="1" applyFill="1" applyBorder="1" applyAlignment="1" applyProtection="1">
      <alignment horizontal="right"/>
    </xf>
    <xf numFmtId="1" fontId="116" fillId="0" borderId="7" xfId="14" applyNumberFormat="1" applyFont="1" applyFill="1" applyBorder="1" applyAlignment="1" applyProtection="1">
      <alignment horizontal="right"/>
    </xf>
    <xf numFmtId="1" fontId="116" fillId="0" borderId="0" xfId="0" applyNumberFormat="1" applyFont="1" applyFill="1" applyAlignment="1">
      <alignment horizontal="right"/>
    </xf>
    <xf numFmtId="1" fontId="116" fillId="0" borderId="0" xfId="0" applyNumberFormat="1" applyFont="1" applyFill="1" applyBorder="1" applyAlignment="1" applyProtection="1">
      <alignment horizontal="right"/>
    </xf>
    <xf numFmtId="1" fontId="116" fillId="0" borderId="0" xfId="0" applyNumberFormat="1" applyFont="1" applyFill="1" applyBorder="1" applyAlignment="1">
      <alignment horizontal="right"/>
    </xf>
    <xf numFmtId="1" fontId="116" fillId="0" borderId="3" xfId="0" applyNumberFormat="1" applyFont="1" applyFill="1" applyBorder="1" applyAlignment="1">
      <alignment horizontal="right"/>
    </xf>
    <xf numFmtId="1" fontId="116" fillId="0" borderId="0" xfId="14" applyNumberFormat="1" applyFont="1" applyFill="1" applyBorder="1" applyAlignment="1">
      <alignment horizontal="right"/>
    </xf>
    <xf numFmtId="171" fontId="116" fillId="0" borderId="0" xfId="14" applyNumberFormat="1" applyFont="1" applyFill="1" applyBorder="1" applyAlignment="1">
      <alignment horizontal="center"/>
    </xf>
    <xf numFmtId="171" fontId="116" fillId="0" borderId="3" xfId="14" applyNumberFormat="1" applyFont="1" applyFill="1" applyBorder="1" applyAlignment="1">
      <alignment horizontal="center"/>
    </xf>
    <xf numFmtId="167" fontId="116" fillId="0" borderId="0" xfId="1" applyNumberFormat="1" applyFont="1" applyFill="1" applyAlignment="1">
      <alignment horizontal="right"/>
    </xf>
    <xf numFmtId="165" fontId="116" fillId="0" borderId="0" xfId="16" applyNumberFormat="1" applyFont="1" applyFill="1" applyAlignment="1">
      <alignment horizontal="right"/>
    </xf>
    <xf numFmtId="3" fontId="116" fillId="3" borderId="0" xfId="12" applyNumberFormat="1" applyFont="1" applyFill="1" applyBorder="1" applyAlignment="1">
      <alignment horizontal="right"/>
    </xf>
    <xf numFmtId="3" fontId="116" fillId="3" borderId="3" xfId="12" applyNumberFormat="1" applyFont="1" applyFill="1" applyBorder="1" applyAlignment="1">
      <alignment horizontal="right"/>
    </xf>
    <xf numFmtId="169" fontId="116" fillId="0" borderId="25" xfId="12" applyNumberFormat="1" applyFont="1" applyFill="1" applyBorder="1" applyAlignment="1">
      <alignment horizontal="right"/>
    </xf>
    <xf numFmtId="3" fontId="116" fillId="0" borderId="0" xfId="12" applyNumberFormat="1" applyFont="1" applyFill="1" applyBorder="1" applyAlignment="1">
      <alignment horizontal="right"/>
    </xf>
    <xf numFmtId="3" fontId="116" fillId="0" borderId="0" xfId="12" applyNumberFormat="1" applyFont="1" applyBorder="1" applyAlignment="1">
      <alignment horizontal="right"/>
    </xf>
    <xf numFmtId="3" fontId="116" fillId="0" borderId="3" xfId="12" applyNumberFormat="1" applyFont="1" applyFill="1" applyBorder="1" applyAlignment="1">
      <alignment horizontal="right"/>
    </xf>
    <xf numFmtId="167" fontId="116" fillId="0" borderId="0" xfId="0" applyNumberFormat="1" applyFont="1" applyFill="1" applyBorder="1" applyAlignment="1"/>
    <xf numFmtId="0" fontId="116" fillId="0" borderId="0" xfId="0" applyFont="1" applyFill="1" applyBorder="1" applyAlignment="1"/>
    <xf numFmtId="167" fontId="116" fillId="0" borderId="3" xfId="0" applyNumberFormat="1" applyFont="1" applyFill="1" applyBorder="1" applyAlignment="1"/>
    <xf numFmtId="165" fontId="116" fillId="5" borderId="0" xfId="16" applyNumberFormat="1" applyFont="1" applyFill="1" applyBorder="1"/>
    <xf numFmtId="0" fontId="116" fillId="5" borderId="0" xfId="0" applyFont="1" applyFill="1" applyBorder="1" applyAlignment="1"/>
    <xf numFmtId="165" fontId="116" fillId="5" borderId="0" xfId="16" applyNumberFormat="1" applyFont="1" applyFill="1" applyBorder="1" applyAlignment="1">
      <alignment horizontal="right"/>
    </xf>
    <xf numFmtId="165" fontId="116" fillId="5" borderId="3" xfId="16" applyNumberFormat="1" applyFont="1" applyFill="1" applyBorder="1"/>
    <xf numFmtId="10" fontId="116" fillId="0" borderId="0" xfId="16" applyNumberFormat="1" applyFont="1" applyFill="1" applyBorder="1" applyAlignment="1">
      <alignment horizontal="right"/>
    </xf>
    <xf numFmtId="0" fontId="113" fillId="0" borderId="0" xfId="0" applyFont="1" applyFill="1" applyAlignment="1"/>
    <xf numFmtId="169" fontId="116" fillId="5" borderId="0" xfId="0" applyNumberFormat="1" applyFont="1" applyFill="1" applyAlignment="1" applyProtection="1">
      <alignment horizontal="right" vertical="center"/>
    </xf>
    <xf numFmtId="164" fontId="116" fillId="5" borderId="10" xfId="14" applyFont="1" applyFill="1" applyBorder="1"/>
    <xf numFmtId="3" fontId="116" fillId="5" borderId="10" xfId="1" applyNumberFormat="1" applyFont="1" applyFill="1" applyBorder="1"/>
    <xf numFmtId="3" fontId="116" fillId="5" borderId="10" xfId="1" applyNumberFormat="1" applyFont="1" applyFill="1" applyBorder="1" applyAlignment="1">
      <alignment horizontal="right"/>
    </xf>
    <xf numFmtId="3" fontId="116" fillId="5" borderId="10" xfId="9" applyNumberFormat="1" applyFont="1" applyFill="1" applyBorder="1" applyAlignment="1" applyProtection="1">
      <alignment horizontal="right"/>
    </xf>
    <xf numFmtId="165" fontId="116" fillId="0" borderId="0" xfId="16" applyNumberFormat="1" applyFont="1" applyAlignment="1">
      <alignment vertical="center"/>
    </xf>
    <xf numFmtId="10" fontId="116" fillId="0" borderId="0" xfId="16" applyNumberFormat="1" applyFont="1"/>
    <xf numFmtId="3" fontId="116" fillId="5" borderId="10" xfId="2" applyNumberFormat="1" applyFont="1" applyFill="1" applyBorder="1"/>
    <xf numFmtId="3" fontId="116" fillId="5" borderId="11" xfId="1" applyNumberFormat="1" applyFont="1" applyFill="1" applyBorder="1"/>
    <xf numFmtId="169" fontId="116" fillId="0" borderId="0" xfId="1559" applyNumberFormat="1" applyFont="1" applyAlignment="1" applyProtection="1">
      <alignment horizontal="right" vertical="center"/>
    </xf>
    <xf numFmtId="3" fontId="116" fillId="0" borderId="10" xfId="1559" applyNumberFormat="1" applyFont="1" applyBorder="1"/>
    <xf numFmtId="169" fontId="116" fillId="0" borderId="5" xfId="1559" applyNumberFormat="1" applyFont="1" applyBorder="1" applyAlignment="1" applyProtection="1">
      <alignment horizontal="right" vertical="center"/>
    </xf>
    <xf numFmtId="3" fontId="116" fillId="0" borderId="11" xfId="1559" applyNumberFormat="1" applyFont="1" applyBorder="1"/>
    <xf numFmtId="0" fontId="113" fillId="0" borderId="0" xfId="1556" applyFont="1" applyFill="1" applyBorder="1" applyAlignment="1"/>
    <xf numFmtId="167" fontId="113" fillId="0" borderId="0" xfId="1" applyNumberFormat="1" applyFont="1" applyFill="1" applyBorder="1" applyAlignment="1">
      <alignment horizontal="left"/>
    </xf>
    <xf numFmtId="167" fontId="113" fillId="0" borderId="0" xfId="1" applyNumberFormat="1" applyFont="1" applyFill="1" applyBorder="1" applyAlignment="1"/>
    <xf numFmtId="165" fontId="116" fillId="0" borderId="27" xfId="16" applyNumberFormat="1" applyFont="1" applyFill="1" applyBorder="1" applyAlignment="1">
      <alignment horizontal="right"/>
    </xf>
    <xf numFmtId="3" fontId="116" fillId="0" borderId="0" xfId="1556" applyNumberFormat="1" applyFont="1" applyFill="1" applyBorder="1" applyAlignment="1">
      <alignment horizontal="right"/>
    </xf>
    <xf numFmtId="3" fontId="116" fillId="0" borderId="3" xfId="1556" applyNumberFormat="1" applyFont="1" applyFill="1" applyBorder="1" applyAlignment="1">
      <alignment horizontal="right"/>
    </xf>
    <xf numFmtId="3" fontId="111" fillId="0" borderId="0" xfId="1556" applyNumberFormat="1" applyFont="1" applyFill="1" applyBorder="1" applyAlignment="1">
      <alignment horizontal="right"/>
    </xf>
    <xf numFmtId="3" fontId="111" fillId="0" borderId="3" xfId="1" applyNumberFormat="1" applyFont="1" applyFill="1" applyBorder="1" applyAlignment="1">
      <alignment horizontal="right"/>
    </xf>
    <xf numFmtId="0" fontId="113" fillId="0" borderId="0" xfId="1556" applyFont="1" applyFill="1" applyAlignment="1"/>
    <xf numFmtId="167" fontId="2" fillId="0" borderId="27" xfId="1" applyNumberFormat="1" applyFont="1" applyFill="1" applyBorder="1" applyAlignment="1">
      <alignment horizontal="right"/>
    </xf>
    <xf numFmtId="165" fontId="116" fillId="0" borderId="3" xfId="16" applyNumberFormat="1" applyFont="1" applyFill="1" applyBorder="1" applyAlignment="1">
      <alignment horizontal="center"/>
    </xf>
    <xf numFmtId="0" fontId="2" fillId="0" borderId="27" xfId="1556" applyFont="1" applyFill="1" applyBorder="1" applyAlignment="1">
      <alignment horizontal="center"/>
    </xf>
    <xf numFmtId="168" fontId="118" fillId="0" borderId="0" xfId="1559" applyNumberFormat="1" applyFont="1" applyFill="1" applyBorder="1" applyAlignment="1" applyProtection="1">
      <alignment horizontal="right"/>
    </xf>
    <xf numFmtId="168" fontId="118" fillId="0" borderId="0" xfId="1559" quotePrefix="1" applyNumberFormat="1" applyFont="1" applyFill="1" applyBorder="1" applyAlignment="1" applyProtection="1">
      <alignment horizontal="right"/>
    </xf>
    <xf numFmtId="1" fontId="118" fillId="0" borderId="0" xfId="1559" applyNumberFormat="1" applyFont="1" applyFill="1" applyAlignment="1">
      <alignment horizontal="right"/>
    </xf>
    <xf numFmtId="1" fontId="118" fillId="0" borderId="0" xfId="1559" quotePrefix="1" applyNumberFormat="1" applyFont="1" applyFill="1" applyAlignment="1">
      <alignment horizontal="right"/>
    </xf>
    <xf numFmtId="1" fontId="118" fillId="0" borderId="0" xfId="1559" applyNumberFormat="1" applyFont="1" applyFill="1" applyBorder="1" applyAlignment="1" applyProtection="1">
      <alignment horizontal="right"/>
    </xf>
    <xf numFmtId="1" fontId="118" fillId="0" borderId="0" xfId="1559" quotePrefix="1" applyNumberFormat="1" applyFont="1" applyFill="1" applyBorder="1" applyAlignment="1" applyProtection="1">
      <alignment horizontal="right"/>
    </xf>
    <xf numFmtId="168" fontId="116" fillId="0" borderId="5" xfId="1557" applyNumberFormat="1" applyFont="1" applyFill="1" applyBorder="1" applyAlignment="1">
      <alignment horizontal="center"/>
    </xf>
    <xf numFmtId="1" fontId="118" fillId="0" borderId="5" xfId="1559" applyNumberFormat="1" applyFont="1" applyFill="1" applyBorder="1" applyAlignment="1" applyProtection="1">
      <alignment horizontal="right"/>
    </xf>
    <xf numFmtId="1" fontId="118" fillId="0" borderId="5" xfId="1559" quotePrefix="1" applyNumberFormat="1" applyFont="1" applyFill="1" applyBorder="1" applyAlignment="1" applyProtection="1">
      <alignment horizontal="right"/>
    </xf>
    <xf numFmtId="1" fontId="118" fillId="0" borderId="0" xfId="1559" applyNumberFormat="1" applyFont="1" applyFill="1" applyBorder="1" applyAlignment="1">
      <alignment horizontal="right"/>
    </xf>
    <xf numFmtId="1" fontId="118" fillId="0" borderId="0" xfId="1559" quotePrefix="1" applyNumberFormat="1" applyFont="1" applyFill="1" applyBorder="1" applyAlignment="1">
      <alignment horizontal="right"/>
    </xf>
    <xf numFmtId="171" fontId="118" fillId="0" borderId="0" xfId="1559" applyNumberFormat="1" applyFont="1" applyFill="1" applyBorder="1" applyAlignment="1">
      <alignment horizontal="center"/>
    </xf>
    <xf numFmtId="167" fontId="116" fillId="0" borderId="0" xfId="1" applyNumberFormat="1" applyFont="1" applyFill="1"/>
    <xf numFmtId="165" fontId="116" fillId="4" borderId="0" xfId="17" applyNumberFormat="1" applyFont="1" applyFill="1"/>
    <xf numFmtId="165" fontId="116" fillId="0" borderId="0" xfId="1" applyNumberFormat="1" applyFont="1" applyFill="1" applyBorder="1" applyAlignment="1">
      <alignment horizontal="right"/>
    </xf>
    <xf numFmtId="169" fontId="116" fillId="0" borderId="0" xfId="1560" applyNumberFormat="1" applyFont="1" applyFill="1" applyBorder="1" applyAlignment="1">
      <alignment horizontal="right"/>
    </xf>
    <xf numFmtId="3" fontId="116" fillId="0" borderId="0" xfId="1560" applyNumberFormat="1" applyFont="1" applyFill="1" applyBorder="1" applyAlignment="1">
      <alignment horizontal="right"/>
    </xf>
    <xf numFmtId="3" fontId="2" fillId="0" borderId="0" xfId="1560" applyNumberFormat="1" applyFont="1" applyFill="1" applyBorder="1" applyAlignment="1">
      <alignment horizontal="right"/>
    </xf>
    <xf numFmtId="3" fontId="111" fillId="0" borderId="0" xfId="1556" applyNumberFormat="1" applyFont="1" applyFill="1" applyBorder="1" applyAlignment="1"/>
    <xf numFmtId="165" fontId="111" fillId="0" borderId="0" xfId="16" applyNumberFormat="1" applyFont="1" applyFill="1"/>
    <xf numFmtId="168" fontId="116" fillId="0" borderId="0" xfId="0" applyNumberFormat="1" applyFont="1" applyFill="1" applyBorder="1" applyAlignment="1">
      <alignment horizontal="center"/>
    </xf>
    <xf numFmtId="170" fontId="116" fillId="0" borderId="0" xfId="1" applyNumberFormat="1" applyFont="1" applyFill="1" applyBorder="1" applyAlignment="1">
      <alignment horizontal="center"/>
    </xf>
    <xf numFmtId="168" fontId="116" fillId="0" borderId="3" xfId="0" applyNumberFormat="1" applyFont="1" applyFill="1" applyBorder="1" applyAlignment="1">
      <alignment horizontal="center"/>
    </xf>
    <xf numFmtId="168" fontId="116" fillId="0" borderId="0" xfId="13" applyNumberFormat="1" applyFont="1" applyFill="1"/>
    <xf numFmtId="168" fontId="116" fillId="0" borderId="0" xfId="13" applyNumberFormat="1" applyFont="1" applyFill="1" applyBorder="1"/>
    <xf numFmtId="168" fontId="116" fillId="0" borderId="3" xfId="13" applyNumberFormat="1" applyFont="1" applyFill="1" applyBorder="1"/>
    <xf numFmtId="168" fontId="116" fillId="0" borderId="0" xfId="13" applyNumberFormat="1" applyFont="1" applyFill="1" applyBorder="1" applyAlignment="1">
      <alignment horizontal="right"/>
    </xf>
    <xf numFmtId="168" fontId="116" fillId="0" borderId="0" xfId="16" applyNumberFormat="1" applyFont="1" applyFill="1" applyBorder="1" applyAlignment="1">
      <alignment horizontal="right"/>
    </xf>
    <xf numFmtId="168" fontId="116" fillId="0" borderId="3" xfId="13" applyNumberFormat="1" applyFont="1" applyFill="1" applyBorder="1" applyAlignment="1">
      <alignment horizontal="right"/>
    </xf>
    <xf numFmtId="168" fontId="116" fillId="0" borderId="0" xfId="11" applyNumberFormat="1" applyFont="1" applyFill="1" applyBorder="1" applyAlignment="1">
      <alignment horizontal="center"/>
    </xf>
    <xf numFmtId="168" fontId="116" fillId="0" borderId="0" xfId="11" applyNumberFormat="1" applyFont="1" applyFill="1" applyBorder="1" applyAlignment="1">
      <alignment horizontal="right"/>
    </xf>
    <xf numFmtId="164" fontId="116" fillId="0" borderId="38" xfId="843" applyFont="1" applyFill="1" applyBorder="1"/>
    <xf numFmtId="164" fontId="116" fillId="0" borderId="0" xfId="843" applyFont="1" applyFill="1"/>
    <xf numFmtId="171" fontId="116" fillId="0" borderId="4" xfId="843" applyNumberFormat="1" applyFont="1" applyFill="1" applyBorder="1" applyAlignment="1">
      <alignment horizontal="center"/>
    </xf>
    <xf numFmtId="164" fontId="116" fillId="0" borderId="5" xfId="843" applyFont="1" applyFill="1" applyBorder="1"/>
    <xf numFmtId="171" fontId="116" fillId="0" borderId="36" xfId="843" applyNumberFormat="1" applyFont="1" applyFill="1" applyBorder="1" applyAlignment="1">
      <alignment horizontal="center"/>
    </xf>
    <xf numFmtId="164" fontId="116" fillId="0" borderId="0" xfId="843" applyFont="1" applyFill="1" applyBorder="1"/>
    <xf numFmtId="171" fontId="116" fillId="0" borderId="4" xfId="1" applyNumberFormat="1" applyFont="1" applyFill="1" applyBorder="1" applyAlignment="1">
      <alignment horizontal="center"/>
    </xf>
    <xf numFmtId="171" fontId="116" fillId="0" borderId="4" xfId="1" applyNumberFormat="1" applyFont="1" applyBorder="1" applyAlignment="1">
      <alignment horizontal="center"/>
    </xf>
    <xf numFmtId="171" fontId="116" fillId="0" borderId="36" xfId="1" applyNumberFormat="1" applyFont="1" applyFill="1" applyBorder="1" applyAlignment="1">
      <alignment horizontal="center"/>
    </xf>
    <xf numFmtId="175" fontId="116" fillId="5" borderId="5" xfId="843" applyNumberFormat="1" applyFont="1" applyFill="1" applyBorder="1" applyAlignment="1"/>
    <xf numFmtId="175" fontId="116" fillId="5" borderId="5" xfId="0" applyNumberFormat="1" applyFont="1" applyFill="1" applyBorder="1" applyAlignment="1"/>
    <xf numFmtId="175" fontId="116" fillId="0" borderId="8" xfId="843" applyNumberFormat="1" applyFont="1" applyFill="1" applyBorder="1" applyAlignment="1"/>
    <xf numFmtId="37" fontId="116" fillId="0" borderId="5" xfId="843" applyNumberFormat="1" applyFont="1" applyFill="1" applyBorder="1"/>
    <xf numFmtId="37" fontId="116" fillId="0" borderId="8" xfId="843" applyNumberFormat="1" applyFont="1" applyFill="1" applyBorder="1"/>
    <xf numFmtId="166" fontId="116" fillId="0" borderId="19" xfId="1" applyNumberFormat="1" applyFont="1" applyBorder="1"/>
    <xf numFmtId="166" fontId="116" fillId="0" borderId="25" xfId="1" applyNumberFormat="1" applyFont="1" applyBorder="1"/>
    <xf numFmtId="166" fontId="116" fillId="0" borderId="0" xfId="0" applyNumberFormat="1" applyFont="1" applyFill="1" applyBorder="1" applyAlignment="1"/>
    <xf numFmtId="166" fontId="116" fillId="0" borderId="5" xfId="1" applyNumberFormat="1" applyFont="1" applyBorder="1"/>
    <xf numFmtId="166" fontId="116" fillId="0" borderId="0" xfId="1" applyNumberFormat="1" applyFont="1" applyBorder="1"/>
    <xf numFmtId="166" fontId="116" fillId="0" borderId="5" xfId="1" applyNumberFormat="1" applyFont="1" applyFill="1" applyBorder="1"/>
    <xf numFmtId="166" fontId="116" fillId="0" borderId="0" xfId="1" applyNumberFormat="1" applyFont="1" applyFill="1" applyBorder="1"/>
    <xf numFmtId="2" fontId="116" fillId="0" borderId="5" xfId="0" applyNumberFormat="1" applyFont="1" applyFill="1" applyBorder="1" applyAlignment="1"/>
    <xf numFmtId="2" fontId="116" fillId="5" borderId="5" xfId="0" applyNumberFormat="1" applyFont="1" applyFill="1" applyBorder="1" applyAlignment="1"/>
    <xf numFmtId="2" fontId="116" fillId="0" borderId="8" xfId="0" applyNumberFormat="1" applyFont="1" applyFill="1" applyBorder="1" applyAlignment="1"/>
    <xf numFmtId="3" fontId="116" fillId="0" borderId="5" xfId="0" applyNumberFormat="1" applyFont="1" applyFill="1" applyBorder="1" applyAlignment="1"/>
    <xf numFmtId="3" fontId="116" fillId="0" borderId="5" xfId="14" applyNumberFormat="1" applyFont="1" applyFill="1" applyBorder="1"/>
    <xf numFmtId="3" fontId="116" fillId="0" borderId="8" xfId="14" applyNumberFormat="1" applyFont="1" applyFill="1" applyBorder="1"/>
    <xf numFmtId="3" fontId="116" fillId="0" borderId="8" xfId="0" applyNumberFormat="1" applyFont="1" applyFill="1" applyBorder="1" applyAlignment="1"/>
    <xf numFmtId="0" fontId="92" fillId="0" borderId="0" xfId="0" applyFont="1" applyAlignment="1"/>
    <xf numFmtId="0" fontId="100" fillId="0" borderId="0" xfId="0" applyFont="1" applyBorder="1" applyAlignment="1">
      <alignment horizontal="left" vertical="center" wrapText="1"/>
    </xf>
    <xf numFmtId="0" fontId="100" fillId="0" borderId="0" xfId="0" applyFont="1" applyBorder="1" applyAlignment="1">
      <alignment wrapText="1"/>
    </xf>
    <xf numFmtId="37" fontId="116" fillId="5" borderId="5" xfId="1254" applyNumberFormat="1" applyFont="1" applyFill="1" applyBorder="1" applyAlignment="1">
      <alignment vertical="center"/>
    </xf>
    <xf numFmtId="9" fontId="39" fillId="5" borderId="0" xfId="16" applyFont="1" applyFill="1" applyBorder="1" applyAlignment="1"/>
    <xf numFmtId="165" fontId="116" fillId="5" borderId="5" xfId="16" applyNumberFormat="1" applyFont="1" applyFill="1" applyBorder="1" applyAlignment="1">
      <alignment horizontal="right" vertical="center"/>
    </xf>
    <xf numFmtId="37" fontId="116" fillId="5" borderId="0" xfId="1254" applyNumberFormat="1" applyFont="1" applyFill="1" applyBorder="1" applyAlignment="1">
      <alignment vertical="center"/>
    </xf>
    <xf numFmtId="165" fontId="116" fillId="5" borderId="0" xfId="16" applyNumberFormat="1" applyFont="1" applyFill="1" applyBorder="1" applyAlignment="1">
      <alignment horizontal="right" vertical="center"/>
    </xf>
    <xf numFmtId="165" fontId="116" fillId="5" borderId="0" xfId="16" applyNumberFormat="1" applyFont="1" applyFill="1" applyAlignment="1">
      <alignment horizontal="right" vertical="center"/>
    </xf>
    <xf numFmtId="37" fontId="116" fillId="5" borderId="0" xfId="1254" applyNumberFormat="1" applyFont="1" applyFill="1" applyAlignment="1">
      <alignment vertical="center"/>
    </xf>
    <xf numFmtId="0" fontId="100" fillId="0" borderId="0" xfId="0" applyFont="1" applyAlignment="1">
      <alignment vertical="top" wrapText="1"/>
    </xf>
    <xf numFmtId="0" fontId="96" fillId="0" borderId="0" xfId="0" applyFont="1" applyAlignment="1">
      <alignment vertical="top" wrapText="1"/>
    </xf>
    <xf numFmtId="0" fontId="92" fillId="0" borderId="0" xfId="0" applyFont="1" applyAlignment="1"/>
    <xf numFmtId="0" fontId="96" fillId="0" borderId="0" xfId="0" applyFont="1" applyBorder="1" applyAlignment="1">
      <alignment horizontal="left" vertical="center" wrapText="1"/>
    </xf>
    <xf numFmtId="0" fontId="92" fillId="0" borderId="0" xfId="0" applyFont="1" applyBorder="1" applyAlignment="1">
      <alignment wrapText="1"/>
    </xf>
    <xf numFmtId="0" fontId="100" fillId="0" borderId="0" xfId="0" applyFont="1" applyBorder="1" applyAlignment="1">
      <alignment horizontal="left" vertical="center" wrapText="1"/>
    </xf>
    <xf numFmtId="0" fontId="100" fillId="0" borderId="0" xfId="0" applyFont="1" applyBorder="1" applyAlignment="1">
      <alignment wrapText="1"/>
    </xf>
    <xf numFmtId="0" fontId="100" fillId="0" borderId="0" xfId="0" applyFont="1" applyBorder="1" applyAlignment="1">
      <alignment vertical="top" wrapText="1"/>
    </xf>
    <xf numFmtId="0" fontId="100" fillId="0" borderId="0" xfId="0" applyFont="1" applyBorder="1" applyAlignment="1">
      <alignment horizontal="left" vertical="top" wrapText="1"/>
    </xf>
    <xf numFmtId="0" fontId="22" fillId="0" borderId="0" xfId="0" applyFont="1" applyAlignment="1">
      <alignment vertical="top" wrapText="1"/>
    </xf>
    <xf numFmtId="0" fontId="100" fillId="0" borderId="19" xfId="0" applyFont="1" applyBorder="1" applyAlignment="1">
      <alignment horizontal="center" vertical="center" wrapText="1"/>
    </xf>
    <xf numFmtId="0" fontId="100" fillId="0" borderId="7" xfId="0" applyFont="1" applyBorder="1" applyAlignment="1">
      <alignment vertical="center" wrapText="1"/>
    </xf>
    <xf numFmtId="0" fontId="96" fillId="0" borderId="23" xfId="0" applyFont="1" applyBorder="1" applyAlignment="1">
      <alignment horizontal="center" wrapText="1"/>
    </xf>
    <xf numFmtId="0" fontId="92" fillId="0" borderId="6" xfId="0" applyFont="1" applyBorder="1" applyAlignment="1"/>
    <xf numFmtId="0" fontId="101" fillId="0" borderId="23" xfId="0" applyFont="1" applyBorder="1" applyAlignment="1">
      <alignment horizontal="center" vertical="center" wrapText="1"/>
    </xf>
    <xf numFmtId="0" fontId="101" fillId="0" borderId="4" xfId="0" applyFont="1" applyBorder="1" applyAlignment="1">
      <alignment horizontal="center" vertical="center" wrapText="1"/>
    </xf>
    <xf numFmtId="0" fontId="101" fillId="0" borderId="6" xfId="0" applyFont="1" applyBorder="1" applyAlignment="1">
      <alignment horizontal="center" vertical="center" wrapText="1"/>
    </xf>
    <xf numFmtId="0" fontId="101" fillId="0" borderId="23" xfId="0" applyFont="1" applyFill="1" applyBorder="1" applyAlignment="1">
      <alignment horizontal="center" vertical="center" wrapText="1"/>
    </xf>
    <xf numFmtId="0" fontId="100" fillId="0" borderId="36" xfId="0" applyFont="1" applyFill="1" applyBorder="1" applyAlignment="1">
      <alignment horizontal="center" vertical="center" wrapText="1"/>
    </xf>
    <xf numFmtId="0" fontId="100" fillId="0" borderId="54" xfId="0" applyFont="1" applyFill="1" applyBorder="1" applyAlignment="1">
      <alignment horizontal="center" vertical="center" wrapText="1"/>
    </xf>
    <xf numFmtId="0" fontId="100" fillId="0" borderId="54" xfId="0" applyFont="1" applyBorder="1" applyAlignment="1">
      <alignment horizontal="center" vertical="center" wrapText="1"/>
    </xf>
    <xf numFmtId="0" fontId="96" fillId="0" borderId="0" xfId="0" applyFont="1" applyBorder="1" applyAlignment="1">
      <alignment vertical="top" wrapText="1"/>
    </xf>
    <xf numFmtId="0" fontId="96" fillId="0" borderId="0" xfId="0" applyFont="1" applyBorder="1" applyAlignment="1"/>
    <xf numFmtId="0" fontId="109" fillId="0" borderId="25" xfId="0" applyFont="1" applyBorder="1" applyAlignment="1">
      <alignment horizontal="left" vertical="top" wrapText="1"/>
    </xf>
    <xf numFmtId="0" fontId="109" fillId="0" borderId="25" xfId="0" applyFont="1" applyBorder="1" applyAlignment="1">
      <alignment wrapText="1"/>
    </xf>
    <xf numFmtId="0" fontId="100" fillId="0" borderId="20" xfId="0" applyFont="1" applyBorder="1" applyAlignment="1">
      <alignment horizontal="left" vertical="center" wrapText="1" indent="1"/>
    </xf>
    <xf numFmtId="0" fontId="100" fillId="0" borderId="9" xfId="0" applyFont="1" applyBorder="1" applyAlignment="1">
      <alignment horizontal="left" vertical="center" wrapText="1" indent="1"/>
    </xf>
    <xf numFmtId="0" fontId="54" fillId="0" borderId="0" xfId="0" applyFont="1" applyFill="1" applyBorder="1" applyAlignment="1">
      <alignment horizontal="center"/>
    </xf>
    <xf numFmtId="0" fontId="109" fillId="0" borderId="18" xfId="0" applyFont="1" applyBorder="1" applyAlignment="1">
      <alignment horizontal="left" vertical="center" wrapText="1"/>
    </xf>
    <xf numFmtId="0" fontId="109" fillId="0" borderId="12" xfId="0" applyFont="1" applyBorder="1" applyAlignment="1">
      <alignment horizontal="left" vertical="center" wrapText="1"/>
    </xf>
    <xf numFmtId="0" fontId="109" fillId="0" borderId="33" xfId="0" applyFont="1" applyBorder="1" applyAlignment="1">
      <alignment horizontal="left" vertical="center" wrapText="1"/>
    </xf>
    <xf numFmtId="0" fontId="109" fillId="0" borderId="30" xfId="0" applyFont="1" applyBorder="1" applyAlignment="1">
      <alignment horizontal="left" vertical="center" wrapText="1"/>
    </xf>
    <xf numFmtId="0" fontId="109" fillId="0" borderId="24" xfId="0" applyFont="1" applyFill="1" applyBorder="1" applyAlignment="1">
      <alignment horizontal="left" vertical="center" wrapText="1" indent="1"/>
    </xf>
    <xf numFmtId="0" fontId="109" fillId="0" borderId="10" xfId="0" applyFont="1" applyFill="1" applyBorder="1" applyAlignment="1">
      <alignment horizontal="left" vertical="center" wrapText="1" indent="1"/>
    </xf>
    <xf numFmtId="0" fontId="109" fillId="0" borderId="17" xfId="0" applyFont="1" applyBorder="1" applyAlignment="1">
      <alignment horizontal="left" vertical="center" wrapText="1" indent="1"/>
    </xf>
  </cellXfs>
  <cellStyles count="1562">
    <cellStyle name="20% - Accent1 2" xfId="1002"/>
    <cellStyle name="20% - Accent2 2" xfId="1003"/>
    <cellStyle name="20% - Accent3 2" xfId="1004"/>
    <cellStyle name="20% - Accent4 2" xfId="1005"/>
    <cellStyle name="20% - Accent5 2" xfId="1006"/>
    <cellStyle name="20% - Accent6 2" xfId="1007"/>
    <cellStyle name="40% - Accent1 2" xfId="1008"/>
    <cellStyle name="40% - Accent2 2" xfId="1009"/>
    <cellStyle name="40% - Accent3 2" xfId="1010"/>
    <cellStyle name="40% - Accent4 2" xfId="1011"/>
    <cellStyle name="40% - Accent5 2" xfId="1012"/>
    <cellStyle name="40% - Accent6 2" xfId="1013"/>
    <cellStyle name="60% - Accent1 2" xfId="1014"/>
    <cellStyle name="60% - Accent2 2" xfId="1015"/>
    <cellStyle name="60% - Accent3 2" xfId="1016"/>
    <cellStyle name="60% - Accent4 2" xfId="1017"/>
    <cellStyle name="60% - Accent5 2" xfId="1018"/>
    <cellStyle name="60% - Accent6 2" xfId="1019"/>
    <cellStyle name="Accent1 2" xfId="1020"/>
    <cellStyle name="Accent2 2" xfId="1021"/>
    <cellStyle name="Accent3 2" xfId="1022"/>
    <cellStyle name="Accent4 2" xfId="1023"/>
    <cellStyle name="Accent5 2" xfId="1024"/>
    <cellStyle name="Accent6 2" xfId="1025"/>
    <cellStyle name="Bad 2" xfId="1026"/>
    <cellStyle name="Calculation 2" xfId="1027"/>
    <cellStyle name="Check Cell 2" xfId="1028"/>
    <cellStyle name="Comma" xfId="1" builtinId="3"/>
    <cellStyle name="Comma 2" xfId="2"/>
    <cellStyle name="Comma 2 2" xfId="120"/>
    <cellStyle name="Comma 2 3" xfId="78"/>
    <cellStyle name="Comma 3" xfId="3"/>
    <cellStyle name="Comma 3 2" xfId="38"/>
    <cellStyle name="Comma 3 3" xfId="57"/>
    <cellStyle name="Comma 4" xfId="48"/>
    <cellStyle name="Comma 5" xfId="58"/>
    <cellStyle name="Comma 5 10" xfId="321"/>
    <cellStyle name="Comma 5 10 2" xfId="1235"/>
    <cellStyle name="Comma 5 11" xfId="1296"/>
    <cellStyle name="Comma 5 2" xfId="59"/>
    <cellStyle name="Comma 5 2 10" xfId="1396"/>
    <cellStyle name="Comma 5 2 2" xfId="130"/>
    <cellStyle name="Comma 5 2 2 2" xfId="174"/>
    <cellStyle name="Comma 5 2 2 2 2" xfId="286"/>
    <cellStyle name="Comma 5 2 2 2 2 2" xfId="608"/>
    <cellStyle name="Comma 5 2 2 2 2 3" xfId="1173"/>
    <cellStyle name="Comma 5 2 2 2 3" xfId="504"/>
    <cellStyle name="Comma 5 2 2 2 3 2" xfId="1203"/>
    <cellStyle name="Comma 5 2 2 2 4" xfId="404"/>
    <cellStyle name="Comma 5 2 2 2 4 2" xfId="1369"/>
    <cellStyle name="Comma 5 2 2 2 5" xfId="1475"/>
    <cellStyle name="Comma 5 2 2 3" xfId="221"/>
    <cellStyle name="Comma 5 2 2 3 2" xfId="547"/>
    <cellStyle name="Comma 5 2 2 3 2 2" xfId="1268"/>
    <cellStyle name="Comma 5 2 2 3 2 3" xfId="1413"/>
    <cellStyle name="Comma 5 2 2 3 3" xfId="447"/>
    <cellStyle name="Comma 5 2 2 3 3 2" xfId="1313"/>
    <cellStyle name="Comma 5 2 2 3 4" xfId="1166"/>
    <cellStyle name="Comma 5 2 2 4" xfId="256"/>
    <cellStyle name="Comma 5 2 2 4 2" xfId="579"/>
    <cellStyle name="Comma 5 2 2 4 2 2" xfId="1226"/>
    <cellStyle name="Comma 5 2 2 4 2 3" xfId="1360"/>
    <cellStyle name="Comma 5 2 2 4 3" xfId="374"/>
    <cellStyle name="Comma 5 2 2 4 4" xfId="1466"/>
    <cellStyle name="Comma 5 2 2 5" xfId="474"/>
    <cellStyle name="Comma 5 2 2 5 2" xfId="1256"/>
    <cellStyle name="Comma 5 2 2 5 3" xfId="1433"/>
    <cellStyle name="Comma 5 2 2 6" xfId="347"/>
    <cellStyle name="Comma 5 2 2 6 2" xfId="1334"/>
    <cellStyle name="Comma 5 2 2 7" xfId="1389"/>
    <cellStyle name="Comma 5 2 3" xfId="142"/>
    <cellStyle name="Comma 5 2 3 2" xfId="182"/>
    <cellStyle name="Comma 5 2 3 2 2" xfId="294"/>
    <cellStyle name="Comma 5 2 3 2 2 2" xfId="616"/>
    <cellStyle name="Comma 5 2 3 2 2 3" xfId="1494"/>
    <cellStyle name="Comma 5 2 3 2 3" xfId="512"/>
    <cellStyle name="Comma 5 2 3 2 3 2" xfId="1289"/>
    <cellStyle name="Comma 5 2 3 2 4" xfId="412"/>
    <cellStyle name="Comma 5 2 3 2 4 2" xfId="1123"/>
    <cellStyle name="Comma 5 2 3 2 5" xfId="1218"/>
    <cellStyle name="Comma 5 2 3 3" xfId="229"/>
    <cellStyle name="Comma 5 2 3 3 2" xfId="555"/>
    <cellStyle name="Comma 5 2 3 3 2 2" xfId="1352"/>
    <cellStyle name="Comma 5 2 3 3 2 3" xfId="1457"/>
    <cellStyle name="Comma 5 2 3 3 3" xfId="455"/>
    <cellStyle name="Comma 5 2 3 3 4" xfId="1248"/>
    <cellStyle name="Comma 5 2 3 4" xfId="262"/>
    <cellStyle name="Comma 5 2 3 4 2" xfId="585"/>
    <cellStyle name="Comma 5 2 3 4 2 2" xfId="1426"/>
    <cellStyle name="Comma 5 2 3 4 3" xfId="380"/>
    <cellStyle name="Comma 5 2 3 4 4" xfId="1326"/>
    <cellStyle name="Comma 5 2 3 5" xfId="480"/>
    <cellStyle name="Comma 5 2 3 5 2" xfId="1381"/>
    <cellStyle name="Comma 5 2 3 5 3" xfId="1486"/>
    <cellStyle name="Comma 5 2 3 6" xfId="355"/>
    <cellStyle name="Comma 5 2 3 6 2" xfId="1281"/>
    <cellStyle name="Comma 5 2 3 7" xfId="1156"/>
    <cellStyle name="Comma 5 2 4" xfId="157"/>
    <cellStyle name="Comma 5 2 4 2" xfId="207"/>
    <cellStyle name="Comma 5 2 4 2 2" xfId="535"/>
    <cellStyle name="Comma 5 2 4 2 2 2" xfId="1070"/>
    <cellStyle name="Comma 5 2 4 2 3" xfId="435"/>
    <cellStyle name="Comma 5 2 4 2 4" xfId="1420"/>
    <cellStyle name="Comma 5 2 4 3" xfId="274"/>
    <cellStyle name="Comma 5 2 4 3 2" xfId="597"/>
    <cellStyle name="Comma 5 2 4 3 2 2" xfId="1391"/>
    <cellStyle name="Comma 5 2 4 3 3" xfId="392"/>
    <cellStyle name="Comma 5 2 4 3 4" xfId="1291"/>
    <cellStyle name="Comma 5 2 4 4" xfId="492"/>
    <cellStyle name="Comma 5 2 4 4 2" xfId="1258"/>
    <cellStyle name="Comma 5 2 4 4 3" xfId="1259"/>
    <cellStyle name="Comma 5 2 4 5" xfId="333"/>
    <cellStyle name="Comma 5 2 4 5 2" xfId="1257"/>
    <cellStyle name="Comma 5 2 4 6" xfId="1354"/>
    <cellStyle name="Comma 5 2 5" xfId="190"/>
    <cellStyle name="Comma 5 2 5 2" xfId="518"/>
    <cellStyle name="Comma 5 2 5 2 2" xfId="1438"/>
    <cellStyle name="Comma 5 2 5 2 3" xfId="1460"/>
    <cellStyle name="Comma 5 2 5 3" xfId="418"/>
    <cellStyle name="Comma 5 2 5 3 2" xfId="1251"/>
    <cellStyle name="Comma 5 2 5 4" xfId="1212"/>
    <cellStyle name="Comma 5 2 6" xfId="243"/>
    <cellStyle name="Comma 5 2 6 2" xfId="566"/>
    <cellStyle name="Comma 5 2 6 2 2" xfId="1193"/>
    <cellStyle name="Comma 5 2 6 2 3" xfId="1228"/>
    <cellStyle name="Comma 5 2 6 3" xfId="361"/>
    <cellStyle name="Comma 5 2 6 4" xfId="1229"/>
    <cellStyle name="Comma 5 2 7" xfId="300"/>
    <cellStyle name="Comma 5 2 7 2" xfId="622"/>
    <cellStyle name="Comma 5 2 7 3" xfId="1064"/>
    <cellStyle name="Comma 5 2 8" xfId="461"/>
    <cellStyle name="Comma 5 2 8 2" xfId="720"/>
    <cellStyle name="Comma 5 2 9" xfId="322"/>
    <cellStyle name="Comma 5 2 9 2" xfId="1072"/>
    <cellStyle name="Comma 5 3" xfId="129"/>
    <cellStyle name="Comma 5 3 2" xfId="173"/>
    <cellStyle name="Comma 5 3 2 2" xfId="285"/>
    <cellStyle name="Comma 5 3 2 2 2" xfId="607"/>
    <cellStyle name="Comma 5 3 2 2 3" xfId="1059"/>
    <cellStyle name="Comma 5 3 2 3" xfId="503"/>
    <cellStyle name="Comma 5 3 2 3 2" xfId="1073"/>
    <cellStyle name="Comma 5 3 2 4" xfId="403"/>
    <cellStyle name="Comma 5 3 2 4 2" xfId="1497"/>
    <cellStyle name="Comma 5 3 2 5" xfId="1442"/>
    <cellStyle name="Comma 5 3 3" xfId="220"/>
    <cellStyle name="Comma 5 3 3 2" xfId="546"/>
    <cellStyle name="Comma 5 3 3 2 2" xfId="1232"/>
    <cellStyle name="Comma 5 3 3 2 3" xfId="1293"/>
    <cellStyle name="Comma 5 3 3 3" xfId="446"/>
    <cellStyle name="Comma 5 3 3 3 2" xfId="1393"/>
    <cellStyle name="Comma 5 3 3 4" xfId="1172"/>
    <cellStyle name="Comma 5 3 4" xfId="255"/>
    <cellStyle name="Comma 5 3 4 2" xfId="578"/>
    <cellStyle name="Comma 5 3 4 2 2" xfId="1200"/>
    <cellStyle name="Comma 5 3 4 2 3" xfId="1366"/>
    <cellStyle name="Comma 5 3 4 3" xfId="373"/>
    <cellStyle name="Comma 5 3 4 4" xfId="1472"/>
    <cellStyle name="Comma 5 3 5" xfId="473"/>
    <cellStyle name="Comma 5 3 5 2" xfId="1265"/>
    <cellStyle name="Comma 5 3 5 3" xfId="1410"/>
    <cellStyle name="Comma 5 3 6" xfId="346"/>
    <cellStyle name="Comma 5 3 6 2" xfId="1310"/>
    <cellStyle name="Comma 5 3 7" xfId="1163"/>
    <cellStyle name="Comma 5 4" xfId="141"/>
    <cellStyle name="Comma 5 4 2" xfId="181"/>
    <cellStyle name="Comma 5 4 2 2" xfId="293"/>
    <cellStyle name="Comma 5 4 2 2 2" xfId="615"/>
    <cellStyle name="Comma 5 4 2 2 3" xfId="1223"/>
    <cellStyle name="Comma 5 4 2 3" xfId="511"/>
    <cellStyle name="Comma 5 4 2 3 2" xfId="1386"/>
    <cellStyle name="Comma 5 4 2 4" xfId="411"/>
    <cellStyle name="Comma 5 4 2 4 2" xfId="1491"/>
    <cellStyle name="Comma 5 4 2 5" xfId="1286"/>
    <cellStyle name="Comma 5 4 3" xfId="228"/>
    <cellStyle name="Comma 5 4 3 2" xfId="554"/>
    <cellStyle name="Comma 5 4 3 2 2" xfId="1431"/>
    <cellStyle name="Comma 5 4 3 2 3" xfId="1331"/>
    <cellStyle name="Comma 5 4 3 3" xfId="454"/>
    <cellStyle name="Comma 5 4 3 4" xfId="1120"/>
    <cellStyle name="Comma 5 4 4" xfId="261"/>
    <cellStyle name="Comma 5 4 4 2" xfId="584"/>
    <cellStyle name="Comma 5 4 4 2 2" xfId="1207"/>
    <cellStyle name="Comma 5 4 4 3" xfId="379"/>
    <cellStyle name="Comma 5 4 4 4" xfId="1359"/>
    <cellStyle name="Comma 5 4 5" xfId="479"/>
    <cellStyle name="Comma 5 4 5 2" xfId="1465"/>
    <cellStyle name="Comma 5 4 5 3" xfId="1255"/>
    <cellStyle name="Comma 5 4 6" xfId="354"/>
    <cellStyle name="Comma 5 4 6 2" xfId="1417"/>
    <cellStyle name="Comma 5 4 7" xfId="1317"/>
    <cellStyle name="Comma 5 5" xfId="156"/>
    <cellStyle name="Comma 5 5 2" xfId="206"/>
    <cellStyle name="Comma 5 5 2 2" xfId="534"/>
    <cellStyle name="Comma 5 5 2 2 2" xfId="1373"/>
    <cellStyle name="Comma 5 5 2 3" xfId="434"/>
    <cellStyle name="Comma 5 5 2 4" xfId="1478"/>
    <cellStyle name="Comma 5 5 3" xfId="273"/>
    <cellStyle name="Comma 5 5 3 2" xfId="596"/>
    <cellStyle name="Comma 5 5 3 2 2" xfId="1272"/>
    <cellStyle name="Comma 5 5 3 3" xfId="391"/>
    <cellStyle name="Comma 5 5 3 4" xfId="1129"/>
    <cellStyle name="Comma 5 5 4" xfId="491"/>
    <cellStyle name="Comma 5 5 4 2" xfId="1188"/>
    <cellStyle name="Comma 5 5 4 3" xfId="1349"/>
    <cellStyle name="Comma 5 5 5" xfId="332"/>
    <cellStyle name="Comma 5 5 5 2" xfId="1454"/>
    <cellStyle name="Comma 5 5 6" xfId="1245"/>
    <cellStyle name="Comma 5 6" xfId="189"/>
    <cellStyle name="Comma 5 6 2" xfId="517"/>
    <cellStyle name="Comma 5 6 2 2" xfId="1423"/>
    <cellStyle name="Comma 5 6 2 3" xfId="1323"/>
    <cellStyle name="Comma 5 6 3" xfId="417"/>
    <cellStyle name="Comma 5 6 3 2" xfId="1215"/>
    <cellStyle name="Comma 5 6 4" xfId="1378"/>
    <cellStyle name="Comma 5 7" xfId="242"/>
    <cellStyle name="Comma 5 7 2" xfId="565"/>
    <cellStyle name="Comma 5 7 2 2" xfId="1440"/>
    <cellStyle name="Comma 5 7 2 3" xfId="1483"/>
    <cellStyle name="Comma 5 7 3" xfId="360"/>
    <cellStyle name="Comma 5 7 4" xfId="1278"/>
    <cellStyle name="Comma 5 8" xfId="299"/>
    <cellStyle name="Comma 5 8 2" xfId="621"/>
    <cellStyle name="Comma 5 8 3" xfId="1153"/>
    <cellStyle name="Comma 5 9" xfId="460"/>
    <cellStyle name="Comma 5 9 2" xfId="974"/>
    <cellStyle name="Comma 6" xfId="133"/>
    <cellStyle name="Comma 6 2" xfId="161"/>
    <cellStyle name="Comma 6 2 2" xfId="277"/>
    <cellStyle name="Comma 6 2 2 2" xfId="600"/>
    <cellStyle name="Comma 6 2 2 2 2" xfId="1065"/>
    <cellStyle name="Comma 6 2 2 3" xfId="396"/>
    <cellStyle name="Comma 6 2 2 4" xfId="1052"/>
    <cellStyle name="Comma 6 2 3" xfId="232"/>
    <cellStyle name="Comma 6 2 3 2" xfId="558"/>
    <cellStyle name="Comma 6 2 3 3" xfId="1048"/>
    <cellStyle name="Comma 6 2 4" xfId="496"/>
    <cellStyle name="Comma 6 2 4 2" xfId="1183"/>
    <cellStyle name="Comma 6 2 5" xfId="337"/>
    <cellStyle name="Comma 6 2 5 2" xfId="1337"/>
    <cellStyle name="Comma 6 2 6" xfId="1051"/>
    <cellStyle name="Comma 6 3" xfId="211"/>
    <cellStyle name="Comma 6 3 2" xfId="539"/>
    <cellStyle name="Comma 6 3 2 2" xfId="1441"/>
    <cellStyle name="Comma 6 3 2 3" xfId="1231"/>
    <cellStyle name="Comma 6 3 3" xfId="439"/>
    <cellStyle name="Comma 6 3 3 2" xfId="1392"/>
    <cellStyle name="Comma 6 3 4" xfId="1292"/>
    <cellStyle name="Comma 6 4" xfId="259"/>
    <cellStyle name="Comma 6 4 2" xfId="582"/>
    <cellStyle name="Comma 6 4 2 2" xfId="1260"/>
    <cellStyle name="Comma 6 4 2 3" xfId="1361"/>
    <cellStyle name="Comma 6 4 3" xfId="377"/>
    <cellStyle name="Comma 6 4 4" xfId="1467"/>
    <cellStyle name="Comma 6 5" xfId="477"/>
    <cellStyle name="Comma 6 5 2" xfId="1171"/>
    <cellStyle name="Comma 6 5 3" xfId="1195"/>
    <cellStyle name="Comma 6 6" xfId="314"/>
    <cellStyle name="Comma 6 6 2" xfId="1358"/>
    <cellStyle name="Comma 6 7" xfId="1464"/>
    <cellStyle name="Comma 7" xfId="135"/>
    <cellStyle name="Currency" xfId="4" builtinId="4"/>
    <cellStyle name="Currency 2" xfId="1553"/>
    <cellStyle name="Explanatory Text 2" xfId="1030"/>
    <cellStyle name="Good 2" xfId="1031"/>
    <cellStyle name="Heading 1 2" xfId="1032"/>
    <cellStyle name="Heading 2 2" xfId="1033"/>
    <cellStyle name="Heading 3 2" xfId="1034"/>
    <cellStyle name="Heading 4 2" xfId="1035"/>
    <cellStyle name="Input 2" xfId="1036"/>
    <cellStyle name="Linked Cell 2" xfId="1037"/>
    <cellStyle name="Neutral 2" xfId="1038"/>
    <cellStyle name="Normal" xfId="0" builtinId="0"/>
    <cellStyle name="Normal 10" xfId="36"/>
    <cellStyle name="Normal 10 2" xfId="124"/>
    <cellStyle name="Normal 10 2 2" xfId="177"/>
    <cellStyle name="Normal 10 2 2 2" xfId="224"/>
    <cellStyle name="Normal 10 2 2 2 2" xfId="550"/>
    <cellStyle name="Normal 10 2 2 2 2 2" xfId="1405"/>
    <cellStyle name="Normal 10 2 2 2 2_four-year set-pp3-10" xfId="835"/>
    <cellStyle name="Normal 10 2 2 2 3" xfId="450"/>
    <cellStyle name="Normal 10 2 2 2 4" xfId="1305"/>
    <cellStyle name="Normal 10 2 2 2_four-year set-pp3-10" xfId="856"/>
    <cellStyle name="Normal 10 2 2 3" xfId="289"/>
    <cellStyle name="Normal 10 2 2 3 2" xfId="611"/>
    <cellStyle name="Normal 10 2 2 3 2 2" xfId="1162"/>
    <cellStyle name="Normal 10 2 2 3 2_four-year set-pp3-10" xfId="665"/>
    <cellStyle name="Normal 10 2 2 3 3" xfId="407"/>
    <cellStyle name="Normal 10 2 2 3 4" xfId="1222"/>
    <cellStyle name="Normal 10 2 2 3_four-year set-pp3-10" xfId="968"/>
    <cellStyle name="Normal 10 2 2 4" xfId="507"/>
    <cellStyle name="Normal 10 2 2 4 2" xfId="1341"/>
    <cellStyle name="Normal 10 2 2 4 3" xfId="1446"/>
    <cellStyle name="Normal 10 2 2 4_four-year set-pp3-10" xfId="984"/>
    <cellStyle name="Normal 10 2 2 5" xfId="350"/>
    <cellStyle name="Normal 10 2 2 5 2" xfId="1237"/>
    <cellStyle name="Normal 10 2 2 5_four-year set-pp3-10" xfId="773"/>
    <cellStyle name="Normal 10 2 2 6" xfId="1430"/>
    <cellStyle name="Normal 10 2 2_four-year set-pp3-10" xfId="934"/>
    <cellStyle name="Normal 10 2 3" xfId="197"/>
    <cellStyle name="Normal 10 2 3 2" xfId="525"/>
    <cellStyle name="Normal 10 2 3 2 2" xfId="1330"/>
    <cellStyle name="Normal 10 2 3 2 3" xfId="1385"/>
    <cellStyle name="Normal 10 2 3 2_four-year set-pp3-10" xfId="927"/>
    <cellStyle name="Normal 10 2 3 3" xfId="425"/>
    <cellStyle name="Normal 10 2 3 3 2" xfId="1490"/>
    <cellStyle name="Normal 10 2 3 3_four-year set-pp3-10" xfId="976"/>
    <cellStyle name="Normal 10 2 3 4" xfId="1285"/>
    <cellStyle name="Normal 10 2 3_four-year set-pp3-10" xfId="829"/>
    <cellStyle name="Normal 10 2 4" xfId="252"/>
    <cellStyle name="Normal 10 2 4 2" xfId="575"/>
    <cellStyle name="Normal 10 2 4 2 2" xfId="1115"/>
    <cellStyle name="Normal 10 2 4 2 3" xfId="1205"/>
    <cellStyle name="Normal 10 2 4 2_four-year set-pp3-10" xfId="718"/>
    <cellStyle name="Normal 10 2 4 3" xfId="370"/>
    <cellStyle name="Normal 10 2 4 4" xfId="1344"/>
    <cellStyle name="Normal 10 2 4_four-year set-pp3-10" xfId="859"/>
    <cellStyle name="Normal 10 2 5" xfId="470"/>
    <cellStyle name="Normal 10 2 5 2" xfId="1449"/>
    <cellStyle name="Normal 10 2 5 3" xfId="1240"/>
    <cellStyle name="Normal 10 2 5_four-year set-pp3-10" xfId="699"/>
    <cellStyle name="Normal 10 2 6" xfId="325"/>
    <cellStyle name="Normal 10 2 6 2" xfId="1400"/>
    <cellStyle name="Normal 10 2 6_four-year set-pp3-10" xfId="706"/>
    <cellStyle name="Normal 10 2 7" xfId="1300"/>
    <cellStyle name="Normal 10 2_four-year set-pp3-10" xfId="959"/>
    <cellStyle name="Normal 10 3" xfId="113"/>
    <cellStyle name="Normal 10 3 2" xfId="169"/>
    <cellStyle name="Normal 10 3 2 2" xfId="281"/>
    <cellStyle name="Normal 10 3 2 3" xfId="234"/>
    <cellStyle name="Normal 10 3 2 3 2" xfId="559"/>
    <cellStyle name="Normal 10 3 2 3_four-year set-pp3-10" xfId="748"/>
    <cellStyle name="Normal 10 3 2 4" xfId="341"/>
    <cellStyle name="Normal 10 3 2 5" xfId="1270"/>
    <cellStyle name="Normal 10 3 2_four-year set-pp3-10" xfId="636"/>
    <cellStyle name="Normal 10 3 3" xfId="248"/>
    <cellStyle name="Normal 10 3 3 2" xfId="571"/>
    <cellStyle name="Normal 10 3 3 2 2" xfId="1371"/>
    <cellStyle name="Normal 10 3 3 2_four-year set-pp3-10" xfId="671"/>
    <cellStyle name="Normal 10 3 3 3" xfId="366"/>
    <cellStyle name="Normal 10 3 3 4" xfId="1415"/>
    <cellStyle name="Normal 10 3 3_four-year set-pp3-10" xfId="714"/>
    <cellStyle name="Normal 10 3 4" xfId="466"/>
    <cellStyle name="Normal 10 3 4 2" xfId="1315"/>
    <cellStyle name="Normal 10 3 4_four-year set-pp3-10" xfId="857"/>
    <cellStyle name="Normal 10 3_four-year set-pp3-10" xfId="635"/>
    <cellStyle name="Normal 10 4" xfId="153"/>
    <cellStyle name="Normal 10 4 2" xfId="203"/>
    <cellStyle name="Normal 10 4 2 2" xfId="531"/>
    <cellStyle name="Normal 10 4 2 2 2" xfId="1176"/>
    <cellStyle name="Normal 10 4 2 2_four-year set-pp3-10" xfId="737"/>
    <cellStyle name="Normal 10 4 2 3" xfId="431"/>
    <cellStyle name="Normal 10 4 2 4" xfId="1127"/>
    <cellStyle name="Normal 10 4 2_four-year set-pp3-10" xfId="747"/>
    <cellStyle name="Normal 10 4 3" xfId="270"/>
    <cellStyle name="Normal 10 4 3 2" xfId="593"/>
    <cellStyle name="Normal 10 4 3 2 2" xfId="1187"/>
    <cellStyle name="Normal 10 4 3 2_four-year set-pp3-10" xfId="910"/>
    <cellStyle name="Normal 10 4 3 3" xfId="388"/>
    <cellStyle name="Normal 10 4 3 4" xfId="1348"/>
    <cellStyle name="Normal 10 4 3_four-year set-pp3-10" xfId="854"/>
    <cellStyle name="Normal 10 4 4" xfId="488"/>
    <cellStyle name="Normal 10 4 4 2" xfId="1453"/>
    <cellStyle name="Normal 10 4 4 3" xfId="1244"/>
    <cellStyle name="Normal 10 4 4_four-year set-pp3-10" xfId="799"/>
    <cellStyle name="Normal 10 4 5" xfId="329"/>
    <cellStyle name="Normal 10 4 5 2" xfId="1303"/>
    <cellStyle name="Normal 10 4 5_four-year set-pp3-10" xfId="983"/>
    <cellStyle name="Normal 10 4 6" xfId="1403"/>
    <cellStyle name="Normal 10 4_four-year set-pp3-10" xfId="707"/>
    <cellStyle name="Normal 10 5" xfId="194"/>
    <cellStyle name="Normal 10 5 2" xfId="522"/>
    <cellStyle name="Normal 10 5 2 2" xfId="1179"/>
    <cellStyle name="Normal 10 5 2 3" xfId="1199"/>
    <cellStyle name="Normal 10 5 2_four-year set-pp3-10" xfId="688"/>
    <cellStyle name="Normal 10 5 3" xfId="422"/>
    <cellStyle name="Normal 10 5 3 2" xfId="1365"/>
    <cellStyle name="Normal 10 5 3_four-year set-pp3-10" xfId="872"/>
    <cellStyle name="Normal 10 5 4" xfId="1471"/>
    <cellStyle name="Normal 10 5_four-year set-pp3-10" xfId="993"/>
    <cellStyle name="Normal 10 6" xfId="775"/>
    <cellStyle name="Normal 10 7" xfId="1264"/>
    <cellStyle name="Normal 10_four-year set-pp3-10" xfId="634"/>
    <cellStyle name="Normal 100" xfId="1409"/>
    <cellStyle name="Normal 101" xfId="1556"/>
    <cellStyle name="Normal 11" xfId="37"/>
    <cellStyle name="Normal 11 2" xfId="679"/>
    <cellStyle name="Normal 11_four-year set-pp3-10" xfId="975"/>
    <cellStyle name="Normal 12" xfId="28"/>
    <cellStyle name="Normal 12 2" xfId="51"/>
    <cellStyle name="Normal 12 3" xfId="167"/>
    <cellStyle name="Normal 12_four-year set-pp3-10" xfId="637"/>
    <cellStyle name="Normal 13" xfId="41"/>
    <cellStyle name="Normal 13 2" xfId="52"/>
    <cellStyle name="Normal 13 3" xfId="79"/>
    <cellStyle name="Normal 13 3 2" xfId="137"/>
    <cellStyle name="Normal 13 3 3" xfId="239"/>
    <cellStyle name="Normal 13 3_four-year set-pp3-10" xfId="639"/>
    <cellStyle name="Normal 13 4" xfId="677"/>
    <cellStyle name="Normal 13_four-year set-pp3-10" xfId="638"/>
    <cellStyle name="Normal 14" xfId="26"/>
    <cellStyle name="Normal 14 2" xfId="50"/>
    <cellStyle name="Normal 14 3" xfId="166"/>
    <cellStyle name="Normal 14_four-year set-pp3-10" xfId="640"/>
    <cellStyle name="Normal 15" xfId="27"/>
    <cellStyle name="Normal 15 2" xfId="695"/>
    <cellStyle name="Normal 16" xfId="80"/>
    <cellStyle name="Normal 17" xfId="81"/>
    <cellStyle name="Normal 17 2" xfId="642"/>
    <cellStyle name="Normal 17 3" xfId="682"/>
    <cellStyle name="Normal 17_four-year set-pp3-10" xfId="641"/>
    <cellStyle name="Normal 18" xfId="82"/>
    <cellStyle name="Normal 18 2" xfId="644"/>
    <cellStyle name="Normal 18 3" xfId="681"/>
    <cellStyle name="Normal 18_four-year set-pp3-10" xfId="643"/>
    <cellStyle name="Normal 19" xfId="115"/>
    <cellStyle name="Normal 19 2" xfId="139"/>
    <cellStyle name="Normal 19 3" xfId="134"/>
    <cellStyle name="Normal 19 4" xfId="793"/>
    <cellStyle name="Normal 19_four-year set-pp3-10" xfId="878"/>
    <cellStyle name="Normal 2" xfId="5"/>
    <cellStyle name="Normal 2 2" xfId="44"/>
    <cellStyle name="Normal 2 2 2" xfId="65"/>
    <cellStyle name="Normal 2 2 3" xfId="1079"/>
    <cellStyle name="Normal 2 2_four-year set-pp3-10" xfId="1039"/>
    <cellStyle name="Normal 2 3" xfId="64"/>
    <cellStyle name="Normal 2 3 2" xfId="66"/>
    <cellStyle name="Normal 2 4" xfId="76"/>
    <cellStyle name="Normal 2 4 2" xfId="304"/>
    <cellStyle name="Normal 2 4 2 2" xfId="1555"/>
    <cellStyle name="Normal 2 4 2_four-year set-pp3-10" xfId="733"/>
    <cellStyle name="Normal 2 4_four-year set-pp3-10" xfId="1554"/>
    <cellStyle name="Normal 2 5" xfId="67"/>
    <cellStyle name="Normal 2 5 10" xfId="316"/>
    <cellStyle name="Normal 2 5 10 2" xfId="1309"/>
    <cellStyle name="Normal 2 5 10_four-year set-pp3-10" xfId="991"/>
    <cellStyle name="Normal 2 5 11" xfId="1119"/>
    <cellStyle name="Normal 2 5 2" xfId="132"/>
    <cellStyle name="Normal 2 5 2 2" xfId="176"/>
    <cellStyle name="Normal 2 5 2 2 2" xfId="223"/>
    <cellStyle name="Normal 2 5 2 2 2 2" xfId="549"/>
    <cellStyle name="Normal 2 5 2 2 2 2 2" xfId="1214"/>
    <cellStyle name="Normal 2 5 2 2 2 2 3" xfId="1377"/>
    <cellStyle name="Normal 2 5 2 2 2 2_four-year set-pp3-10" xfId="721"/>
    <cellStyle name="Normal 2 5 2 2 2 3" xfId="449"/>
    <cellStyle name="Normal 2 5 2 2 2 3 2" xfId="1482"/>
    <cellStyle name="Normal 2 5 2 2 2 3_four-year set-pp3-10" xfId="827"/>
    <cellStyle name="Normal 2 5 2 2 2 4" xfId="1277"/>
    <cellStyle name="Normal 2 5 2 2 2_four-year set-pp3-10" xfId="801"/>
    <cellStyle name="Normal 2 5 2 2 3" xfId="288"/>
    <cellStyle name="Normal 2 5 2 2 3 2" xfId="610"/>
    <cellStyle name="Normal 2 5 2 2 3 2 2" xfId="1422"/>
    <cellStyle name="Normal 2 5 2 2 3 2 3" xfId="1322"/>
    <cellStyle name="Normal 2 5 2 2 3 2_four-year set-pp3-10" xfId="987"/>
    <cellStyle name="Normal 2 5 2 2 3 3" xfId="406"/>
    <cellStyle name="Normal 2 5 2 2 3 3 2" xfId="1149"/>
    <cellStyle name="Normal 2 5 2 2 3 3_four-year set-pp3-10" xfId="940"/>
    <cellStyle name="Normal 2 5 2 2 3 4" xfId="1058"/>
    <cellStyle name="Normal 2 5 2 2 3_four-year set-pp3-10" xfId="992"/>
    <cellStyle name="Normal 2 5 2 2 4" xfId="506"/>
    <cellStyle name="Normal 2 5 2 2 4 2" xfId="1047"/>
    <cellStyle name="Normal 2 5 2 2 4 3" xfId="1181"/>
    <cellStyle name="Normal 2 5 2 2 4_four-year set-pp3-10" xfId="806"/>
    <cellStyle name="Normal 2 5 2 2 5" xfId="349"/>
    <cellStyle name="Normal 2 5 2 2 5 2" xfId="1336"/>
    <cellStyle name="Normal 2 5 2 2 5_four-year set-pp3-10" xfId="797"/>
    <cellStyle name="Normal 2 5 2 2 6" xfId="1496"/>
    <cellStyle name="Normal 2 5 2 2 7" xfId="1050"/>
    <cellStyle name="Normal 2 5 2 2_four-year set-pp3-10" xfId="853"/>
    <cellStyle name="Normal 2 5 2 3" xfId="159"/>
    <cellStyle name="Normal 2 5 2 3 2" xfId="209"/>
    <cellStyle name="Normal 2 5 2 3 2 2" xfId="537"/>
    <cellStyle name="Normal 2 5 2 3 2 2 2" xfId="1071"/>
    <cellStyle name="Normal 2 5 2 3 2 2_four-year set-pp3-10" xfId="892"/>
    <cellStyle name="Normal 2 5 2 3 2 3" xfId="437"/>
    <cellStyle name="Normal 2 5 2 3 2 4" xfId="1140"/>
    <cellStyle name="Normal 2 5 2 3 2_four-year set-pp3-10" xfId="938"/>
    <cellStyle name="Normal 2 5 2 3 3" xfId="276"/>
    <cellStyle name="Normal 2 5 2 3 3 2" xfId="599"/>
    <cellStyle name="Normal 2 5 2 3 3 2 2" xfId="1139"/>
    <cellStyle name="Normal 2 5 2 3 3 2_four-year set-pp3-10" xfId="896"/>
    <cellStyle name="Normal 2 5 2 3 3 3" xfId="394"/>
    <cellStyle name="Normal 2 5 2 3 3 4" xfId="1138"/>
    <cellStyle name="Normal 2 5 2 3 3_four-year set-pp3-10" xfId="964"/>
    <cellStyle name="Normal 2 5 2 3 4" xfId="494"/>
    <cellStyle name="Normal 2 5 2 3 4 2" xfId="1104"/>
    <cellStyle name="Normal 2 5 2 3 4 3" xfId="1114"/>
    <cellStyle name="Normal 2 5 2 3 4_four-year set-pp3-10" xfId="844"/>
    <cellStyle name="Normal 2 5 2 3 5" xfId="335"/>
    <cellStyle name="Normal 2 5 2 3 5 2" xfId="1113"/>
    <cellStyle name="Normal 2 5 2 3 5_four-year set-pp3-10" xfId="740"/>
    <cellStyle name="Normal 2 5 2 3 6" xfId="1185"/>
    <cellStyle name="Normal 2 5 2 3_four-year set-pp3-10" xfId="876"/>
    <cellStyle name="Normal 2 5 2 4" xfId="199"/>
    <cellStyle name="Normal 2 5 2 4 2" xfId="527"/>
    <cellStyle name="Normal 2 5 2 4 2 2" xfId="1503"/>
    <cellStyle name="Normal 2 5 2 4 2 3" xfId="1298"/>
    <cellStyle name="Normal 2 5 2 4 2_four-year set-pp3-10" xfId="789"/>
    <cellStyle name="Normal 2 5 2 4 3" xfId="427"/>
    <cellStyle name="Normal 2 5 2 4 3 2" xfId="1398"/>
    <cellStyle name="Normal 2 5 2 4 3_four-year set-pp3-10" xfId="977"/>
    <cellStyle name="Normal 2 5 2 4 4" xfId="1174"/>
    <cellStyle name="Normal 2 5 2 4_four-year set-pp3-10" xfId="868"/>
    <cellStyle name="Normal 2 5 2 5" xfId="258"/>
    <cellStyle name="Normal 2 5 2 5 2" xfId="581"/>
    <cellStyle name="Normal 2 5 2 5 2 2" xfId="1197"/>
    <cellStyle name="Normal 2 5 2 5 2 3" xfId="1363"/>
    <cellStyle name="Normal 2 5 2 5 2_four-year set-pp3-10" xfId="680"/>
    <cellStyle name="Normal 2 5 2 5 3" xfId="376"/>
    <cellStyle name="Normal 2 5 2 5 4" xfId="1469"/>
    <cellStyle name="Normal 2 5 2 5_four-year set-pp3-10" xfId="755"/>
    <cellStyle name="Normal 2 5 2 6" xfId="476"/>
    <cellStyle name="Normal 2 5 2 6 2" xfId="1262"/>
    <cellStyle name="Normal 2 5 2 6 3" xfId="1407"/>
    <cellStyle name="Normal 2 5 2 6_four-year set-pp3-10" xfId="954"/>
    <cellStyle name="Normal 2 5 2 7" xfId="324"/>
    <cellStyle name="Normal 2 5 2 7 2" xfId="1307"/>
    <cellStyle name="Normal 2 5 2 7_four-year set-pp3-10" xfId="905"/>
    <cellStyle name="Normal 2 5 2 8" xfId="1117"/>
    <cellStyle name="Normal 2 5 2_four-year set-pp3-10" xfId="742"/>
    <cellStyle name="Normal 2 5 3" xfId="122"/>
    <cellStyle name="Normal 2 5 3 2" xfId="163"/>
    <cellStyle name="Normal 2 5 3 2 2" xfId="279"/>
    <cellStyle name="Normal 2 5 3 2 2 2" xfId="602"/>
    <cellStyle name="Normal 2 5 3 2 2 3" xfId="1209"/>
    <cellStyle name="Normal 2 5 3 2 2_four-year set-pp3-10" xfId="817"/>
    <cellStyle name="Normal 2 5 3 2 3" xfId="498"/>
    <cellStyle name="Normal 2 5 3 2 3 2" xfId="1375"/>
    <cellStyle name="Normal 2 5 3 2 3_four-year set-pp3-10" xfId="728"/>
    <cellStyle name="Normal 2 5 3 2 4" xfId="398"/>
    <cellStyle name="Normal 2 5 3 2 4 2" xfId="1480"/>
    <cellStyle name="Normal 2 5 3 2 4_four-year set-pp3-10" xfId="979"/>
    <cellStyle name="Normal 2 5 3 2 5" xfId="1274"/>
    <cellStyle name="Normal 2 5 3 2_four-year set-pp3-10" xfId="731"/>
    <cellStyle name="Normal 2 5 3 3" xfId="213"/>
    <cellStyle name="Normal 2 5 3 3 2" xfId="541"/>
    <cellStyle name="Normal 2 5 3 3 2 2" xfId="1419"/>
    <cellStyle name="Normal 2 5 3 3 2 3" xfId="1319"/>
    <cellStyle name="Normal 2 5 3 3 2_four-year set-pp3-10" xfId="926"/>
    <cellStyle name="Normal 2 5 3 3 3" xfId="441"/>
    <cellStyle name="Normal 2 5 3 3 3 2" xfId="1130"/>
    <cellStyle name="Normal 2 5 3 3 3_four-year set-pp3-10" xfId="877"/>
    <cellStyle name="Normal 2 5 3 3 4" xfId="1186"/>
    <cellStyle name="Normal 2 5 3 3_four-year set-pp3-10" xfId="941"/>
    <cellStyle name="Normal 2 5 3 4" xfId="250"/>
    <cellStyle name="Normal 2 5 3 4 2" xfId="573"/>
    <cellStyle name="Normal 2 5 3 4 2 2" xfId="1342"/>
    <cellStyle name="Normal 2 5 3 4 2 3" xfId="1447"/>
    <cellStyle name="Normal 2 5 3 4 2_four-year set-pp3-10" xfId="691"/>
    <cellStyle name="Normal 2 5 3 4 3" xfId="368"/>
    <cellStyle name="Normal 2 5 3 4 4" xfId="1238"/>
    <cellStyle name="Normal 2 5 3 4_four-year set-pp3-10" xfId="815"/>
    <cellStyle name="Normal 2 5 3 5" xfId="468"/>
    <cellStyle name="Normal 2 5 3 5 2" xfId="1421"/>
    <cellStyle name="Normal 2 5 3 5 3" xfId="1321"/>
    <cellStyle name="Normal 2 5 3 5_four-year set-pp3-10" xfId="936"/>
    <cellStyle name="Normal 2 5 3 6" xfId="339"/>
    <cellStyle name="Normal 2 5 3 6 2" xfId="1376"/>
    <cellStyle name="Normal 2 5 3 6_four-year set-pp3-10" xfId="750"/>
    <cellStyle name="Normal 2 5 3 7" xfId="1439"/>
    <cellStyle name="Normal 2 5 3_four-year set-pp3-10" xfId="798"/>
    <cellStyle name="Normal 2 5 4" xfId="143"/>
    <cellStyle name="Normal 2 5 4 2" xfId="184"/>
    <cellStyle name="Normal 2 5 4 2 2" xfId="296"/>
    <cellStyle name="Normal 2 5 4 2 2 2" xfId="618"/>
    <cellStyle name="Normal 2 5 4 2 2 3" xfId="1481"/>
    <cellStyle name="Normal 2 5 4 2 2_four-year set-pp3-10" xfId="923"/>
    <cellStyle name="Normal 2 5 4 2 3" xfId="514"/>
    <cellStyle name="Normal 2 5 4 2 3 2" xfId="1276"/>
    <cellStyle name="Normal 2 5 4 2 3_four-year set-pp3-10" xfId="710"/>
    <cellStyle name="Normal 2 5 4 2 4" xfId="414"/>
    <cellStyle name="Normal 2 5 4 2 4 2" xfId="1213"/>
    <cellStyle name="Normal 2 5 4 2 4_four-year set-pp3-10" xfId="772"/>
    <cellStyle name="Normal 2 5 4 2 5" xfId="1148"/>
    <cellStyle name="Normal 2 5 4 2_four-year set-pp3-10" xfId="672"/>
    <cellStyle name="Normal 2 5 4 3" xfId="231"/>
    <cellStyle name="Normal 2 5 4 3 2" xfId="557"/>
    <cellStyle name="Normal 2 5 4 3 2 2" xfId="1346"/>
    <cellStyle name="Normal 2 5 4 3 2 3" xfId="1507"/>
    <cellStyle name="Normal 2 5 4 3 2_four-year set-pp3-10" xfId="894"/>
    <cellStyle name="Normal 2 5 4 3 3" xfId="457"/>
    <cellStyle name="Normal 2 5 4 3 3 2" xfId="1451"/>
    <cellStyle name="Normal 2 5 4 3 3_four-year set-pp3-10" xfId="917"/>
    <cellStyle name="Normal 2 5 4 3 4" xfId="1242"/>
    <cellStyle name="Normal 2 5 4 3_four-year set-pp3-10" xfId="887"/>
    <cellStyle name="Normal 2 5 4 4" xfId="263"/>
    <cellStyle name="Normal 2 5 4 4 2" xfId="586"/>
    <cellStyle name="Normal 2 5 4 4 2 2" xfId="1401"/>
    <cellStyle name="Normal 2 5 4 4 2_four-year set-pp3-10" xfId="796"/>
    <cellStyle name="Normal 2 5 4 4 3" xfId="381"/>
    <cellStyle name="Normal 2 5 4 4 4" xfId="1301"/>
    <cellStyle name="Normal 2 5 4 4_four-year set-pp3-10" xfId="861"/>
    <cellStyle name="Normal 2 5 4 5" xfId="481"/>
    <cellStyle name="Normal 2 5 4 5 2" xfId="1320"/>
    <cellStyle name="Normal 2 5 4 5 3" xfId="1221"/>
    <cellStyle name="Normal 2 5 4 5_four-year set-pp3-10" xfId="705"/>
    <cellStyle name="Normal 2 5 4 6" xfId="357"/>
    <cellStyle name="Normal 2 5 4 6 2" xfId="1429"/>
    <cellStyle name="Normal 2 5 4 6_four-year set-pp3-10" xfId="792"/>
    <cellStyle name="Normal 2 5 4 7" xfId="1329"/>
    <cellStyle name="Normal 2 5 4_four-year set-pp3-10" xfId="725"/>
    <cellStyle name="Normal 2 5 5" xfId="151"/>
    <cellStyle name="Normal 2 5 5 2" xfId="201"/>
    <cellStyle name="Normal 2 5 5 2 2" xfId="529"/>
    <cellStyle name="Normal 2 5 5 2 2 2" xfId="1384"/>
    <cellStyle name="Normal 2 5 5 2 2_four-year set-pp3-10" xfId="825"/>
    <cellStyle name="Normal 2 5 5 2 3" xfId="429"/>
    <cellStyle name="Normal 2 5 5 2 4" xfId="1436"/>
    <cellStyle name="Normal 2 5 5 2_four-year set-pp3-10" xfId="717"/>
    <cellStyle name="Normal 2 5 5 3" xfId="268"/>
    <cellStyle name="Normal 2 5 5 3 2" xfId="591"/>
    <cellStyle name="Normal 2 5 5 3 2 2" xfId="1489"/>
    <cellStyle name="Normal 2 5 5 3 2_four-year set-pp3-10" xfId="838"/>
    <cellStyle name="Normal 2 5 5 3 3" xfId="386"/>
    <cellStyle name="Normal 2 5 5 3 4" xfId="1284"/>
    <cellStyle name="Normal 2 5 5 3_four-year set-pp3-10" xfId="982"/>
    <cellStyle name="Normal 2 5 5 4" xfId="486"/>
    <cellStyle name="Normal 2 5 5 4 2" xfId="1161"/>
    <cellStyle name="Normal 2 5 5 4 3" xfId="1134"/>
    <cellStyle name="Normal 2 5 5 4_four-year set-pp3-10" xfId="988"/>
    <cellStyle name="Normal 2 5 5 5" xfId="327"/>
    <cellStyle name="Normal 2 5 5 5 2" xfId="1054"/>
    <cellStyle name="Normal 2 5 5 5_four-year set-pp3-10" xfId="866"/>
    <cellStyle name="Normal 2 5 5 6" xfId="1112"/>
    <cellStyle name="Normal 2 5 5_four-year set-pp3-10" xfId="741"/>
    <cellStyle name="Normal 2 5 6" xfId="192"/>
    <cellStyle name="Normal 2 5 6 2" xfId="520"/>
    <cellStyle name="Normal 2 5 6 2 2" xfId="1103"/>
    <cellStyle name="Normal 2 5 6 2 3" xfId="1102"/>
    <cellStyle name="Normal 2 5 6 2_four-year set-pp3-10" xfId="811"/>
    <cellStyle name="Normal 2 5 6 3" xfId="420"/>
    <cellStyle name="Normal 2 5 6 3 2" xfId="1101"/>
    <cellStyle name="Normal 2 5 6 3_four-year set-pp3-10" xfId="966"/>
    <cellStyle name="Normal 2 5 6 4" xfId="1100"/>
    <cellStyle name="Normal 2 5 6_four-year set-pp3-10" xfId="802"/>
    <cellStyle name="Normal 2 5 7" xfId="245"/>
    <cellStyle name="Normal 2 5 7 2" xfId="568"/>
    <cellStyle name="Normal 2 5 7 2 2" xfId="1099"/>
    <cellStyle name="Normal 2 5 7 2 3" xfId="1098"/>
    <cellStyle name="Normal 2 5 7 2_four-year set-pp3-10" xfId="782"/>
    <cellStyle name="Normal 2 5 7 3" xfId="363"/>
    <cellStyle name="Normal 2 5 7 4" xfId="1097"/>
    <cellStyle name="Normal 2 5 7_four-year set-pp3-10" xfId="958"/>
    <cellStyle name="Normal 2 5 8" xfId="302"/>
    <cellStyle name="Normal 2 5 8 2" xfId="624"/>
    <cellStyle name="Normal 2 5 8 3" xfId="1096"/>
    <cellStyle name="Normal 2 5 8_four-year set-pp3-10" xfId="929"/>
    <cellStyle name="Normal 2 5 9" xfId="463"/>
    <cellStyle name="Normal 2 5 9 2" xfId="723"/>
    <cellStyle name="Normal 2 5 9_four-year set-pp3-10" xfId="769"/>
    <cellStyle name="Normal 2 5_four-year set-pp3-10" xfId="908"/>
    <cellStyle name="Normal 2 6" xfId="306"/>
    <cellStyle name="Normal 2 6 2" xfId="1143"/>
    <cellStyle name="Normal 2 6 2 2" xfId="1095"/>
    <cellStyle name="Normal 2 6 2_four-year set-pp3-10" xfId="1552"/>
    <cellStyle name="Normal 2 6_four-year set-pp3-10" xfId="862"/>
    <cellStyle name="Normal 2 7" xfId="25"/>
    <cellStyle name="Normal 2_four-year set-pp3-10" xfId="630"/>
    <cellStyle name="Normal 20" xfId="116"/>
    <cellStyle name="Normal 20 2" xfId="931"/>
    <cellStyle name="Normal 20 3" xfId="1055"/>
    <cellStyle name="Normal 20_four-year set-pp3-10" xfId="824"/>
    <cellStyle name="Normal 21" xfId="117"/>
    <cellStyle name="Normal 22" xfId="118"/>
    <cellStyle name="Normal 23" xfId="119"/>
    <cellStyle name="Normal 24" xfId="32"/>
    <cellStyle name="Normal 25" xfId="105"/>
    <cellStyle name="Normal 26" xfId="106"/>
    <cellStyle name="Normal 27" xfId="83"/>
    <cellStyle name="Normal 28" xfId="84"/>
    <cellStyle name="Normal 29" xfId="85"/>
    <cellStyle name="Normal 3" xfId="6"/>
    <cellStyle name="Normal 3 2" xfId="53"/>
    <cellStyle name="Normal 3 2 2" xfId="309"/>
    <cellStyle name="Normal 3 2 2 2" xfId="628"/>
    <cellStyle name="Normal 3 2 2_four-year set-pp3-10" xfId="895"/>
    <cellStyle name="Normal 3 3" xfId="165"/>
    <cellStyle name="Normal 3 4" xfId="21"/>
    <cellStyle name="Normal 3_four-year set-pp3-10" xfId="631"/>
    <cellStyle name="Normal 30" xfId="86"/>
    <cellStyle name="Normal 31" xfId="87"/>
    <cellStyle name="Normal 32" xfId="88"/>
    <cellStyle name="Normal 33" xfId="89"/>
    <cellStyle name="Normal 34" xfId="90"/>
    <cellStyle name="Normal 35" xfId="91"/>
    <cellStyle name="Normal 36" xfId="92"/>
    <cellStyle name="Normal 37" xfId="93"/>
    <cellStyle name="Normal 38" xfId="33"/>
    <cellStyle name="Normal 39" xfId="94"/>
    <cellStyle name="Normal 4" xfId="7"/>
    <cellStyle name="Normal 4 2" xfId="125"/>
    <cellStyle name="Normal 4 2 2" xfId="308"/>
    <cellStyle name="Normal 4 2_four-year set-pp3-10" xfId="955"/>
    <cellStyle name="Normal 4 3" xfId="40"/>
    <cellStyle name="Normal 4 4" xfId="303"/>
    <cellStyle name="Normal 4 4 2" xfId="625"/>
    <cellStyle name="Normal 4 4 2 2" xfId="1501"/>
    <cellStyle name="Normal 4 4 2_four-year set-pp3-10" xfId="812"/>
    <cellStyle name="Normal 4 4_four-year set-pp3-10" xfId="909"/>
    <cellStyle name="Normal 4 5" xfId="39"/>
    <cellStyle name="Normal 4_four-year set-pp3-10" xfId="632"/>
    <cellStyle name="Normal 40" xfId="95"/>
    <cellStyle name="Normal 41" xfId="96"/>
    <cellStyle name="Normal 42" xfId="97"/>
    <cellStyle name="Normal 43" xfId="98"/>
    <cellStyle name="Normal 44" xfId="99"/>
    <cellStyle name="Normal 45" xfId="100"/>
    <cellStyle name="Normal 46" xfId="101"/>
    <cellStyle name="Normal 47" xfId="102"/>
    <cellStyle name="Normal 48" xfId="103"/>
    <cellStyle name="Normal 49" xfId="107"/>
    <cellStyle name="Normal 5" xfId="8"/>
    <cellStyle name="Normal 5 10" xfId="1066"/>
    <cellStyle name="Normal 5 2" xfId="123"/>
    <cellStyle name="Normal 5 2 2" xfId="136"/>
    <cellStyle name="Normal 5 2 2 2" xfId="178"/>
    <cellStyle name="Normal 5 2 2 2 2" xfId="290"/>
    <cellStyle name="Normal 5 2 2 2 2 2" xfId="612"/>
    <cellStyle name="Normal 5 2 2 2 2 2 2" xfId="1505"/>
    <cellStyle name="Normal 5 2 2 2 2 2_four-year set-pp3-10" xfId="746"/>
    <cellStyle name="Normal 5 2 2 2 2 3" xfId="408"/>
    <cellStyle name="Normal 5 2 2 2 2 4" xfId="1158"/>
    <cellStyle name="Normal 5 2 2 2 2_four-year set-pp3-10" xfId="834"/>
    <cellStyle name="Normal 5 2 2 2 3" xfId="233"/>
    <cellStyle name="Normal 5 2 2 2 4" xfId="508"/>
    <cellStyle name="Normal 5 2 2 2 4 2" xfId="1056"/>
    <cellStyle name="Normal 5 2 2 2 4_four-year set-pp3-10" xfId="676"/>
    <cellStyle name="Normal 5 2 2 2 5" xfId="785"/>
    <cellStyle name="Normal 5 2 2 2 6" xfId="1210"/>
    <cellStyle name="Normal 5 2 2 2_four-year set-pp3-10" xfId="647"/>
    <cellStyle name="Normal 5 2 2 3" xfId="225"/>
    <cellStyle name="Normal 5 2 2 3 2" xfId="551"/>
    <cellStyle name="Normal 5 2 2 3 2 2" xfId="1142"/>
    <cellStyle name="Normal 5 2 2 3 2 3" xfId="1094"/>
    <cellStyle name="Normal 5 2 2 3 2_four-year set-pp3-10" xfId="778"/>
    <cellStyle name="Normal 5 2 2 3 3" xfId="451"/>
    <cellStyle name="Normal 5 2 2 3 3 2" xfId="1093"/>
    <cellStyle name="Normal 5 2 2 3 3_four-year set-pp3-10" xfId="765"/>
    <cellStyle name="Normal 5 2 2 3 4" xfId="1092"/>
    <cellStyle name="Normal 5 2 2 3_four-year set-pp3-10" xfId="803"/>
    <cellStyle name="Normal 5 2 2 4" xfId="351"/>
    <cellStyle name="Normal 5 2 2 4 2" xfId="1091"/>
    <cellStyle name="Normal 5 2 2 4_four-year set-pp3-10" xfId="952"/>
    <cellStyle name="Normal 5 2 2 5" xfId="1090"/>
    <cellStyle name="Normal 5 2 2 6" xfId="1089"/>
    <cellStyle name="Normal 5 2 2 7" xfId="1088"/>
    <cellStyle name="Normal 5 2 2_four-year set-pp3-10" xfId="646"/>
    <cellStyle name="Normal 5 2 3" xfId="215"/>
    <cellStyle name="Normal 5 2 3 2" xfId="851"/>
    <cellStyle name="Normal 5 2 3 3" xfId="1177"/>
    <cellStyle name="Normal 5 2 3_four-year set-pp3-10" xfId="885"/>
    <cellStyle name="Normal 5 2 4" xfId="196"/>
    <cellStyle name="Normal 5 2 4 2" xfId="524"/>
    <cellStyle name="Normal 5 2 4 2 2" xfId="1087"/>
    <cellStyle name="Normal 5 2 4 2_four-year set-pp3-10" xfId="875"/>
    <cellStyle name="Normal 5 2 4 3" xfId="424"/>
    <cellStyle name="Normal 5 2 4 4" xfId="1133"/>
    <cellStyle name="Normal 5 2 4_four-year set-pp3-10" xfId="869"/>
    <cellStyle name="Normal 5 2 5" xfId="251"/>
    <cellStyle name="Normal 5 2 5 2" xfId="574"/>
    <cellStyle name="Normal 5 2 5 2 2" xfId="1506"/>
    <cellStyle name="Normal 5 2 5 2_four-year set-pp3-10" xfId="770"/>
    <cellStyle name="Normal 5 2 5 3" xfId="369"/>
    <cellStyle name="Normal 5 2 5 4" xfId="1152"/>
    <cellStyle name="Normal 5 2 5_four-year set-pp3-10" xfId="749"/>
    <cellStyle name="Normal 5 2 6" xfId="310"/>
    <cellStyle name="Normal 5 2 6 2" xfId="629"/>
    <cellStyle name="Normal 5 2 6_four-year set-pp3-10" xfId="719"/>
    <cellStyle name="Normal 5 2 7" xfId="469"/>
    <cellStyle name="Normal 5 2 7 2" xfId="1046"/>
    <cellStyle name="Normal 5 2 7_four-year set-pp3-10" xfId="674"/>
    <cellStyle name="Normal 5 2_four-year set-pp3-10" xfId="645"/>
    <cellStyle name="Normal 5 3" xfId="112"/>
    <cellStyle name="Normal 5 3 2" xfId="170"/>
    <cellStyle name="Normal 5 3 2 2" xfId="282"/>
    <cellStyle name="Normal 5 3 2 2 2" xfId="604"/>
    <cellStyle name="Normal 5 3 2 2 2 2" xfId="1086"/>
    <cellStyle name="Normal 5 3 2 2 2_four-year set-pp3-10" xfId="669"/>
    <cellStyle name="Normal 5 3 2 2 3" xfId="400"/>
    <cellStyle name="Normal 5 3 2 2 4" xfId="1085"/>
    <cellStyle name="Normal 5 3 2 2_four-year set-pp3-10" xfId="839"/>
    <cellStyle name="Normal 5 3 2 3" xfId="236"/>
    <cellStyle name="Normal 5 3 2 3 2" xfId="561"/>
    <cellStyle name="Normal 5 3 2 3 3" xfId="1084"/>
    <cellStyle name="Normal 5 3 2 3_four-year set-pp3-10" xfId="867"/>
    <cellStyle name="Normal 5 3 2 4" xfId="500"/>
    <cellStyle name="Normal 5 3 2 4 2" xfId="1111"/>
    <cellStyle name="Normal 5 3 2 4_four-year set-pp3-10" xfId="880"/>
    <cellStyle name="Normal 5 3 2 5" xfId="343"/>
    <cellStyle name="Normal 5 3 2 5 2" xfId="1110"/>
    <cellStyle name="Normal 5 3 2 5_four-year set-pp3-10" xfId="871"/>
    <cellStyle name="Normal 5 3 2 6" xfId="1141"/>
    <cellStyle name="Normal 5 3 2_four-year set-pp3-10" xfId="1000"/>
    <cellStyle name="Normal 5 3 3" xfId="217"/>
    <cellStyle name="Normal 5 3 3 2" xfId="543"/>
    <cellStyle name="Normal 5 3 3 2 2" xfId="1109"/>
    <cellStyle name="Normal 5 3 3 2 3" xfId="1108"/>
    <cellStyle name="Normal 5 3 3 2_four-year set-pp3-10" xfId="899"/>
    <cellStyle name="Normal 5 3 3 3" xfId="443"/>
    <cellStyle name="Normal 5 3 3 3 2" xfId="1107"/>
    <cellStyle name="Normal 5 3 3 3_four-year set-pp3-10" xfId="709"/>
    <cellStyle name="Normal 5 3 3 4" xfId="1106"/>
    <cellStyle name="Normal 5 3 3_four-year set-pp3-10" xfId="771"/>
    <cellStyle name="Normal 5 3 4" xfId="247"/>
    <cellStyle name="Normal 5 3 4 2" xfId="570"/>
    <cellStyle name="Normal 5 3 4 2 2" xfId="1504"/>
    <cellStyle name="Normal 5 3 4 2 3" xfId="1340"/>
    <cellStyle name="Normal 5 3 4 2_four-year set-pp3-10" xfId="826"/>
    <cellStyle name="Normal 5 3 4 3" xfId="365"/>
    <cellStyle name="Normal 5 3 4 4" xfId="1500"/>
    <cellStyle name="Normal 5 3 4_four-year set-pp3-10" xfId="760"/>
    <cellStyle name="Normal 5 3 5" xfId="465"/>
    <cellStyle name="Normal 5 3 5 2" xfId="1445"/>
    <cellStyle name="Normal 5 3 5 3" xfId="1236"/>
    <cellStyle name="Normal 5 3 5_four-year set-pp3-10" xfId="845"/>
    <cellStyle name="Normal 5 3 6" xfId="318"/>
    <cellStyle name="Normal 5 3 6 2" xfId="1297"/>
    <cellStyle name="Normal 5 3 6_four-year set-pp3-10" xfId="980"/>
    <cellStyle name="Normal 5 3 7" xfId="1397"/>
    <cellStyle name="Normal 5 3_four-year set-pp3-10" xfId="932"/>
    <cellStyle name="Normal 5 4" xfId="164"/>
    <cellStyle name="Normal 5 4 2" xfId="214"/>
    <cellStyle name="Normal 5 4 2 2" xfId="542"/>
    <cellStyle name="Normal 5 4 2 2 2" xfId="1170"/>
    <cellStyle name="Normal 5 4 2 2 3" xfId="1196"/>
    <cellStyle name="Normal 5 4 2 2_four-year set-pp3-10" xfId="693"/>
    <cellStyle name="Normal 5 4 2 3" xfId="442"/>
    <cellStyle name="Normal 5 4 2 3 2" xfId="1362"/>
    <cellStyle name="Normal 5 4 2 3_four-year set-pp3-10" xfId="890"/>
    <cellStyle name="Normal 5 4 2 4" xfId="1468"/>
    <cellStyle name="Normal 5 4 2_four-year set-pp3-10" xfId="944"/>
    <cellStyle name="Normal 5 4 3" xfId="280"/>
    <cellStyle name="Normal 5 4 3 2" xfId="603"/>
    <cellStyle name="Normal 5 4 3 2 2" xfId="1261"/>
    <cellStyle name="Normal 5 4 3 2 3" xfId="1406"/>
    <cellStyle name="Normal 5 4 3 2_four-year set-pp3-10" xfId="696"/>
    <cellStyle name="Normal 5 4 3 3" xfId="399"/>
    <cellStyle name="Normal 5 4 3 3 2" xfId="1306"/>
    <cellStyle name="Normal 5 4 3 3_four-year set-pp3-10" xfId="830"/>
    <cellStyle name="Normal 5 4 3 4" xfId="1167"/>
    <cellStyle name="Normal 5 4 3_four-year set-pp3-10" xfId="668"/>
    <cellStyle name="Normal 5 4 4" xfId="499"/>
    <cellStyle name="Normal 5 4 4 2" xfId="1227"/>
    <cellStyle name="Normal 5 4 4 3" xfId="1357"/>
    <cellStyle name="Normal 5 4 4_four-year set-pp3-10" xfId="712"/>
    <cellStyle name="Normal 5 4 5" xfId="340"/>
    <cellStyle name="Normal 5 4 5 2" xfId="1463"/>
    <cellStyle name="Normal 5 4 5_four-year set-pp3-10" xfId="951"/>
    <cellStyle name="Normal 5 4 6" xfId="1253"/>
    <cellStyle name="Normal 5 4 7" xfId="1434"/>
    <cellStyle name="Normal 5 4_four-year set-pp3-10" xfId="879"/>
    <cellStyle name="Normal 5 5" xfId="152"/>
    <cellStyle name="Normal 5 5 2" xfId="202"/>
    <cellStyle name="Normal 5 5 2 2" xfId="530"/>
    <cellStyle name="Normal 5 5 2 2 2" xfId="1335"/>
    <cellStyle name="Normal 5 5 2 2_four-year set-pp3-10" xfId="692"/>
    <cellStyle name="Normal 5 5 2 3" xfId="430"/>
    <cellStyle name="Normal 5 5 2 4" xfId="1390"/>
    <cellStyle name="Normal 5 5 2_four-year set-pp3-10" xfId="837"/>
    <cellStyle name="Normal 5 5 3" xfId="269"/>
    <cellStyle name="Normal 5 5 3 2" xfId="592"/>
    <cellStyle name="Normal 5 5 3 2 2" xfId="1495"/>
    <cellStyle name="Normal 5 5 3 2_four-year set-pp3-10" xfId="754"/>
    <cellStyle name="Normal 5 5 3 3" xfId="387"/>
    <cellStyle name="Normal 5 5 3 4" xfId="1290"/>
    <cellStyle name="Normal 5 5 3_four-year set-pp3-10" xfId="776"/>
    <cellStyle name="Normal 5 5 4" xfId="487"/>
    <cellStyle name="Normal 5 5 4 2" xfId="1116"/>
    <cellStyle name="Normal 5 5 4 3" xfId="1208"/>
    <cellStyle name="Normal 5 5 4_four-year set-pp3-10" xfId="920"/>
    <cellStyle name="Normal 5 5 5" xfId="328"/>
    <cellStyle name="Normal 5 5 5 2" xfId="1345"/>
    <cellStyle name="Normal 5 5 5_four-year set-pp3-10" xfId="828"/>
    <cellStyle name="Normal 5 5 6" xfId="1450"/>
    <cellStyle name="Normal 5 5_four-year set-pp3-10" xfId="768"/>
    <cellStyle name="Normal 5 6" xfId="193"/>
    <cellStyle name="Normal 5 6 2" xfId="521"/>
    <cellStyle name="Normal 5 6 2 2" xfId="1241"/>
    <cellStyle name="Normal 5 6 2 3" xfId="1418"/>
    <cellStyle name="Normal 5 6 2_four-year set-pp3-10" xfId="752"/>
    <cellStyle name="Normal 5 6 3" xfId="421"/>
    <cellStyle name="Normal 5 6 3 2" xfId="1318"/>
    <cellStyle name="Normal 5 6 3_four-year set-pp3-10" xfId="898"/>
    <cellStyle name="Normal 5 6 4" xfId="1374"/>
    <cellStyle name="Normal 5 6_four-year set-pp3-10" xfId="791"/>
    <cellStyle name="Normal 5 7" xfId="305"/>
    <cellStyle name="Normal 5 7 2" xfId="626"/>
    <cellStyle name="Normal 5 7 3" xfId="1479"/>
    <cellStyle name="Normal 5 7_four-year set-pp3-10" xfId="870"/>
    <cellStyle name="Normal 5 8" xfId="317"/>
    <cellStyle name="Normal 5 8 2" xfId="1273"/>
    <cellStyle name="Normal 5 8_four-year set-pp3-10" xfId="990"/>
    <cellStyle name="Normal 5 9" xfId="22"/>
    <cellStyle name="Normal 5_four-year set-pp3-10" xfId="633"/>
    <cellStyle name="Normal 50" xfId="108"/>
    <cellStyle name="Normal 51" xfId="109"/>
    <cellStyle name="Normal 52" xfId="104"/>
    <cellStyle name="Normal 53" xfId="29"/>
    <cellStyle name="Normal 54" xfId="30"/>
    <cellStyle name="Normal 55" xfId="31"/>
    <cellStyle name="Normal 56" xfId="61"/>
    <cellStyle name="Normal 57" xfId="45"/>
    <cellStyle name="Normal 57 10" xfId="297"/>
    <cellStyle name="Normal 57 10 2" xfId="619"/>
    <cellStyle name="Normal 57 10_four-year set-pp3-10" xfId="949"/>
    <cellStyle name="Normal 57 11" xfId="458"/>
    <cellStyle name="Normal 57 11 2" xfId="1191"/>
    <cellStyle name="Normal 57 11_four-year set-pp3-10" xfId="904"/>
    <cellStyle name="Normal 57 12" xfId="313"/>
    <cellStyle name="Normal 57 12 2" xfId="1353"/>
    <cellStyle name="Normal 57 12_four-year set-pp3-10" xfId="758"/>
    <cellStyle name="Normal 57 13" xfId="1458"/>
    <cellStyle name="Normal 57 2" xfId="54"/>
    <cellStyle name="Normal 57 3" xfId="127"/>
    <cellStyle name="Normal 57 3 2" xfId="171"/>
    <cellStyle name="Normal 57 3 2 2" xfId="218"/>
    <cellStyle name="Normal 57 3 2 2 2" xfId="544"/>
    <cellStyle name="Normal 57 3 2 2 2 2" xfId="1249"/>
    <cellStyle name="Normal 57 3 2 2 2 3" xfId="1404"/>
    <cellStyle name="Normal 57 3 2 2 2_four-year set-pp3-10" xfId="832"/>
    <cellStyle name="Normal 57 3 2 2 3" xfId="444"/>
    <cellStyle name="Normal 57 3 2 2 3 2" xfId="1304"/>
    <cellStyle name="Normal 57 3 2 2 3_four-year set-pp3-10" xfId="873"/>
    <cellStyle name="Normal 57 3 2 2 4" xfId="1204"/>
    <cellStyle name="Normal 57 3 2 2_four-year set-pp3-10" xfId="820"/>
    <cellStyle name="Normal 57 3 2 3" xfId="283"/>
    <cellStyle name="Normal 57 3 2 3 2" xfId="605"/>
    <cellStyle name="Normal 57 3 2 3 2 2" xfId="1370"/>
    <cellStyle name="Normal 57 3 2 3 2 3" xfId="1476"/>
    <cellStyle name="Normal 57 3 2 3 2_four-year set-pp3-10" xfId="850"/>
    <cellStyle name="Normal 57 3 2 3 3" xfId="401"/>
    <cellStyle name="Normal 57 3 2 3 3 2" xfId="1269"/>
    <cellStyle name="Normal 57 3 2 3 3_four-year set-pp3-10" xfId="996"/>
    <cellStyle name="Normal 57 3 2 3 4" xfId="1414"/>
    <cellStyle name="Normal 57 3 2 3_four-year set-pp3-10" xfId="891"/>
    <cellStyle name="Normal 57 3 2 4" xfId="501"/>
    <cellStyle name="Normal 57 3 2 4 2" xfId="1314"/>
    <cellStyle name="Normal 57 3 2 4 3" xfId="1180"/>
    <cellStyle name="Normal 57 3 2 4_four-year set-pp3-10" xfId="808"/>
    <cellStyle name="Normal 57 3 2 5" xfId="344"/>
    <cellStyle name="Normal 57 3 2 5 2" xfId="1219"/>
    <cellStyle name="Normal 57 3 2 5_four-year set-pp3-10" xfId="900"/>
    <cellStyle name="Normal 57 3 2 6" xfId="1382"/>
    <cellStyle name="Normal 57 3 2 7" xfId="1487"/>
    <cellStyle name="Normal 57 3 2_four-year set-pp3-10" xfId="913"/>
    <cellStyle name="Normal 57 3 3" xfId="154"/>
    <cellStyle name="Normal 57 3 3 2" xfId="204"/>
    <cellStyle name="Normal 57 3 3 2 2" xfId="532"/>
    <cellStyle name="Normal 57 3 3 2 2 2" xfId="1282"/>
    <cellStyle name="Normal 57 3 3 2 2_four-year set-pp3-10" xfId="849"/>
    <cellStyle name="Normal 57 3 3 2 3" xfId="432"/>
    <cellStyle name="Normal 57 3 3 2 4" xfId="1427"/>
    <cellStyle name="Normal 57 3 3 2_four-year set-pp3-10" xfId="921"/>
    <cellStyle name="Normal 57 3 3 3" xfId="271"/>
    <cellStyle name="Normal 57 3 3 3 2" xfId="594"/>
    <cellStyle name="Normal 57 3 3 3 2 2" xfId="1327"/>
    <cellStyle name="Normal 57 3 3 3 2_four-year set-pp3-10" xfId="842"/>
    <cellStyle name="Normal 57 3 3 3 3" xfId="389"/>
    <cellStyle name="Normal 57 3 3 3 4" xfId="1157"/>
    <cellStyle name="Normal 57 3 3 3_four-year set-pp3-10" xfId="998"/>
    <cellStyle name="Normal 57 3 3 4" xfId="489"/>
    <cellStyle name="Normal 57 3 3 4 2" xfId="1124"/>
    <cellStyle name="Normal 57 3 3 4 3" xfId="1184"/>
    <cellStyle name="Normal 57 3 3 4_four-year set-pp3-10" xfId="925"/>
    <cellStyle name="Normal 57 3 3 5" xfId="330"/>
    <cellStyle name="Normal 57 3 3 5 2" xfId="1077"/>
    <cellStyle name="Normal 57 3 3 5_four-year set-pp3-10" xfId="738"/>
    <cellStyle name="Normal 57 3 3 6" xfId="1502"/>
    <cellStyle name="Normal 57 3 3_four-year set-pp3-10" xfId="997"/>
    <cellStyle name="Normal 57 3 4" xfId="198"/>
    <cellStyle name="Normal 57 3 4 2" xfId="526"/>
    <cellStyle name="Normal 57 3 4 2 2" xfId="1125"/>
    <cellStyle name="Normal 57 3 4 2 3" xfId="1076"/>
    <cellStyle name="Normal 57 3 4 2_four-year set-pp3-10" xfId="969"/>
    <cellStyle name="Normal 57 3 4 3" xfId="426"/>
    <cellStyle name="Normal 57 3 4 3 2" xfId="1074"/>
    <cellStyle name="Normal 57 3 4 3_four-year set-pp3-10" xfId="948"/>
    <cellStyle name="Normal 57 3 4 4" xfId="1075"/>
    <cellStyle name="Normal 57 3 4_four-year set-pp3-10" xfId="810"/>
    <cellStyle name="Normal 57 3 5" xfId="253"/>
    <cellStyle name="Normal 57 3 5 2" xfId="576"/>
    <cellStyle name="Normal 57 3 5 2 2" xfId="1057"/>
    <cellStyle name="Normal 57 3 5 2 3" xfId="1049"/>
    <cellStyle name="Normal 57 3 5 2_four-year set-pp3-10" xfId="933"/>
    <cellStyle name="Normal 57 3 5 3" xfId="371"/>
    <cellStyle name="Normal 57 3 5 4" xfId="1131"/>
    <cellStyle name="Normal 57 3 5_four-year set-pp3-10" xfId="704"/>
    <cellStyle name="Normal 57 3 6" xfId="471"/>
    <cellStyle name="Normal 57 3 6 2" xfId="1159"/>
    <cellStyle name="Normal 57 3 6 3" xfId="1105"/>
    <cellStyle name="Normal 57 3 6_four-year set-pp3-10" xfId="874"/>
    <cellStyle name="Normal 57 3 7" xfId="319"/>
    <cellStyle name="Normal 57 3 7 2" xfId="1083"/>
    <cellStyle name="Normal 57 3 7_four-year set-pp3-10" xfId="678"/>
    <cellStyle name="Normal 57 3 8" xfId="1082"/>
    <cellStyle name="Normal 57 3_four-year set-pp3-10" xfId="687"/>
    <cellStyle name="Normal 57 4" xfId="121"/>
    <cellStyle name="Normal 57 4 2" xfId="160"/>
    <cellStyle name="Normal 57 4 2 2" xfId="210"/>
    <cellStyle name="Normal 57 4 2 2 2" xfId="538"/>
    <cellStyle name="Normal 57 4 2 2 2 2" xfId="1081"/>
    <cellStyle name="Normal 57 4 2 2 2_four-year set-pp3-10" xfId="781"/>
    <cellStyle name="Normal 57 4 2 2 3" xfId="438"/>
    <cellStyle name="Normal 57 4 2 2 4" xfId="1136"/>
    <cellStyle name="Normal 57 4 2 2_four-year set-pp3-10" xfId="852"/>
    <cellStyle name="Normal 57 4 2 3" xfId="495"/>
    <cellStyle name="Normal 57 4 2 3 2" xfId="1135"/>
    <cellStyle name="Normal 57 4 2 3 3" xfId="1150"/>
    <cellStyle name="Normal 57 4 2 3_four-year set-pp3-10" xfId="986"/>
    <cellStyle name="Normal 57 4 2 4" xfId="395"/>
    <cellStyle name="Normal 57 4 2 4 2" xfId="1061"/>
    <cellStyle name="Normal 57 4 2 4_four-year set-pp3-10" xfId="847"/>
    <cellStyle name="Normal 57 4 2 5" xfId="1230"/>
    <cellStyle name="Normal 57 4 2_four-year set-pp3-10" xfId="734"/>
    <cellStyle name="Normal 57 4 3" xfId="195"/>
    <cellStyle name="Normal 57 4 3 2" xfId="523"/>
    <cellStyle name="Normal 57 4 3 2 2" xfId="1194"/>
    <cellStyle name="Normal 57 4 3 2 3" xfId="1147"/>
    <cellStyle name="Normal 57 4 3 2_four-year set-pp3-10" xfId="767"/>
    <cellStyle name="Normal 57 4 3 3" xfId="423"/>
    <cellStyle name="Normal 57 4 3 3 2" xfId="1063"/>
    <cellStyle name="Normal 57 4 3 3_four-year set-pp3-10" xfId="973"/>
    <cellStyle name="Normal 57 4 3 4" xfId="1080"/>
    <cellStyle name="Normal 57 4 3_four-year set-pp3-10" xfId="763"/>
    <cellStyle name="Normal 57 4 4" xfId="249"/>
    <cellStyle name="Normal 57 4 4 2" xfId="572"/>
    <cellStyle name="Normal 57 4 4 2 2" xfId="1137"/>
    <cellStyle name="Normal 57 4 4 2 3" xfId="1151"/>
    <cellStyle name="Normal 57 4 4 2_four-year set-pp3-10" xfId="901"/>
    <cellStyle name="Normal 57 4 4 3" xfId="367"/>
    <cellStyle name="Normal 57 4 4 4" xfId="1062"/>
    <cellStyle name="Normal 57 4 4_four-year set-pp3-10" xfId="736"/>
    <cellStyle name="Normal 57 4 5" xfId="467"/>
    <cellStyle name="Normal 57 4 5 2" xfId="1145"/>
    <cellStyle name="Normal 57 4 5 3" xfId="1399"/>
    <cellStyle name="Normal 57 4 5_four-year set-pp3-10" xfId="903"/>
    <cellStyle name="Normal 57 4 6" xfId="336"/>
    <cellStyle name="Normal 57 4 6 2" xfId="1299"/>
    <cellStyle name="Normal 57 4 6_four-year set-pp3-10" xfId="971"/>
    <cellStyle name="Normal 57 4 7" xfId="1198"/>
    <cellStyle name="Normal 57 4_four-year set-pp3-10" xfId="911"/>
    <cellStyle name="Normal 57 5" xfId="111"/>
    <cellStyle name="Normal 57 5 2" xfId="179"/>
    <cellStyle name="Normal 57 5 2 2" xfId="291"/>
    <cellStyle name="Normal 57 5 2 2 2" xfId="613"/>
    <cellStyle name="Normal 57 5 2 2 3" xfId="1364"/>
    <cellStyle name="Normal 57 5 2 2_four-year set-pp3-10" xfId="836"/>
    <cellStyle name="Normal 57 5 2 3" xfId="509"/>
    <cellStyle name="Normal 57 5 2 3 2" xfId="1470"/>
    <cellStyle name="Normal 57 5 2 3_four-year set-pp3-10" xfId="888"/>
    <cellStyle name="Normal 57 5 2 4" xfId="409"/>
    <cellStyle name="Normal 57 5 2 4 2" xfId="1263"/>
    <cellStyle name="Normal 57 5 2 4_four-year set-pp3-10" xfId="822"/>
    <cellStyle name="Normal 57 5 2 5" xfId="1408"/>
    <cellStyle name="Normal 57 5 2_four-year set-pp3-10" xfId="999"/>
    <cellStyle name="Normal 57 5 3" xfId="226"/>
    <cellStyle name="Normal 57 5 3 2" xfId="552"/>
    <cellStyle name="Normal 57 5 3 2 2" xfId="1308"/>
    <cellStyle name="Normal 57 5 3 2 3" xfId="1175"/>
    <cellStyle name="Normal 57 5 3 2_four-year set-pp3-10" xfId="893"/>
    <cellStyle name="Normal 57 5 3 3" xfId="452"/>
    <cellStyle name="Normal 57 5 3 4" xfId="1343"/>
    <cellStyle name="Normal 57 5 3_four-year set-pp3-10" xfId="683"/>
    <cellStyle name="Normal 57 5 4" xfId="246"/>
    <cellStyle name="Normal 57 5 4 2" xfId="569"/>
    <cellStyle name="Normal 57 5 4 2 2" xfId="1448"/>
    <cellStyle name="Normal 57 5 4 2_four-year set-pp3-10" xfId="840"/>
    <cellStyle name="Normal 57 5 4 3" xfId="364"/>
    <cellStyle name="Normal 57 5 4 4" xfId="1239"/>
    <cellStyle name="Normal 57 5 4_four-year set-pp3-10" xfId="757"/>
    <cellStyle name="Normal 57 5 5" xfId="464"/>
    <cellStyle name="Normal 57 5 5 2" xfId="1437"/>
    <cellStyle name="Normal 57 5 5 3" xfId="1275"/>
    <cellStyle name="Normal 57 5 5_four-year set-pp3-10" xfId="745"/>
    <cellStyle name="Normal 57 5 6" xfId="352"/>
    <cellStyle name="Normal 57 5 6 2" xfId="1211"/>
    <cellStyle name="Normal 57 5 6_four-year set-pp3-10" xfId="967"/>
    <cellStyle name="Normal 57 5 7" xfId="1144"/>
    <cellStyle name="Normal 57 5_four-year set-pp3-10" xfId="919"/>
    <cellStyle name="Normal 57 6" xfId="144"/>
    <cellStyle name="Normal 57 6 2" xfId="200"/>
    <cellStyle name="Normal 57 6 2 2" xfId="528"/>
    <cellStyle name="Normal 57 6 2 2 2" xfId="1192"/>
    <cellStyle name="Normal 57 6 2 2_four-year set-pp3-10" xfId="945"/>
    <cellStyle name="Normal 57 6 2 3" xfId="428"/>
    <cellStyle name="Normal 57 6 2 4" xfId="1347"/>
    <cellStyle name="Normal 57 6 2_four-year set-pp3-10" xfId="809"/>
    <cellStyle name="Normal 57 6 3" xfId="264"/>
    <cellStyle name="Normal 57 6 3 2" xfId="587"/>
    <cellStyle name="Normal 57 6 3 2 2" xfId="1452"/>
    <cellStyle name="Normal 57 6 3 2_four-year set-pp3-10" xfId="804"/>
    <cellStyle name="Normal 57 6 3 3" xfId="382"/>
    <cellStyle name="Normal 57 6 3 4" xfId="1243"/>
    <cellStyle name="Normal 57 6 3_four-year set-pp3-10" xfId="708"/>
    <cellStyle name="Normal 57 6 4" xfId="482"/>
    <cellStyle name="Normal 57 6 4 2" xfId="1402"/>
    <cellStyle name="Normal 57 6 4 3" xfId="1302"/>
    <cellStyle name="Normal 57 6 4_four-year set-pp3-10" xfId="907"/>
    <cellStyle name="Normal 57 6 5" xfId="326"/>
    <cellStyle name="Normal 57 6 5 2" xfId="1220"/>
    <cellStyle name="Normal 57 6 5_four-year set-pp3-10" xfId="800"/>
    <cellStyle name="Normal 57 6 6" xfId="1383"/>
    <cellStyle name="Normal 57 6_four-year set-pp3-10" xfId="912"/>
    <cellStyle name="Normal 57 7" xfId="150"/>
    <cellStyle name="Normal 57 7 2" xfId="267"/>
    <cellStyle name="Normal 57 7 2 2" xfId="590"/>
    <cellStyle name="Normal 57 7 2 3" xfId="1488"/>
    <cellStyle name="Normal 57 7 2_four-year set-pp3-10" xfId="946"/>
    <cellStyle name="Normal 57 7 3" xfId="485"/>
    <cellStyle name="Normal 57 7 3 2" xfId="1283"/>
    <cellStyle name="Normal 57 7 3_four-year set-pp3-10" xfId="711"/>
    <cellStyle name="Normal 57 7 4" xfId="385"/>
    <cellStyle name="Normal 57 7 4 2" xfId="1428"/>
    <cellStyle name="Normal 57 7 4_four-year set-pp3-10" xfId="935"/>
    <cellStyle name="Normal 57 7 5" xfId="1328"/>
    <cellStyle name="Normal 57 7_four-year set-pp3-10" xfId="701"/>
    <cellStyle name="Normal 57 8" xfId="187"/>
    <cellStyle name="Normal 57 8 2" xfId="515"/>
    <cellStyle name="Normal 57 8 2 2" xfId="1178"/>
    <cellStyle name="Normal 57 8 2 3" xfId="1160"/>
    <cellStyle name="Normal 57 8 2_four-year set-pp3-10" xfId="774"/>
    <cellStyle name="Normal 57 8 3" xfId="415"/>
    <cellStyle name="Normal 57 8 4" xfId="1118"/>
    <cellStyle name="Normal 57 8_four-year set-pp3-10" xfId="957"/>
    <cellStyle name="Normal 57 9" xfId="240"/>
    <cellStyle name="Normal 57 9 2" xfId="563"/>
    <cellStyle name="Normal 57 9 2 2" xfId="1132"/>
    <cellStyle name="Normal 57 9 2_four-year set-pp3-10" xfId="930"/>
    <cellStyle name="Normal 57 9 3" xfId="358"/>
    <cellStyle name="Normal 57 9 4" xfId="1182"/>
    <cellStyle name="Normal 57 9_four-year set-pp3-10" xfId="700"/>
    <cellStyle name="Normal 57_four-year set-pp3-10" xfId="729"/>
    <cellStyle name="Normal 58" xfId="56"/>
    <cellStyle name="Normal 58 10" xfId="459"/>
    <cellStyle name="Normal 58 10 2" xfId="686"/>
    <cellStyle name="Normal 58 10 3" xfId="1459"/>
    <cellStyle name="Normal 58 10_four-year set-pp3-10" xfId="732"/>
    <cellStyle name="Normal 58 11" xfId="315"/>
    <cellStyle name="Normal 58 11 2" xfId="1250"/>
    <cellStyle name="Normal 58 11_four-year set-pp3-10" xfId="970"/>
    <cellStyle name="Normal 58 12" xfId="1416"/>
    <cellStyle name="Normal 58 2" xfId="55"/>
    <cellStyle name="Normal 58 2 2" xfId="884"/>
    <cellStyle name="Normal 58 3" xfId="128"/>
    <cellStyle name="Normal 58 3 2" xfId="172"/>
    <cellStyle name="Normal 58 3 2 2" xfId="284"/>
    <cellStyle name="Normal 58 3 2 2 2" xfId="606"/>
    <cellStyle name="Normal 58 3 2 2 2 2" xfId="1316"/>
    <cellStyle name="Normal 58 3 2 2 2_four-year set-pp3-10" xfId="956"/>
    <cellStyle name="Normal 58 3 2 2 3" xfId="402"/>
    <cellStyle name="Normal 58 3 2 2 4" xfId="1372"/>
    <cellStyle name="Normal 58 3 2 2_four-year set-pp3-10" xfId="886"/>
    <cellStyle name="Normal 58 3 2 3" xfId="238"/>
    <cellStyle name="Normal 58 3 2 3 2" xfId="562"/>
    <cellStyle name="Normal 58 3 2 3 3" xfId="1435"/>
    <cellStyle name="Normal 58 3 2 3_four-year set-pp3-10" xfId="823"/>
    <cellStyle name="Normal 58 3 2 4" xfId="502"/>
    <cellStyle name="Normal 58 3 2 4 2" xfId="1477"/>
    <cellStyle name="Normal 58 3 2 4_four-year set-pp3-10" xfId="685"/>
    <cellStyle name="Normal 58 3 2 5" xfId="345"/>
    <cellStyle name="Normal 58 3 2 5 2" xfId="1271"/>
    <cellStyle name="Normal 58 3 2 5_four-year set-pp3-10" xfId="766"/>
    <cellStyle name="Normal 58 3 2 6" xfId="1206"/>
    <cellStyle name="Normal 58 3 2_four-year set-pp3-10" xfId="860"/>
    <cellStyle name="Normal 58 3 3" xfId="219"/>
    <cellStyle name="Normal 58 3 3 2" xfId="545"/>
    <cellStyle name="Normal 58 3 3 2 2" xfId="1128"/>
    <cellStyle name="Normal 58 3 3 2 3" xfId="1338"/>
    <cellStyle name="Normal 58 3 3 2_four-year set-pp3-10" xfId="764"/>
    <cellStyle name="Normal 58 3 3 3" xfId="445"/>
    <cellStyle name="Normal 58 3 3 3 2" xfId="1498"/>
    <cellStyle name="Normal 58 3 3 3_four-year set-pp3-10" xfId="928"/>
    <cellStyle name="Normal 58 3 3 4" xfId="1443"/>
    <cellStyle name="Normal 58 3 3_four-year set-pp3-10" xfId="751"/>
    <cellStyle name="Normal 58 3 4" xfId="254"/>
    <cellStyle name="Normal 58 3 4 2" xfId="577"/>
    <cellStyle name="Normal 58 3 4 2 2" xfId="1233"/>
    <cellStyle name="Normal 58 3 4 2 3" xfId="1294"/>
    <cellStyle name="Normal 58 3 4 2_four-year set-pp3-10" xfId="831"/>
    <cellStyle name="Normal 58 3 4 3" xfId="372"/>
    <cellStyle name="Normal 58 3 4 4" xfId="1394"/>
    <cellStyle name="Normal 58 3 4_four-year set-pp3-10" xfId="942"/>
    <cellStyle name="Normal 58 3 5" xfId="472"/>
    <cellStyle name="Normal 58 3 5 2" xfId="1168"/>
    <cellStyle name="Normal 58 3 5 3" xfId="1201"/>
    <cellStyle name="Normal 58 3 5_four-year set-pp3-10" xfId="694"/>
    <cellStyle name="Normal 58 3 6" xfId="320"/>
    <cellStyle name="Normal 58 3 6 2" xfId="1367"/>
    <cellStyle name="Normal 58 3 6_four-year set-pp3-10" xfId="777"/>
    <cellStyle name="Normal 58 3 7" xfId="1473"/>
    <cellStyle name="Normal 58 3_four-year set-pp3-10" xfId="889"/>
    <cellStyle name="Normal 58 4" xfId="145"/>
    <cellStyle name="Normal 58 4 2" xfId="162"/>
    <cellStyle name="Normal 58 4 2 2" xfId="278"/>
    <cellStyle name="Normal 58 4 2 2 2" xfId="601"/>
    <cellStyle name="Normal 58 4 2 2 3" xfId="1266"/>
    <cellStyle name="Normal 58 4 2 2_four-year set-pp3-10" xfId="939"/>
    <cellStyle name="Normal 58 4 2 3" xfId="497"/>
    <cellStyle name="Normal 58 4 2 3 2" xfId="1411"/>
    <cellStyle name="Normal 58 4 2 3_four-year set-pp3-10" xfId="978"/>
    <cellStyle name="Normal 58 4 2 4" xfId="397"/>
    <cellStyle name="Normal 58 4 2 4 2" xfId="1311"/>
    <cellStyle name="Normal 58 4 2 4_four-year set-pp3-10" xfId="814"/>
    <cellStyle name="Normal 58 4 2 5" xfId="1164"/>
    <cellStyle name="Normal 58 4 2_four-year set-pp3-10" xfId="783"/>
    <cellStyle name="Normal 58 4 3" xfId="212"/>
    <cellStyle name="Normal 58 4 3 2" xfId="540"/>
    <cellStyle name="Normal 58 4 3 2 2" xfId="1224"/>
    <cellStyle name="Normal 58 4 3 2 3" xfId="1355"/>
    <cellStyle name="Normal 58 4 3 2_four-year set-pp3-10" xfId="786"/>
    <cellStyle name="Normal 58 4 3 3" xfId="440"/>
    <cellStyle name="Normal 58 4 3 3 2" xfId="1461"/>
    <cellStyle name="Normal 58 4 3 3_four-year set-pp3-10" xfId="972"/>
    <cellStyle name="Normal 58 4 3 4" xfId="1252"/>
    <cellStyle name="Normal 58 4 3_four-year set-pp3-10" xfId="915"/>
    <cellStyle name="Normal 58 4 4" xfId="265"/>
    <cellStyle name="Normal 58 4 4 2" xfId="588"/>
    <cellStyle name="Normal 58 4 4 2 2" xfId="1432"/>
    <cellStyle name="Normal 58 4 4 2 3" xfId="1332"/>
    <cellStyle name="Normal 58 4 4 2_four-year set-pp3-10" xfId="985"/>
    <cellStyle name="Normal 58 4 4 3" xfId="383"/>
    <cellStyle name="Normal 58 4 4 4" xfId="1387"/>
    <cellStyle name="Normal 58 4 4_four-year set-pp3-10" xfId="846"/>
    <cellStyle name="Normal 58 4 5" xfId="483"/>
    <cellStyle name="Normal 58 4 5 2" xfId="1492"/>
    <cellStyle name="Normal 58 4 5 3" xfId="1287"/>
    <cellStyle name="Normal 58 4 5_four-year set-pp3-10" xfId="864"/>
    <cellStyle name="Normal 58 4 6" xfId="338"/>
    <cellStyle name="Normal 58 4 6 2" xfId="1121"/>
    <cellStyle name="Normal 58 4 6_four-year set-pp3-10" xfId="841"/>
    <cellStyle name="Normal 58 4 7" xfId="1216"/>
    <cellStyle name="Normal 58 4_four-year set-pp3-10" xfId="918"/>
    <cellStyle name="Normal 58 5" xfId="180"/>
    <cellStyle name="Normal 58 5 2" xfId="227"/>
    <cellStyle name="Normal 58 5 2 2" xfId="553"/>
    <cellStyle name="Normal 58 5 2 2 2" xfId="1350"/>
    <cellStyle name="Normal 58 5 2 2 3" xfId="1455"/>
    <cellStyle name="Normal 58 5 2 2_four-year set-pp3-10" xfId="963"/>
    <cellStyle name="Normal 58 5 2 3" xfId="453"/>
    <cellStyle name="Normal 58 5 2 3 2" xfId="1246"/>
    <cellStyle name="Normal 58 5 2 3_four-year set-pp3-10" xfId="739"/>
    <cellStyle name="Normal 58 5 2 4" xfId="1424"/>
    <cellStyle name="Normal 58 5 2_four-year set-pp3-10" xfId="924"/>
    <cellStyle name="Normal 58 5 3" xfId="292"/>
    <cellStyle name="Normal 58 5 3 2" xfId="614"/>
    <cellStyle name="Normal 58 5 3 2 2" xfId="1324"/>
    <cellStyle name="Normal 58 5 3 2 3" xfId="1379"/>
    <cellStyle name="Normal 58 5 3 2_four-year set-pp3-10" xfId="735"/>
    <cellStyle name="Normal 58 5 3 3" xfId="410"/>
    <cellStyle name="Normal 58 5 3 4" xfId="1484"/>
    <cellStyle name="Normal 58 5 3_four-year set-pp3-10" xfId="807"/>
    <cellStyle name="Normal 58 5 4" xfId="510"/>
    <cellStyle name="Normal 58 5 4 2" xfId="1279"/>
    <cellStyle name="Normal 58 5 4 3" xfId="1154"/>
    <cellStyle name="Normal 58 5 4_four-year set-pp3-10" xfId="914"/>
    <cellStyle name="Normal 58 5 5" xfId="353"/>
    <cellStyle name="Normal 58 5 5 2" xfId="1190"/>
    <cellStyle name="Normal 58 5 5_four-year set-pp3-10" xfId="965"/>
    <cellStyle name="Normal 58 5 6" xfId="1339"/>
    <cellStyle name="Normal 58 5_four-year set-pp3-10" xfId="818"/>
    <cellStyle name="Normal 58 6" xfId="155"/>
    <cellStyle name="Normal 58 6 2" xfId="205"/>
    <cellStyle name="Normal 58 6 2 2" xfId="533"/>
    <cellStyle name="Normal 58 6 2 2 2" xfId="1499"/>
    <cellStyle name="Normal 58 6 2 2_four-year set-pp3-10" xfId="670"/>
    <cellStyle name="Normal 58 6 2 3" xfId="433"/>
    <cellStyle name="Normal 58 6 2 4" xfId="1444"/>
    <cellStyle name="Normal 58 6 2_four-year set-pp3-10" xfId="667"/>
    <cellStyle name="Normal 58 6 3" xfId="272"/>
    <cellStyle name="Normal 58 6 3 2" xfId="595"/>
    <cellStyle name="Normal 58 6 3 2 2" xfId="1234"/>
    <cellStyle name="Normal 58 6 3 2_four-year set-pp3-10" xfId="743"/>
    <cellStyle name="Normal 58 6 3 3" xfId="390"/>
    <cellStyle name="Normal 58 6 3 4" xfId="1295"/>
    <cellStyle name="Normal 58 6 3_four-year set-pp3-10" xfId="902"/>
    <cellStyle name="Normal 58 6 4" xfId="490"/>
    <cellStyle name="Normal 58 6 4 2" xfId="1395"/>
    <cellStyle name="Normal 58 6 4 3" xfId="1169"/>
    <cellStyle name="Normal 58 6 4_four-year set-pp3-10" xfId="906"/>
    <cellStyle name="Normal 58 6 5" xfId="331"/>
    <cellStyle name="Normal 58 6 5 2" xfId="1202"/>
    <cellStyle name="Normal 58 6 5_four-year set-pp3-10" xfId="865"/>
    <cellStyle name="Normal 58 6 6" xfId="1368"/>
    <cellStyle name="Normal 58 6_four-year set-pp3-10" xfId="716"/>
    <cellStyle name="Normal 58 7" xfId="188"/>
    <cellStyle name="Normal 58 7 2" xfId="516"/>
    <cellStyle name="Normal 58 7 2 2" xfId="1474"/>
    <cellStyle name="Normal 58 7 2 3" xfId="1267"/>
    <cellStyle name="Normal 58 7 2_four-year set-pp3-10" xfId="753"/>
    <cellStyle name="Normal 58 7 3" xfId="416"/>
    <cellStyle name="Normal 58 7 3 2" xfId="1412"/>
    <cellStyle name="Normal 58 7 3_four-year set-pp3-10" xfId="816"/>
    <cellStyle name="Normal 58 7 4" xfId="1312"/>
    <cellStyle name="Normal 58 7_four-year set-pp3-10" xfId="962"/>
    <cellStyle name="Normal 58 8" xfId="241"/>
    <cellStyle name="Normal 58 8 2" xfId="564"/>
    <cellStyle name="Normal 58 8 2 2" xfId="1165"/>
    <cellStyle name="Normal 58 8 2 3" xfId="1225"/>
    <cellStyle name="Normal 58 8 2_four-year set-pp3-10" xfId="787"/>
    <cellStyle name="Normal 58 8 3" xfId="359"/>
    <cellStyle name="Normal 58 8 4" xfId="1356"/>
    <cellStyle name="Normal 58 8_four-year set-pp3-10" xfId="756"/>
    <cellStyle name="Normal 58 9" xfId="298"/>
    <cellStyle name="Normal 58 9 2" xfId="620"/>
    <cellStyle name="Normal 58 9 3" xfId="1462"/>
    <cellStyle name="Normal 58 9_four-year set-pp3-10" xfId="922"/>
    <cellStyle name="Normal 58_four-year set-pp3-10" xfId="855"/>
    <cellStyle name="Normal 59" xfId="63"/>
    <cellStyle name="Normal 6" xfId="46"/>
    <cellStyle name="Normal 6 2 2" xfId="62"/>
    <cellStyle name="Normal 6_four-year set-pp3-10" xfId="724"/>
    <cellStyle name="Normal 60" xfId="74"/>
    <cellStyle name="Normal 60 2" xfId="648"/>
    <cellStyle name="Normal 60 3" xfId="649"/>
    <cellStyle name="Normal 60_four-year set-pp3-10" xfId="960"/>
    <cellStyle name="Normal 61" xfId="75"/>
    <cellStyle name="Normal 61 2" xfId="650"/>
    <cellStyle name="Normal 61 3" xfId="651"/>
    <cellStyle name="Normal 62" xfId="110"/>
    <cellStyle name="Normal 62 2" xfId="652"/>
    <cellStyle name="Normal 62 3" xfId="653"/>
    <cellStyle name="Normal 63" xfId="140"/>
    <cellStyle name="Normal 63 2" xfId="260"/>
    <cellStyle name="Normal 63 2 2" xfId="583"/>
    <cellStyle name="Normal 63 2 2 2" xfId="1333"/>
    <cellStyle name="Normal 63 2 2_four-year set-pp3-10" xfId="761"/>
    <cellStyle name="Normal 63 2 3" xfId="378"/>
    <cellStyle name="Normal 63 2 4" xfId="1388"/>
    <cellStyle name="Normal 63 2_four-year set-pp3-10" xfId="759"/>
    <cellStyle name="Normal 63 3" xfId="235"/>
    <cellStyle name="Normal 63 3 2" xfId="560"/>
    <cellStyle name="Normal 63 3 3" xfId="1493"/>
    <cellStyle name="Normal 63 3_four-year set-pp3-10" xfId="702"/>
    <cellStyle name="Normal 63 4" xfId="478"/>
    <cellStyle name="Normal 63 4 2" xfId="1288"/>
    <cellStyle name="Normal 63 4_four-year set-pp3-10" xfId="858"/>
    <cellStyle name="Normal 63 5" xfId="342"/>
    <cellStyle name="Normal 63 6" xfId="1122"/>
    <cellStyle name="Normal 63_four-year set-pp3-10" xfId="790"/>
    <cellStyle name="Normal 64" xfId="147"/>
    <cellStyle name="Normal 64 2" xfId="654"/>
    <cellStyle name="Normal 64 3" xfId="655"/>
    <cellStyle name="Normal 65" xfId="149"/>
    <cellStyle name="Normal 65 2" xfId="656"/>
    <cellStyle name="Normal 65 3" xfId="657"/>
    <cellStyle name="Normal 66" xfId="148"/>
    <cellStyle name="Normal 66 2" xfId="658"/>
    <cellStyle name="Normal 66 3" xfId="659"/>
    <cellStyle name="Normal 67" xfId="185"/>
    <cellStyle name="Normal 68" xfId="186"/>
    <cellStyle name="Normal 69" xfId="216"/>
    <cellStyle name="Normal 7" xfId="60"/>
    <cellStyle name="Normal 7 10" xfId="1217"/>
    <cellStyle name="Normal 7 2" xfId="131"/>
    <cellStyle name="Normal 7 2 2" xfId="175"/>
    <cellStyle name="Normal 7 2 2 2" xfId="287"/>
    <cellStyle name="Normal 7 2 2 2 2" xfId="609"/>
    <cellStyle name="Normal 7 2 2 2 3" xfId="1351"/>
    <cellStyle name="Normal 7 2 2 2_four-year set-pp3-10" xfId="715"/>
    <cellStyle name="Normal 7 2 2 3" xfId="505"/>
    <cellStyle name="Normal 7 2 2 3 2" xfId="1456"/>
    <cellStyle name="Normal 7 2 2 3_four-year set-pp3-10" xfId="882"/>
    <cellStyle name="Normal 7 2 2 4" xfId="405"/>
    <cellStyle name="Normal 7 2 2 4 2" xfId="1247"/>
    <cellStyle name="Normal 7 2 2 4_four-year set-pp3-10" xfId="730"/>
    <cellStyle name="Normal 7 2 2 5" xfId="1425"/>
    <cellStyle name="Normal 7 2 2_four-year set-pp3-10" xfId="795"/>
    <cellStyle name="Normal 7 2 3" xfId="222"/>
    <cellStyle name="Normal 7 2 3 2" xfId="548"/>
    <cellStyle name="Normal 7 2 3 2 2" xfId="1325"/>
    <cellStyle name="Normal 7 2 3 2 3" xfId="1380"/>
    <cellStyle name="Normal 7 2 3 2_four-year set-pp3-10" xfId="994"/>
    <cellStyle name="Normal 7 2 3 3" xfId="448"/>
    <cellStyle name="Normal 7 2 3 3 2" xfId="1485"/>
    <cellStyle name="Normal 7 2 3 3_four-year set-pp3-10" xfId="833"/>
    <cellStyle name="Normal 7 2 3 4" xfId="1280"/>
    <cellStyle name="Normal 7 2 3_four-year set-pp3-10" xfId="794"/>
    <cellStyle name="Normal 7 2 4" xfId="257"/>
    <cellStyle name="Normal 7 2 4 2" xfId="580"/>
    <cellStyle name="Normal 7 2 4 2 2" xfId="1155"/>
    <cellStyle name="Normal 7 2 4 2 3" xfId="1069"/>
    <cellStyle name="Normal 7 2 4 2_four-year set-pp3-10" xfId="916"/>
    <cellStyle name="Normal 7 2 4 3" xfId="375"/>
    <cellStyle name="Normal 7 2 4 4" xfId="1189"/>
    <cellStyle name="Normal 7 2 4_four-year set-pp3-10" xfId="953"/>
    <cellStyle name="Normal 7 2 5" xfId="475"/>
    <cellStyle name="Normal 7 2 5 2" xfId="1068"/>
    <cellStyle name="Normal 7 2 5 3" xfId="1060"/>
    <cellStyle name="Normal 7 2 5_four-year set-pp3-10" xfId="981"/>
    <cellStyle name="Normal 7 2 6" xfId="348"/>
    <cellStyle name="Normal 7 2 6 2" xfId="1045"/>
    <cellStyle name="Normal 7 2 6_four-year set-pp3-10" xfId="848"/>
    <cellStyle name="Normal 7 2 7" xfId="1067"/>
    <cellStyle name="Normal 7 2_four-year set-pp3-10" xfId="821"/>
    <cellStyle name="Normal 7 3" xfId="146"/>
    <cellStyle name="Normal 7 3 2" xfId="183"/>
    <cellStyle name="Normal 7 3 2 2" xfId="295"/>
    <cellStyle name="Normal 7 3 2 2 2" xfId="617"/>
    <cellStyle name="Normal 7 3 2 2 3" xfId="1126"/>
    <cellStyle name="Normal 7 3 2 2_four-year set-pp3-10" xfId="863"/>
    <cellStyle name="Normal 7 3 2 3" xfId="513"/>
    <cellStyle name="Normal 7 3 2 3 2" xfId="1146"/>
    <cellStyle name="Normal 7 3 2 3_four-year set-pp3-10" xfId="689"/>
    <cellStyle name="Normal 7 3 2 4" xfId="413"/>
    <cellStyle name="Normal 7 3 2 4 2" xfId="1053"/>
    <cellStyle name="Normal 7 3 2 4_four-year set-pp3-10" xfId="690"/>
    <cellStyle name="Normal 7 3 2 5" xfId="1029"/>
    <cellStyle name="Normal 7 3 2_four-year set-pp3-10" xfId="762"/>
    <cellStyle name="Normal 7 3 3" xfId="230"/>
    <cellStyle name="Normal 7 3 3 2" xfId="556"/>
    <cellStyle name="Normal 7 3 3 2 2" xfId="1508"/>
    <cellStyle name="Normal 7 3 3 2 3" xfId="1509"/>
    <cellStyle name="Normal 7 3 3 2_four-year set-pp3-10" xfId="989"/>
    <cellStyle name="Normal 7 3 3 3" xfId="456"/>
    <cellStyle name="Normal 7 3 3 4" xfId="1510"/>
    <cellStyle name="Normal 7 3 3_four-year set-pp3-10" xfId="813"/>
    <cellStyle name="Normal 7 3 4" xfId="266"/>
    <cellStyle name="Normal 7 3 4 2" xfId="589"/>
    <cellStyle name="Normal 7 3 4 2 2" xfId="1511"/>
    <cellStyle name="Normal 7 3 4 2_four-year set-pp3-10" xfId="995"/>
    <cellStyle name="Normal 7 3 4 3" xfId="384"/>
    <cellStyle name="Normal 7 3 4 4" xfId="1512"/>
    <cellStyle name="Normal 7 3 4_four-year set-pp3-10" xfId="779"/>
    <cellStyle name="Normal 7 3 5" xfId="484"/>
    <cellStyle name="Normal 7 3 5 2" xfId="1513"/>
    <cellStyle name="Normal 7 3 5 3" xfId="1514"/>
    <cellStyle name="Normal 7 3 5_four-year set-pp3-10" xfId="805"/>
    <cellStyle name="Normal 7 3 6" xfId="356"/>
    <cellStyle name="Normal 7 3 6 2" xfId="1515"/>
    <cellStyle name="Normal 7 3 6_four-year set-pp3-10" xfId="698"/>
    <cellStyle name="Normal 7 3 7" xfId="1516"/>
    <cellStyle name="Normal 7 3_four-year set-pp3-10" xfId="713"/>
    <cellStyle name="Normal 7 4" xfId="158"/>
    <cellStyle name="Normal 7 4 2" xfId="208"/>
    <cellStyle name="Normal 7 4 2 2" xfId="536"/>
    <cellStyle name="Normal 7 4 2 2 2" xfId="1517"/>
    <cellStyle name="Normal 7 4 2 2_four-year set-pp3-10" xfId="684"/>
    <cellStyle name="Normal 7 4 2 3" xfId="436"/>
    <cellStyle name="Normal 7 4 2 4" xfId="1518"/>
    <cellStyle name="Normal 7 4 2_four-year set-pp3-10" xfId="673"/>
    <cellStyle name="Normal 7 4 3" xfId="275"/>
    <cellStyle name="Normal 7 4 3 2" xfId="598"/>
    <cellStyle name="Normal 7 4 3 2 2" xfId="1519"/>
    <cellStyle name="Normal 7 4 3 2_four-year set-pp3-10" xfId="788"/>
    <cellStyle name="Normal 7 4 3 3" xfId="393"/>
    <cellStyle name="Normal 7 4 3 4" xfId="1520"/>
    <cellStyle name="Normal 7 4 3_four-year set-pp3-10" xfId="961"/>
    <cellStyle name="Normal 7 4 4" xfId="493"/>
    <cellStyle name="Normal 7 4 4 2" xfId="1521"/>
    <cellStyle name="Normal 7 4 4 3" xfId="1522"/>
    <cellStyle name="Normal 7 4 4_four-year set-pp3-10" xfId="883"/>
    <cellStyle name="Normal 7 4 5" xfId="334"/>
    <cellStyle name="Normal 7 4 5 2" xfId="1523"/>
    <cellStyle name="Normal 7 4 5_four-year set-pp3-10" xfId="726"/>
    <cellStyle name="Normal 7 4 6" xfId="1524"/>
    <cellStyle name="Normal 7 4_four-year set-pp3-10" xfId="819"/>
    <cellStyle name="Normal 7 5" xfId="191"/>
    <cellStyle name="Normal 7 5 2" xfId="519"/>
    <cellStyle name="Normal 7 5 2 2" xfId="1525"/>
    <cellStyle name="Normal 7 5 2 3" xfId="1526"/>
    <cellStyle name="Normal 7 5 2_four-year set-pp3-10" xfId="943"/>
    <cellStyle name="Normal 7 5 3" xfId="419"/>
    <cellStyle name="Normal 7 5 3 2" xfId="1527"/>
    <cellStyle name="Normal 7 5 3_four-year set-pp3-10" xfId="722"/>
    <cellStyle name="Normal 7 5 4" xfId="1528"/>
    <cellStyle name="Normal 7 5_four-year set-pp3-10" xfId="697"/>
    <cellStyle name="Normal 7 6" xfId="244"/>
    <cellStyle name="Normal 7 6 2" xfId="567"/>
    <cellStyle name="Normal 7 6 2 2" xfId="1529"/>
    <cellStyle name="Normal 7 6 2 3" xfId="1530"/>
    <cellStyle name="Normal 7 6 2_four-year set-pp3-10" xfId="950"/>
    <cellStyle name="Normal 7 6 3" xfId="362"/>
    <cellStyle name="Normal 7 6 4" xfId="1531"/>
    <cellStyle name="Normal 7 6_four-year set-pp3-10" xfId="744"/>
    <cellStyle name="Normal 7 7" xfId="301"/>
    <cellStyle name="Normal 7 7 2" xfId="623"/>
    <cellStyle name="Normal 7 7 3" xfId="1532"/>
    <cellStyle name="Normal 7 7_four-year set-pp3-10" xfId="675"/>
    <cellStyle name="Normal 7 8" xfId="462"/>
    <cellStyle name="Normal 7 8 2" xfId="780"/>
    <cellStyle name="Normal 7 8_four-year set-pp3-10" xfId="947"/>
    <cellStyle name="Normal 7 9" xfId="323"/>
    <cellStyle name="Normal 7 9 2" xfId="1533"/>
    <cellStyle name="Normal 7 9_four-year set-pp3-10" xfId="897"/>
    <cellStyle name="Normal 7_four-year set-pp3-10" xfId="937"/>
    <cellStyle name="Normal 70" xfId="311"/>
    <cellStyle name="Normal 71" xfId="68"/>
    <cellStyle name="Normal 72" xfId="69"/>
    <cellStyle name="Normal 73" xfId="312"/>
    <cellStyle name="Normal 74" xfId="20"/>
    <cellStyle name="Normal 74 2" xfId="784"/>
    <cellStyle name="Normal 74_four-year set-pp3-10" xfId="660"/>
    <cellStyle name="Normal 75" xfId="661"/>
    <cellStyle name="Normal 76" xfId="662"/>
    <cellStyle name="Normal 77" xfId="663"/>
    <cellStyle name="Normal 78" xfId="1001"/>
    <cellStyle name="Normal 79" xfId="1534"/>
    <cellStyle name="Normal 8" xfId="34"/>
    <cellStyle name="Normal 8 2" xfId="49"/>
    <cellStyle name="Normal 8 3" xfId="168"/>
    <cellStyle name="Normal 8_four-year set-pp3-10" xfId="664"/>
    <cellStyle name="Normal 80" xfId="1535"/>
    <cellStyle name="Normal 81" xfId="1536"/>
    <cellStyle name="Normal 82" xfId="1537"/>
    <cellStyle name="Normal 83" xfId="70"/>
    <cellStyle name="Normal 84" xfId="71"/>
    <cellStyle name="Normal 85" xfId="1538"/>
    <cellStyle name="Normal 86" xfId="72"/>
    <cellStyle name="Normal 87" xfId="1539"/>
    <cellStyle name="Normal 88" xfId="1540"/>
    <cellStyle name="Normal 89" xfId="1541"/>
    <cellStyle name="Normal 9" xfId="35"/>
    <cellStyle name="Normal 9 2" xfId="307"/>
    <cellStyle name="Normal 9 2 2" xfId="627"/>
    <cellStyle name="Normal 9 2_four-year set-pp3-10" xfId="881"/>
    <cellStyle name="Normal 90" xfId="1542"/>
    <cellStyle name="Normal 91" xfId="1543"/>
    <cellStyle name="Normal 92" xfId="1544"/>
    <cellStyle name="Normal 93" xfId="1545"/>
    <cellStyle name="Normal 94" xfId="1546"/>
    <cellStyle name="Normal 95" xfId="1547"/>
    <cellStyle name="Normal 96" xfId="1548"/>
    <cellStyle name="Normal 97" xfId="1549"/>
    <cellStyle name="Normal 98" xfId="73"/>
    <cellStyle name="Normal 99" xfId="1550"/>
    <cellStyle name="Normal_four-year set" xfId="9"/>
    <cellStyle name="Normal_four-year set 2" xfId="1558"/>
    <cellStyle name="Normal_four-year set_1" xfId="10"/>
    <cellStyle name="Normal_four-year set-pp3-10_2" xfId="843"/>
    <cellStyle name="Normal_four-year set-pp3-10_3" xfId="1254"/>
    <cellStyle name="Normal_SFA Data for Highlights 2" xfId="1561"/>
    <cellStyle name="Normal_SFA Data for Highlights_four-year set-pp3-10" xfId="1551"/>
    <cellStyle name="Normal_tech college set" xfId="11"/>
    <cellStyle name="Normal_tech college set_1 2" xfId="1559"/>
    <cellStyle name="Normal_Tuition Tables" xfId="12"/>
    <cellStyle name="Normal_Tuition Tables 2" xfId="1560"/>
    <cellStyle name="Normal_Tuition Tables_four-year set-pp3-10" xfId="1078"/>
    <cellStyle name="Normal_two-year set" xfId="13"/>
    <cellStyle name="Normal_two-year set_1" xfId="14"/>
    <cellStyle name="Normal_two-year set_1 2" xfId="1557"/>
    <cellStyle name="Normal_two-year set_2" xfId="15"/>
    <cellStyle name="Note 2" xfId="1040"/>
    <cellStyle name="Output 2" xfId="1041"/>
    <cellStyle name="Percent" xfId="16" builtinId="5"/>
    <cellStyle name="Percent 2" xfId="17"/>
    <cellStyle name="Percent 2 2" xfId="77"/>
    <cellStyle name="Percent 2 2 2" xfId="138"/>
    <cellStyle name="Percent 2 2 3" xfId="237"/>
    <cellStyle name="Percent 2 3" xfId="42"/>
    <cellStyle name="Percent 2 3 2" xfId="727"/>
    <cellStyle name="Percent 3" xfId="43"/>
    <cellStyle name="Percent 4" xfId="47"/>
    <cellStyle name="Percent 5" xfId="126"/>
    <cellStyle name="Percent 6" xfId="23"/>
    <cellStyle name="Percent 6 2" xfId="703"/>
    <cellStyle name="Percent 7" xfId="666"/>
    <cellStyle name="questionable" xfId="18"/>
    <cellStyle name="questionable 2" xfId="114"/>
    <cellStyle name="questionable 3" xfId="24"/>
    <cellStyle name="review" xfId="19"/>
    <cellStyle name="Title 2" xfId="1042"/>
    <cellStyle name="Total 2" xfId="1043"/>
    <cellStyle name="Warning Text 2" xfId="1044"/>
  </cellStyles>
  <dxfs count="1">
    <dxf>
      <font>
        <condense val="0"/>
        <extend val="0"/>
        <color auto="1"/>
      </font>
    </dxf>
  </dxfs>
  <tableStyles count="0" defaultTableStyle="TableStyleMedium9" defaultPivotStyle="PivotStyleLight16"/>
  <colors>
    <mruColors>
      <color rgb="FF14902C"/>
      <color rgb="FFC0C0C0"/>
      <color rgb="FF2504EC"/>
      <color rgb="FF66FF33"/>
      <color rgb="FF00FFFF"/>
      <color rgb="FF00CC00"/>
      <color rgb="FF0D5F1D"/>
      <color rgb="FF159B2F"/>
      <color rgb="FF3D7739"/>
      <color rgb="FF376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ysClr val="windowText" lastClr="000000"/>
                </a:solidFill>
                <a:latin typeface="Arial"/>
                <a:ea typeface="Arial"/>
                <a:cs typeface="Arial"/>
              </a:defRPr>
            </a:pPr>
            <a:r>
              <a:rPr lang="en-US" sz="1000" b="1" i="0" u="none" strike="noStrike" baseline="0">
                <a:solidFill>
                  <a:sysClr val="windowText" lastClr="000000"/>
                </a:solidFill>
                <a:latin typeface="Arial"/>
                <a:cs typeface="Arial"/>
              </a:rPr>
              <a:t>Percentage of Undergraduate Instruction Through e-Learning, 2014-15</a:t>
            </a:r>
          </a:p>
          <a:p>
            <a:pPr>
              <a:defRPr sz="1000" b="0" i="0" u="none" strike="noStrike" baseline="0">
                <a:solidFill>
                  <a:sysClr val="windowText" lastClr="000000"/>
                </a:solidFill>
                <a:latin typeface="Arial"/>
                <a:ea typeface="Arial"/>
                <a:cs typeface="Arial"/>
              </a:defRPr>
            </a:pPr>
            <a:r>
              <a:rPr lang="en-US" sz="1000" b="0" i="0" u="none" strike="noStrike" baseline="0">
                <a:solidFill>
                  <a:sysClr val="windowText" lastClr="000000"/>
                </a:solidFill>
                <a:latin typeface="Arial"/>
                <a:cs typeface="Arial"/>
              </a:rPr>
              <a:t>(point change from 2013-14 shown in parentheses)</a:t>
            </a:r>
          </a:p>
        </c:rich>
      </c:tx>
      <c:layout>
        <c:manualLayout>
          <c:xMode val="edge"/>
          <c:yMode val="edge"/>
          <c:x val="0.13143236872461006"/>
          <c:y val="1.0893330641362137E-2"/>
        </c:manualLayout>
      </c:layout>
      <c:overlay val="0"/>
      <c:spPr>
        <a:noFill/>
        <a:ln w="25400">
          <a:noFill/>
        </a:ln>
      </c:spPr>
    </c:title>
    <c:autoTitleDeleted val="0"/>
    <c:plotArea>
      <c:layout>
        <c:manualLayout>
          <c:layoutTarget val="inner"/>
          <c:xMode val="edge"/>
          <c:yMode val="edge"/>
          <c:x val="0.24166023036929302"/>
          <c:y val="0.12452601117168045"/>
          <c:w val="0.74668786433492362"/>
          <c:h val="0.7101331179756375"/>
        </c:manualLayout>
      </c:layout>
      <c:barChart>
        <c:barDir val="bar"/>
        <c:grouping val="clustered"/>
        <c:varyColors val="0"/>
        <c:ser>
          <c:idx val="0"/>
          <c:order val="0"/>
          <c:tx>
            <c:strRef>
              <c:f>'four-year set-pp3-10'!$L$90</c:f>
              <c:strCache>
                <c:ptCount val="1"/>
                <c:pt idx="0">
                  <c:v>E-Learning</c:v>
                </c:pt>
              </c:strCache>
            </c:strRef>
          </c:tx>
          <c:spPr>
            <a:solidFill>
              <a:schemeClr val="bg1">
                <a:lumMod val="85000"/>
              </a:schemeClr>
            </a:solidFill>
            <a:ln w="12700">
              <a:solidFill>
                <a:srgbClr val="000000"/>
              </a:solidFill>
              <a:prstDash val="solid"/>
            </a:ln>
          </c:spPr>
          <c:invertIfNegative val="0"/>
          <c:dLbls>
            <c:dLbl>
              <c:idx val="5"/>
              <c:numFmt formatCode="0.00%" sourceLinked="0"/>
              <c:spPr>
                <a:noFill/>
                <a:ln>
                  <a:noFill/>
                </a:ln>
                <a:effectLst/>
              </c:spPr>
              <c:txPr>
                <a:bodyPr/>
                <a:lstStyle/>
                <a:p>
                  <a:pPr>
                    <a:defRPr sz="1000"/>
                  </a:pPr>
                  <a:endParaRPr lang="en-US"/>
                </a:p>
              </c:txPr>
              <c:showLegendKey val="0"/>
              <c:showVal val="1"/>
              <c:showCatName val="0"/>
              <c:showSerName val="0"/>
              <c:showPercent val="0"/>
              <c:showBubbleSize val="0"/>
              <c:extLst>
                <c:ext xmlns:c16="http://schemas.microsoft.com/office/drawing/2014/chart" uri="{C3380CC4-5D6E-409C-BE32-E72D297353CC}">
                  <c16:uniqueId val="{00000000-3558-4F57-AF0B-42EAE3B570C3}"/>
                </c:ext>
              </c:extLst>
            </c:dLbl>
            <c:dLbl>
              <c:idx val="6"/>
              <c:numFmt formatCode="0.00%" sourceLinked="0"/>
              <c:spPr>
                <a:noFill/>
                <a:ln>
                  <a:noFill/>
                </a:ln>
                <a:effectLst/>
              </c:spPr>
              <c:txPr>
                <a:bodyPr/>
                <a:lstStyle/>
                <a:p>
                  <a:pPr>
                    <a:defRPr sz="1000"/>
                  </a:pPr>
                  <a:endParaRPr lang="en-US"/>
                </a:p>
              </c:txPr>
              <c:showLegendKey val="0"/>
              <c:showVal val="1"/>
              <c:showCatName val="0"/>
              <c:showSerName val="0"/>
              <c:showPercent val="0"/>
              <c:showBubbleSize val="0"/>
              <c:extLst>
                <c:ext xmlns:c16="http://schemas.microsoft.com/office/drawing/2014/chart" uri="{C3380CC4-5D6E-409C-BE32-E72D297353CC}">
                  <c16:uniqueId val="{00000001-3558-4F57-AF0B-42EAE3B570C3}"/>
                </c:ext>
              </c:extLst>
            </c:dLbl>
            <c:dLbl>
              <c:idx val="15"/>
              <c:delete val="1"/>
              <c:extLst>
                <c:ext xmlns:c15="http://schemas.microsoft.com/office/drawing/2012/chart" uri="{CE6537A1-D6FC-4f65-9D91-7224C49458BB}"/>
                <c:ext xmlns:c16="http://schemas.microsoft.com/office/drawing/2014/chart" uri="{C3380CC4-5D6E-409C-BE32-E72D297353CC}">
                  <c16:uniqueId val="{00000001-7654-477B-BFF0-A328070B9D78}"/>
                </c:ext>
              </c:extLst>
            </c:dLbl>
            <c:numFmt formatCode="0.0%" sourceLinked="0"/>
            <c:spPr>
              <a:noFill/>
              <a:ln>
                <a:noFill/>
              </a:ln>
              <a:effectLst/>
            </c:spPr>
            <c:txPr>
              <a:bodyPr/>
              <a:lstStyle/>
              <a:p>
                <a:pPr>
                  <a:defRPr sz="10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'four-year set-pp3-10'!$K$91:$K$106</c:f>
              <c:strCache>
                <c:ptCount val="16"/>
                <c:pt idx="0">
                  <c:v>Maryland (1.6)</c:v>
                </c:pt>
                <c:pt idx="1">
                  <c:v>Florida* (5.9)</c:v>
                </c:pt>
                <c:pt idx="2">
                  <c:v>Tennessee (0.9)</c:v>
                </c:pt>
                <c:pt idx="3">
                  <c:v>Arkansas (1.6)</c:v>
                </c:pt>
                <c:pt idx="4">
                  <c:v>Oklahoma (0.7)</c:v>
                </c:pt>
                <c:pt idx="5">
                  <c:v>Kentucky (0.8)</c:v>
                </c:pt>
                <c:pt idx="6">
                  <c:v>Texas (1.0)</c:v>
                </c:pt>
                <c:pt idx="7">
                  <c:v>Alabama (0.8)</c:v>
                </c:pt>
                <c:pt idx="8">
                  <c:v>West Virginia (1.2)</c:v>
                </c:pt>
                <c:pt idx="9">
                  <c:v>North Carolina (1.1)</c:v>
                </c:pt>
                <c:pt idx="10">
                  <c:v>Mississippi (0.5)</c:v>
                </c:pt>
                <c:pt idx="11">
                  <c:v>Georgia (9.8)</c:v>
                </c:pt>
                <c:pt idx="12">
                  <c:v>South Carolina (2.3)</c:v>
                </c:pt>
                <c:pt idx="13">
                  <c:v>Virginia (1.4)</c:v>
                </c:pt>
                <c:pt idx="14">
                  <c:v>Delaware (0.2)</c:v>
                </c:pt>
                <c:pt idx="15">
                  <c:v>Louisiana (—)</c:v>
                </c:pt>
              </c:strCache>
            </c:strRef>
          </c:cat>
          <c:val>
            <c:numRef>
              <c:f>'four-year set-pp3-10'!$L$91:$L$106</c:f>
              <c:numCache>
                <c:formatCode>0.00%</c:formatCode>
                <c:ptCount val="16"/>
                <c:pt idx="0">
                  <c:v>0.23960286509936549</c:v>
                </c:pt>
                <c:pt idx="1">
                  <c:v>0.17273667579385407</c:v>
                </c:pt>
                <c:pt idx="2">
                  <c:v>0.16487376553455901</c:v>
                </c:pt>
                <c:pt idx="3">
                  <c:v>0.16430934975718636</c:v>
                </c:pt>
                <c:pt idx="4">
                  <c:v>0.15789633706630077</c:v>
                </c:pt>
                <c:pt idx="5">
                  <c:v>0.13646225680220675</c:v>
                </c:pt>
                <c:pt idx="6">
                  <c:v>0.13623079837150959</c:v>
                </c:pt>
                <c:pt idx="7">
                  <c:v>0.1204025697835899</c:v>
                </c:pt>
                <c:pt idx="8">
                  <c:v>0.11889105074337694</c:v>
                </c:pt>
                <c:pt idx="9">
                  <c:v>0.11845159473850549</c:v>
                </c:pt>
                <c:pt idx="10">
                  <c:v>0.11726077999089027</c:v>
                </c:pt>
                <c:pt idx="11">
                  <c:v>9.79257088222662E-2</c:v>
                </c:pt>
                <c:pt idx="12">
                  <c:v>7.2157309367464992E-2</c:v>
                </c:pt>
                <c:pt idx="13">
                  <c:v>6.211575791244834E-2</c:v>
                </c:pt>
                <c:pt idx="14">
                  <c:v>2.6607088149803108E-2</c:v>
                </c:pt>
                <c:pt idx="15" formatCode="0.0%">
                  <c:v>0</c:v>
                </c:pt>
              </c:numCache>
            </c:numRef>
          </c:val>
          <c:extLst>
            <c:ext xmlns:c16="http://schemas.microsoft.com/office/drawing/2014/chart" uri="{C3380CC4-5D6E-409C-BE32-E72D297353CC}">
              <c16:uniqueId val="{00000002-7654-477B-BFF0-A328070B9D78}"/>
            </c:ext>
          </c:extLst>
        </c:ser>
        <c:dLbls>
          <c:showLegendKey val="0"/>
          <c:showVal val="0"/>
          <c:showCatName val="0"/>
          <c:showSerName val="0"/>
          <c:showPercent val="0"/>
          <c:showBubbleSize val="0"/>
        </c:dLbls>
        <c:gapWidth val="50"/>
        <c:axId val="90509696"/>
        <c:axId val="90511616"/>
      </c:barChart>
      <c:catAx>
        <c:axId val="9050969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0511616"/>
        <c:crosses val="autoZero"/>
        <c:auto val="1"/>
        <c:lblAlgn val="ctr"/>
        <c:lblOffset val="100"/>
        <c:tickLblSkip val="1"/>
        <c:tickMarkSkip val="1"/>
        <c:noMultiLvlLbl val="0"/>
      </c:catAx>
      <c:valAx>
        <c:axId val="90511616"/>
        <c:scaling>
          <c:orientation val="minMax"/>
          <c:max val="0.4"/>
          <c:min val="0"/>
        </c:scaling>
        <c:delete val="1"/>
        <c:axPos val="t"/>
        <c:numFmt formatCode="0.00%" sourceLinked="1"/>
        <c:majorTickMark val="out"/>
        <c:minorTickMark val="none"/>
        <c:tickLblPos val="nextTo"/>
        <c:crossAx val="90509696"/>
        <c:crosses val="autoZero"/>
        <c:crossBetween val="between"/>
        <c:majorUnit val="0.1"/>
        <c:minorUnit val="0.1"/>
      </c:valAx>
      <c:spPr>
        <a:noFill/>
        <a:ln w="25400">
          <a:noFill/>
        </a:ln>
      </c:spPr>
    </c:plotArea>
    <c:plotVisOnly val="1"/>
    <c:dispBlanksAs val="gap"/>
    <c:showDLblsOverMax val="0"/>
  </c:chart>
  <c:spPr>
    <a:noFill/>
    <a:ln w="9525">
      <a:solidFill>
        <a:schemeClr val="tx1"/>
      </a:solid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Appropriations* per FTE Student, 2014-15</a:t>
            </a:r>
          </a:p>
          <a:p>
            <a:pPr>
              <a:defRPr sz="100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(change from 2013-14 shown in parentheses)</a:t>
            </a:r>
          </a:p>
        </c:rich>
      </c:tx>
      <c:layout>
        <c:manualLayout>
          <c:xMode val="edge"/>
          <c:yMode val="edge"/>
          <c:x val="0.270270270270275"/>
          <c:y val="3.6065573770491806E-2"/>
        </c:manualLayout>
      </c:layout>
      <c:overlay val="0"/>
      <c:spPr>
        <a:noFill/>
        <a:ln w="25400">
          <a:noFill/>
        </a:ln>
      </c:spPr>
    </c:title>
    <c:autoTitleDeleted val="0"/>
    <c:plotArea>
      <c:layout>
        <c:manualLayout>
          <c:layoutTarget val="inner"/>
          <c:xMode val="edge"/>
          <c:yMode val="edge"/>
          <c:x val="0.21674656947977591"/>
          <c:y val="0.19221299212598444"/>
          <c:w val="0.74936520311250165"/>
          <c:h val="0.7848362204724405"/>
        </c:manualLayout>
      </c:layout>
      <c:barChart>
        <c:barDir val="bar"/>
        <c:grouping val="clustered"/>
        <c:varyColors val="0"/>
        <c:ser>
          <c:idx val="0"/>
          <c:order val="0"/>
          <c:spPr>
            <a:solidFill>
              <a:schemeClr val="bg1">
                <a:lumMod val="85000"/>
              </a:schemeClr>
            </a:solidFill>
            <a:ln w="12700">
              <a:solidFill>
                <a:srgbClr val="000000"/>
              </a:solidFill>
              <a:prstDash val="solid"/>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8985-4993-BAB0-956B33D2803D}"/>
                </c:ext>
              </c:extLst>
            </c:dLbl>
            <c:dLbl>
              <c:idx val="7"/>
              <c:layout>
                <c:manualLayout>
                  <c:x val="0"/>
                  <c:y val="3.859811642090592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985-4993-BAB0-956B33D2803D}"/>
                </c:ext>
              </c:extLst>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'four-year set-pp3-10'!$K$359:$K$376</c:f>
              <c:strCache>
                <c:ptCount val="18"/>
                <c:pt idx="0">
                  <c:v>SREB states (1.5%)</c:v>
                </c:pt>
                <c:pt idx="2">
                  <c:v>Maryland (9.3%)</c:v>
                </c:pt>
                <c:pt idx="3">
                  <c:v>North Carolina (0.7%)</c:v>
                </c:pt>
                <c:pt idx="4">
                  <c:v>Mississippi (5.0%)</c:v>
                </c:pt>
                <c:pt idx="5">
                  <c:v>Florida (-2.4%)</c:v>
                </c:pt>
                <c:pt idx="6">
                  <c:v>Arkansas (0.9%)</c:v>
                </c:pt>
                <c:pt idx="7">
                  <c:v>Kentucky (-0.3%)</c:v>
                </c:pt>
                <c:pt idx="8">
                  <c:v>Texas (-1.5%)</c:v>
                </c:pt>
                <c:pt idx="9">
                  <c:v>Delaware (-2.8%)</c:v>
                </c:pt>
                <c:pt idx="10">
                  <c:v>Georgia (2.3%)</c:v>
                </c:pt>
                <c:pt idx="11">
                  <c:v>Tennessee (2.3%)</c:v>
                </c:pt>
                <c:pt idx="12">
                  <c:v>Oklahoma (16.4%)</c:v>
                </c:pt>
                <c:pt idx="13">
                  <c:v>Alabama (3.1%)</c:v>
                </c:pt>
                <c:pt idx="14">
                  <c:v>Virginia (2.2%)</c:v>
                </c:pt>
                <c:pt idx="15">
                  <c:v>West Virginia (-0.5%)</c:v>
                </c:pt>
                <c:pt idx="16">
                  <c:v>Louisiana (1.0%)</c:v>
                </c:pt>
                <c:pt idx="17">
                  <c:v>South Carolina (2.1%)</c:v>
                </c:pt>
              </c:strCache>
            </c:strRef>
          </c:cat>
          <c:val>
            <c:numRef>
              <c:f>'four-year set-pp3-10'!$L$359:$L$376</c:f>
              <c:numCache>
                <c:formatCode>#,##0_);\(#,##0\)</c:formatCode>
                <c:ptCount val="18"/>
                <c:pt idx="0">
                  <c:v>6407.2177982859994</c:v>
                </c:pt>
                <c:pt idx="2">
                  <c:v>10733.541076936903</c:v>
                </c:pt>
                <c:pt idx="3">
                  <c:v>10025.460532777179</c:v>
                </c:pt>
                <c:pt idx="4">
                  <c:v>7090.6623821027042</c:v>
                </c:pt>
                <c:pt idx="5">
                  <c:v>6663.0907965547676</c:v>
                </c:pt>
                <c:pt idx="6">
                  <c:v>6655.6615859438352</c:v>
                </c:pt>
                <c:pt idx="7">
                  <c:v>6580.2965399701989</c:v>
                </c:pt>
                <c:pt idx="8">
                  <c:v>6370.4039172884841</c:v>
                </c:pt>
                <c:pt idx="9">
                  <c:v>6300.5345464537595</c:v>
                </c:pt>
                <c:pt idx="10">
                  <c:v>6206.7361055174597</c:v>
                </c:pt>
                <c:pt idx="11">
                  <c:v>5748.623325823597</c:v>
                </c:pt>
                <c:pt idx="12">
                  <c:v>5645.4665640781732</c:v>
                </c:pt>
                <c:pt idx="13">
                  <c:v>5507.7665009381089</c:v>
                </c:pt>
                <c:pt idx="14">
                  <c:v>5168.0036196172041</c:v>
                </c:pt>
                <c:pt idx="15">
                  <c:v>4077.0698901063784</c:v>
                </c:pt>
                <c:pt idx="16">
                  <c:v>3970.8070778283986</c:v>
                </c:pt>
                <c:pt idx="17">
                  <c:v>3403.3302611242357</c:v>
                </c:pt>
              </c:numCache>
            </c:numRef>
          </c:val>
          <c:extLst>
            <c:ext xmlns:c16="http://schemas.microsoft.com/office/drawing/2014/chart" uri="{C3380CC4-5D6E-409C-BE32-E72D297353CC}">
              <c16:uniqueId val="{00000002-8985-4993-BAB0-956B33D2803D}"/>
            </c:ext>
          </c:extLst>
        </c:ser>
        <c:dLbls>
          <c:showLegendKey val="0"/>
          <c:showVal val="0"/>
          <c:showCatName val="0"/>
          <c:showSerName val="0"/>
          <c:showPercent val="0"/>
          <c:showBubbleSize val="0"/>
        </c:dLbls>
        <c:gapWidth val="50"/>
        <c:axId val="91764224"/>
        <c:axId val="91765760"/>
      </c:barChart>
      <c:catAx>
        <c:axId val="9176422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1765760"/>
        <c:crosses val="autoZero"/>
        <c:auto val="1"/>
        <c:lblAlgn val="ctr"/>
        <c:lblOffset val="100"/>
        <c:tickLblSkip val="1"/>
        <c:tickMarkSkip val="1"/>
        <c:noMultiLvlLbl val="0"/>
      </c:catAx>
      <c:valAx>
        <c:axId val="91765760"/>
        <c:scaling>
          <c:orientation val="minMax"/>
          <c:max val="30000"/>
          <c:min val="0"/>
        </c:scaling>
        <c:delete val="1"/>
        <c:axPos val="t"/>
        <c:title>
          <c:tx>
            <c:rich>
              <a:bodyPr/>
              <a:lstStyle/>
              <a:p>
                <a:pPr algn="l">
                  <a:defRPr sz="800" b="0" i="0" u="none" strike="noStrike" baseline="0">
                    <a:solidFill>
                      <a:srgbClr val="000000"/>
                    </a:solidFill>
                    <a:latin typeface="Arial"/>
                    <a:ea typeface="Arial"/>
                    <a:cs typeface="Arial"/>
                  </a:defRPr>
                </a:pPr>
                <a:r>
                  <a:rPr lang="en-US"/>
                  <a:t>* Includes state general purpose and educational
  special purpose appropriations to campuses</a:t>
                </a:r>
              </a:p>
            </c:rich>
          </c:tx>
          <c:layout>
            <c:manualLayout>
              <c:xMode val="edge"/>
              <c:yMode val="edge"/>
              <c:x val="0.54265568408596032"/>
              <c:y val="0.62828644833558289"/>
            </c:manualLayout>
          </c:layout>
          <c:overlay val="0"/>
          <c:spPr>
            <a:noFill/>
            <a:ln w="25400">
              <a:noFill/>
            </a:ln>
          </c:spPr>
        </c:title>
        <c:numFmt formatCode="#,##0_);\(#,##0\)" sourceLinked="1"/>
        <c:majorTickMark val="out"/>
        <c:minorTickMark val="none"/>
        <c:tickLblPos val="nextTo"/>
        <c:crossAx val="91764224"/>
        <c:crosses val="autoZero"/>
        <c:crossBetween val="between"/>
        <c:majorUnit val="1000"/>
        <c:minorUnit val="1000"/>
      </c:valAx>
      <c:spPr>
        <a:noFill/>
        <a:ln w="25400">
          <a:noFill/>
        </a:ln>
      </c:spPr>
    </c:plotArea>
    <c:plotVisOnly val="1"/>
    <c:dispBlanksAs val="gap"/>
    <c:showDLblsOverMax val="0"/>
  </c:chart>
  <c:spPr>
    <a:no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ysClr val="windowText" lastClr="000000"/>
                </a:solidFill>
                <a:latin typeface="Arial"/>
                <a:ea typeface="Arial"/>
                <a:cs typeface="Arial"/>
              </a:defRPr>
            </a:pPr>
            <a:r>
              <a:rPr lang="en-US" sz="1000" b="1" i="0" u="none" strike="noStrike" baseline="0">
                <a:solidFill>
                  <a:sysClr val="windowText" lastClr="000000"/>
                </a:solidFill>
                <a:latin typeface="Arial"/>
                <a:cs typeface="Arial"/>
              </a:rPr>
              <a:t>Changes in Total State Student Financial Aid Funding,* 2013-14 to 2014-15</a:t>
            </a:r>
          </a:p>
          <a:p>
            <a:pPr>
              <a:defRPr sz="1000" b="0" i="0" u="none" strike="noStrike" baseline="0">
                <a:solidFill>
                  <a:sysClr val="windowText" lastClr="000000"/>
                </a:solidFill>
                <a:latin typeface="Arial"/>
                <a:ea typeface="Arial"/>
                <a:cs typeface="Arial"/>
              </a:defRPr>
            </a:pPr>
            <a:r>
              <a:rPr lang="en-US" sz="1000" b="0" i="0" u="none" strike="noStrike" baseline="0">
                <a:solidFill>
                  <a:sysClr val="windowText" lastClr="000000"/>
                </a:solidFill>
                <a:latin typeface="Arial"/>
                <a:cs typeface="Arial"/>
              </a:rPr>
              <a:t>(2014-15 levels shown in parentheses)</a:t>
            </a:r>
          </a:p>
        </c:rich>
      </c:tx>
      <c:layout>
        <c:manualLayout>
          <c:xMode val="edge"/>
          <c:yMode val="edge"/>
          <c:x val="0.14803867322626021"/>
          <c:y val="2.9473669758150405E-2"/>
        </c:manualLayout>
      </c:layout>
      <c:overlay val="0"/>
      <c:spPr>
        <a:noFill/>
        <a:ln w="25400">
          <a:noFill/>
        </a:ln>
      </c:spPr>
    </c:title>
    <c:autoTitleDeleted val="0"/>
    <c:plotArea>
      <c:layout>
        <c:manualLayout>
          <c:layoutTarget val="inner"/>
          <c:xMode val="edge"/>
          <c:yMode val="edge"/>
          <c:x val="0.32059464700670376"/>
          <c:y val="0.1578240955174767"/>
          <c:w val="0.59826663161540417"/>
          <c:h val="0.75381996169397747"/>
        </c:manualLayout>
      </c:layout>
      <c:barChart>
        <c:barDir val="bar"/>
        <c:grouping val="clustered"/>
        <c:varyColors val="0"/>
        <c:ser>
          <c:idx val="0"/>
          <c:order val="0"/>
          <c:spPr>
            <a:solidFill>
              <a:schemeClr val="bg1">
                <a:lumMod val="85000"/>
              </a:schemeClr>
            </a:solidFill>
            <a:ln w="12700">
              <a:solidFill>
                <a:srgbClr val="000000"/>
              </a:solidFill>
              <a:prstDash val="solid"/>
            </a:ln>
          </c:spPr>
          <c:invertIfNegative val="0"/>
          <c:dLbls>
            <c:dLbl>
              <c:idx val="2"/>
              <c:layout>
                <c:manualLayout>
                  <c:x val="0"/>
                  <c:y val="3.1338669312049214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C8E-479A-A52C-E6B356611CC3}"/>
                </c:ext>
              </c:extLst>
            </c:dLbl>
            <c:dLbl>
              <c:idx val="13"/>
              <c:numFmt formatCode="0.0%" sourceLinked="0"/>
              <c:spPr/>
              <c:txPr>
                <a:bodyPr/>
                <a:lstStyle/>
                <a:p>
                  <a:pPr>
                    <a:defRPr sz="1000"/>
                  </a:pPr>
                  <a:endParaRPr lang="en-US"/>
                </a:p>
              </c:txPr>
              <c:showLegendKey val="0"/>
              <c:showVal val="1"/>
              <c:showCatName val="0"/>
              <c:showSerName val="0"/>
              <c:showPercent val="0"/>
              <c:showBubbleSize val="0"/>
              <c:extLst>
                <c:ext xmlns:c16="http://schemas.microsoft.com/office/drawing/2014/chart" uri="{C3380CC4-5D6E-409C-BE32-E72D297353CC}">
                  <c16:uniqueId val="{00000001-5C8E-479A-A52C-E6B356611CC3}"/>
                </c:ext>
              </c:extLst>
            </c:dLbl>
            <c:dLbl>
              <c:idx val="16"/>
              <c:layout>
                <c:manualLayout>
                  <c:x val="-4.2459501479512511E-3"/>
                  <c:y val="3.41907261592300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C8E-479A-A52C-E6B356611CC3}"/>
                </c:ext>
              </c:extLst>
            </c:dLbl>
            <c:dLbl>
              <c:idx val="17"/>
              <c:layout>
                <c:manualLayout>
                  <c:x val="-4.2461173245063721E-3"/>
                  <c:y val="3.41907261592300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C8E-479A-A52C-E6B356611CC3}"/>
                </c:ext>
              </c:extLst>
            </c:dLbl>
            <c:spPr>
              <a:noFill/>
              <a:ln>
                <a:noFill/>
              </a:ln>
              <a:effectLst/>
            </c:spPr>
            <c:txPr>
              <a:bodyPr/>
              <a:lstStyle/>
              <a:p>
                <a:pPr>
                  <a:defRPr sz="10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'four-year set-pp3-10'!$K$310:$K$327</c:f>
              <c:strCache>
                <c:ptCount val="18"/>
                <c:pt idx="0">
                  <c:v>SREB states (3.7 billion)</c:v>
                </c:pt>
                <c:pt idx="2">
                  <c:v>Maryland (163.6 million)</c:v>
                </c:pt>
                <c:pt idx="3">
                  <c:v>Louisiana (291.2 million)</c:v>
                </c:pt>
                <c:pt idx="4">
                  <c:v>Delaware (5.9 million)</c:v>
                </c:pt>
                <c:pt idx="5">
                  <c:v>Mississippi (40.6 million)</c:v>
                </c:pt>
                <c:pt idx="6">
                  <c:v>South Carolina (371 million)</c:v>
                </c:pt>
                <c:pt idx="7">
                  <c:v>Georgia (449.1 million)</c:v>
                </c:pt>
                <c:pt idx="8">
                  <c:v>Alabama (62.1 million)</c:v>
                </c:pt>
                <c:pt idx="9">
                  <c:v>Tennessee (368 million)</c:v>
                </c:pt>
                <c:pt idx="10">
                  <c:v>West Virginia (91.1 million)</c:v>
                </c:pt>
                <c:pt idx="11">
                  <c:v>Oklahoma (80.6 million)</c:v>
                </c:pt>
                <c:pt idx="12">
                  <c:v>Kentucky (197 million)</c:v>
                </c:pt>
                <c:pt idx="13">
                  <c:v>Virginia (249.1 million)</c:v>
                </c:pt>
                <c:pt idx="14">
                  <c:v>Florida (543.2 million)</c:v>
                </c:pt>
                <c:pt idx="15">
                  <c:v>North Carolina (233.2 million)</c:v>
                </c:pt>
                <c:pt idx="16">
                  <c:v>Arkansas (127.8 million)</c:v>
                </c:pt>
                <c:pt idx="17">
                  <c:v>Texas (446.9 million)</c:v>
                </c:pt>
              </c:strCache>
            </c:strRef>
          </c:cat>
          <c:val>
            <c:numRef>
              <c:f>'four-year set-pp3-10'!$L$310:$L$327</c:f>
              <c:numCache>
                <c:formatCode>0%</c:formatCode>
                <c:ptCount val="18"/>
                <c:pt idx="0" formatCode="0.0%">
                  <c:v>1.2073191939172273E-2</c:v>
                </c:pt>
                <c:pt idx="2" formatCode="0.0%">
                  <c:v>0.58028775954223544</c:v>
                </c:pt>
                <c:pt idx="3" formatCode="0.0%">
                  <c:v>0.20900050511177878</c:v>
                </c:pt>
                <c:pt idx="4" formatCode="0.0%">
                  <c:v>0.19736362834554438</c:v>
                </c:pt>
                <c:pt idx="5" formatCode="0.0%">
                  <c:v>0.1046452422278835</c:v>
                </c:pt>
                <c:pt idx="6" formatCode="0.0%">
                  <c:v>9.6874555146308758E-2</c:v>
                </c:pt>
                <c:pt idx="7" formatCode="0.0%">
                  <c:v>5.2647928713518373E-2</c:v>
                </c:pt>
                <c:pt idx="8" formatCode="0.0%">
                  <c:v>3.276053765568486E-2</c:v>
                </c:pt>
                <c:pt idx="9" formatCode="0.0%">
                  <c:v>1.9457261543785248E-3</c:v>
                </c:pt>
                <c:pt idx="10" formatCode="0.00%">
                  <c:v>1.653273300464317E-4</c:v>
                </c:pt>
                <c:pt idx="11" formatCode="0.0%">
                  <c:v>0</c:v>
                </c:pt>
                <c:pt idx="12" formatCode="0.0%">
                  <c:v>-2.0366341507890295E-3</c:v>
                </c:pt>
                <c:pt idx="13" formatCode="0.0%">
                  <c:v>-2.769629215504906E-3</c:v>
                </c:pt>
                <c:pt idx="14" formatCode="0.0%">
                  <c:v>-5.673292089729453E-3</c:v>
                </c:pt>
                <c:pt idx="15" formatCode="0.0%">
                  <c:v>-8.947884034943572E-3</c:v>
                </c:pt>
                <c:pt idx="16" formatCode="0.0%">
                  <c:v>-7.2934489217201748E-2</c:v>
                </c:pt>
                <c:pt idx="17" formatCode="0.0%">
                  <c:v>-0.20101185156670781</c:v>
                </c:pt>
              </c:numCache>
            </c:numRef>
          </c:val>
          <c:extLst>
            <c:ext xmlns:c16="http://schemas.microsoft.com/office/drawing/2014/chart" uri="{C3380CC4-5D6E-409C-BE32-E72D297353CC}">
              <c16:uniqueId val="{00000004-5C8E-479A-A52C-E6B356611CC3}"/>
            </c:ext>
          </c:extLst>
        </c:ser>
        <c:dLbls>
          <c:showLegendKey val="0"/>
          <c:showVal val="0"/>
          <c:showCatName val="0"/>
          <c:showSerName val="0"/>
          <c:showPercent val="0"/>
          <c:showBubbleSize val="0"/>
        </c:dLbls>
        <c:gapWidth val="50"/>
        <c:axId val="91783168"/>
        <c:axId val="91784704"/>
      </c:barChart>
      <c:catAx>
        <c:axId val="9178316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91784704"/>
        <c:crosses val="autoZero"/>
        <c:auto val="1"/>
        <c:lblAlgn val="ctr"/>
        <c:lblOffset val="100"/>
        <c:tickLblSkip val="1"/>
        <c:tickMarkSkip val="1"/>
        <c:noMultiLvlLbl val="0"/>
      </c:catAx>
      <c:valAx>
        <c:axId val="91784704"/>
        <c:scaling>
          <c:orientation val="minMax"/>
          <c:min val="-0.4"/>
        </c:scaling>
        <c:delete val="1"/>
        <c:axPos val="t"/>
        <c:numFmt formatCode="0.0%" sourceLinked="1"/>
        <c:majorTickMark val="out"/>
        <c:minorTickMark val="none"/>
        <c:tickLblPos val="nextTo"/>
        <c:crossAx val="9178316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a:t>Changes in Full-Time-Equivalent Enrollment, 2013-14 to 2014-15</a:t>
            </a:r>
          </a:p>
        </c:rich>
      </c:tx>
      <c:layout>
        <c:manualLayout>
          <c:xMode val="edge"/>
          <c:yMode val="edge"/>
          <c:x val="0.11321571014897372"/>
          <c:y val="2.9850793102086739E-2"/>
        </c:manualLayout>
      </c:layout>
      <c:overlay val="0"/>
      <c:spPr>
        <a:noFill/>
        <a:ln w="25400">
          <a:noFill/>
        </a:ln>
      </c:spPr>
    </c:title>
    <c:autoTitleDeleted val="0"/>
    <c:plotArea>
      <c:layout>
        <c:manualLayout>
          <c:layoutTarget val="inner"/>
          <c:xMode val="edge"/>
          <c:yMode val="edge"/>
          <c:x val="0.20739244384326364"/>
          <c:y val="0.15239304042218904"/>
          <c:w val="0.76277952551932626"/>
          <c:h val="0.81461824734594768"/>
        </c:manualLayout>
      </c:layout>
      <c:barChart>
        <c:barDir val="bar"/>
        <c:grouping val="stacked"/>
        <c:varyColors val="0"/>
        <c:ser>
          <c:idx val="0"/>
          <c:order val="0"/>
          <c:spPr>
            <a:solidFill>
              <a:schemeClr val="bg1">
                <a:lumMod val="85000"/>
              </a:schemeClr>
            </a:solidFill>
            <a:ln w="12700">
              <a:solidFill>
                <a:srgbClr val="000000"/>
              </a:solidFill>
              <a:prstDash val="solid"/>
            </a:ln>
          </c:spPr>
          <c:invertIfNegative val="0"/>
          <c:dLbls>
            <c:dLbl>
              <c:idx val="0"/>
              <c:layout>
                <c:manualLayout>
                  <c:x val="5.5964357199797574E-2"/>
                  <c:y val="1.3459855979541018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7B5-405E-8217-55A07C73C0E7}"/>
                </c:ext>
              </c:extLst>
            </c:dLbl>
            <c:dLbl>
              <c:idx val="2"/>
              <c:layout>
                <c:manualLayout>
                  <c:x val="6.8135659758339712E-2"/>
                  <c:y val="3.559862709469008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7B5-405E-8217-55A07C73C0E7}"/>
                </c:ext>
              </c:extLst>
            </c:dLbl>
            <c:dLbl>
              <c:idx val="3"/>
              <c:layout>
                <c:manualLayout>
                  <c:x val="6.2422636843489747E-2"/>
                  <c:y val="1.025856383336698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B5-405E-8217-55A07C73C0E7}"/>
                </c:ext>
              </c:extLst>
            </c:dLbl>
            <c:dLbl>
              <c:idx val="4"/>
              <c:layout>
                <c:manualLayout>
                  <c:x val="5.8798836431420434E-2"/>
                  <c:y val="1.8843798371357427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B5-405E-8217-55A07C73C0E7}"/>
                </c:ext>
              </c:extLst>
            </c:dLbl>
            <c:dLbl>
              <c:idx val="5"/>
              <c:layout>
                <c:manualLayout>
                  <c:x val="5.5997238627699446E-2"/>
                  <c:y val="-3.416919038966282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7B5-405E-8217-55A07C73C0E7}"/>
                </c:ext>
              </c:extLst>
            </c:dLbl>
            <c:dLbl>
              <c:idx val="6"/>
              <c:layout>
                <c:manualLayout>
                  <c:x val="5.1962336911455742E-2"/>
                  <c:y val="2.1535769566638856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7B5-405E-8217-55A07C73C0E7}"/>
                </c:ext>
              </c:extLst>
            </c:dLbl>
            <c:dLbl>
              <c:idx val="7"/>
              <c:layout>
                <c:manualLayout>
                  <c:x val="5.0538921595987732E-2"/>
                  <c:y val="2.1535769567265631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7B5-405E-8217-55A07C73C0E7}"/>
                </c:ext>
              </c:extLst>
            </c:dLbl>
            <c:dLbl>
              <c:idx val="8"/>
              <c:layout>
                <c:manualLayout>
                  <c:x val="4.3808744256599322E-2"/>
                  <c:y val="2.1535769567265631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7B5-405E-8217-55A07C73C0E7}"/>
                </c:ext>
              </c:extLst>
            </c:dLbl>
            <c:dLbl>
              <c:idx val="9"/>
              <c:layout>
                <c:manualLayout>
                  <c:x val="4.0387072825185638E-2"/>
                  <c:y val="1.8843798371357427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7B5-405E-8217-55A07C73C0E7}"/>
                </c:ext>
              </c:extLst>
            </c:dLbl>
            <c:dLbl>
              <c:idx val="10"/>
              <c:layout>
                <c:manualLayout>
                  <c:x val="4.0875453830469366E-2"/>
                  <c:y val="1.8843798371357427E-6"/>
                </c:manualLayout>
              </c:layout>
              <c:numFmt formatCode="0.0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7B5-405E-8217-55A07C73C0E7}"/>
                </c:ext>
              </c:extLst>
            </c:dLbl>
            <c:dLbl>
              <c:idx val="11"/>
              <c:layout>
                <c:manualLayout>
                  <c:x val="3.9821078297189352E-2"/>
                  <c:y val="-3.4861026987011239E-3"/>
                </c:manualLayout>
              </c:layout>
              <c:numFmt formatCode="0.0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7B5-405E-8217-55A07C73C0E7}"/>
                </c:ext>
              </c:extLst>
            </c:dLbl>
            <c:dLbl>
              <c:idx val="12"/>
              <c:layout>
                <c:manualLayout>
                  <c:x val="-5.771462862386012E-2"/>
                  <c:y val="1.647570862709293E-6"/>
                </c:manualLayout>
              </c:layout>
              <c:numFmt formatCode="0.0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7B5-405E-8217-55A07C73C0E7}"/>
                </c:ext>
              </c:extLst>
            </c:dLbl>
            <c:dLbl>
              <c:idx val="13"/>
              <c:layout>
                <c:manualLayout>
                  <c:x val="-5.8642179057055523E-2"/>
                  <c:y val="3.5423648966956055E-3"/>
                </c:manualLayout>
              </c:layout>
              <c:numFmt formatCode="0.0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7B5-405E-8217-55A07C73C0E7}"/>
                </c:ext>
              </c:extLst>
            </c:dLbl>
            <c:dLbl>
              <c:idx val="14"/>
              <c:layout>
                <c:manualLayout>
                  <c:x val="-6.5567814454436477E-2"/>
                  <c:y val="-1.3621374251308047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7B5-405E-8217-55A07C73C0E7}"/>
                </c:ext>
              </c:extLst>
            </c:dLbl>
            <c:dLbl>
              <c:idx val="15"/>
              <c:layout>
                <c:manualLayout>
                  <c:x val="-7.1366113316808047E-2"/>
                  <c:y val="1.370213338717275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7B5-405E-8217-55A07C73C0E7}"/>
                </c:ext>
              </c:extLst>
            </c:dLbl>
            <c:dLbl>
              <c:idx val="16"/>
              <c:layout>
                <c:manualLayout>
                  <c:x val="-8.1514528197650302E-2"/>
                  <c:y val="-3.41853422168382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7B5-405E-8217-55A07C73C0E7}"/>
                </c:ext>
              </c:extLst>
            </c:dLbl>
            <c:dLbl>
              <c:idx val="17"/>
              <c:layout>
                <c:manualLayout>
                  <c:x val="-0.19789662346124937"/>
                  <c:y val="-3.350158153307884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7B5-405E-8217-55A07C73C0E7}"/>
                </c:ext>
              </c:extLst>
            </c:dLbl>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'four-year set-pp3-10'!$K$35:$K$52</c:f>
              <c:strCache>
                <c:ptCount val="18"/>
                <c:pt idx="0">
                  <c:v>SREB states</c:v>
                </c:pt>
                <c:pt idx="2">
                  <c:v>Texas</c:v>
                </c:pt>
                <c:pt idx="3">
                  <c:v>Florida</c:v>
                </c:pt>
                <c:pt idx="4">
                  <c:v>South Carolina</c:v>
                </c:pt>
                <c:pt idx="5">
                  <c:v>Delaware</c:v>
                </c:pt>
                <c:pt idx="6">
                  <c:v>Mississippi</c:v>
                </c:pt>
                <c:pt idx="7">
                  <c:v>Georgia</c:v>
                </c:pt>
                <c:pt idx="8">
                  <c:v>Maryland</c:v>
                </c:pt>
                <c:pt idx="9">
                  <c:v>Virginia</c:v>
                </c:pt>
                <c:pt idx="10">
                  <c:v>Arkansas</c:v>
                </c:pt>
                <c:pt idx="11">
                  <c:v>Alabama</c:v>
                </c:pt>
                <c:pt idx="12">
                  <c:v>North Carolina</c:v>
                </c:pt>
                <c:pt idx="13">
                  <c:v>Kentucky</c:v>
                </c:pt>
                <c:pt idx="14">
                  <c:v>Louisiana</c:v>
                </c:pt>
                <c:pt idx="15">
                  <c:v>West Virginia</c:v>
                </c:pt>
                <c:pt idx="16">
                  <c:v>Tennessee</c:v>
                </c:pt>
                <c:pt idx="17">
                  <c:v>Oklahoma</c:v>
                </c:pt>
              </c:strCache>
            </c:strRef>
          </c:cat>
          <c:val>
            <c:numRef>
              <c:f>'four-year set-pp3-10'!$L$35:$L$52</c:f>
              <c:numCache>
                <c:formatCode>0.0%</c:formatCode>
                <c:ptCount val="18"/>
                <c:pt idx="0">
                  <c:v>9.5259463607480727E-4</c:v>
                </c:pt>
                <c:pt idx="2">
                  <c:v>2.3536838697719067E-2</c:v>
                </c:pt>
                <c:pt idx="3">
                  <c:v>1.9595502024350009E-2</c:v>
                </c:pt>
                <c:pt idx="4">
                  <c:v>1.650378671378468E-2</c:v>
                </c:pt>
                <c:pt idx="5">
                  <c:v>1.6185078701884296E-2</c:v>
                </c:pt>
                <c:pt idx="6">
                  <c:v>8.7674265930666549E-3</c:v>
                </c:pt>
                <c:pt idx="7">
                  <c:v>5.7695013085613256E-3</c:v>
                </c:pt>
                <c:pt idx="8">
                  <c:v>4.5053532928479223E-3</c:v>
                </c:pt>
                <c:pt idx="9">
                  <c:v>2.5802440134718827E-3</c:v>
                </c:pt>
                <c:pt idx="10">
                  <c:v>-1.1186095570008919E-4</c:v>
                </c:pt>
                <c:pt idx="11">
                  <c:v>-3.6490281845122569E-4</c:v>
                </c:pt>
                <c:pt idx="12">
                  <c:v>-3.0267089585156539E-3</c:v>
                </c:pt>
                <c:pt idx="13">
                  <c:v>-3.3135509029889685E-3</c:v>
                </c:pt>
                <c:pt idx="14">
                  <c:v>-1.1974653439067173E-2</c:v>
                </c:pt>
                <c:pt idx="15">
                  <c:v>-1.2705876041814569E-2</c:v>
                </c:pt>
                <c:pt idx="16">
                  <c:v>-1.5808752057451352E-2</c:v>
                </c:pt>
                <c:pt idx="17">
                  <c:v>-0.14111809843421227</c:v>
                </c:pt>
              </c:numCache>
            </c:numRef>
          </c:val>
          <c:extLst>
            <c:ext xmlns:c16="http://schemas.microsoft.com/office/drawing/2014/chart" uri="{C3380CC4-5D6E-409C-BE32-E72D297353CC}">
              <c16:uniqueId val="{00000011-A7B5-405E-8217-55A07C73C0E7}"/>
            </c:ext>
          </c:extLst>
        </c:ser>
        <c:dLbls>
          <c:showLegendKey val="0"/>
          <c:showVal val="0"/>
          <c:showCatName val="0"/>
          <c:showSerName val="0"/>
          <c:showPercent val="0"/>
          <c:showBubbleSize val="0"/>
        </c:dLbls>
        <c:gapWidth val="50"/>
        <c:overlap val="100"/>
        <c:axId val="92157440"/>
        <c:axId val="92158976"/>
      </c:barChart>
      <c:catAx>
        <c:axId val="92157440"/>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rtl="0">
              <a:defRPr sz="1000" b="0" i="0" u="none" strike="noStrike" baseline="0">
                <a:solidFill>
                  <a:srgbClr val="000000"/>
                </a:solidFill>
                <a:latin typeface="Arial"/>
                <a:ea typeface="Arial"/>
                <a:cs typeface="Arial"/>
              </a:defRPr>
            </a:pPr>
            <a:endParaRPr lang="en-US"/>
          </a:p>
        </c:txPr>
        <c:crossAx val="92158976"/>
        <c:crosses val="autoZero"/>
        <c:auto val="1"/>
        <c:lblAlgn val="ctr"/>
        <c:lblOffset val="100"/>
        <c:tickLblSkip val="1"/>
        <c:tickMarkSkip val="1"/>
        <c:noMultiLvlLbl val="0"/>
      </c:catAx>
      <c:valAx>
        <c:axId val="92158976"/>
        <c:scaling>
          <c:orientation val="minMax"/>
          <c:max val="0.15000000000000002"/>
          <c:min val="-0.2"/>
        </c:scaling>
        <c:delete val="1"/>
        <c:axPos val="t"/>
        <c:numFmt formatCode="0.0%" sourceLinked="1"/>
        <c:majorTickMark val="out"/>
        <c:minorTickMark val="none"/>
        <c:tickLblPos val="nextTo"/>
        <c:crossAx val="92157440"/>
        <c:crosses val="autoZero"/>
        <c:crossBetween val="between"/>
        <c:majorUnit val="1.0000000000000002E-2"/>
        <c:minorUnit val="1.0000000000000002E-2"/>
      </c:valAx>
      <c:spPr>
        <a:noFill/>
        <a:ln w="25400">
          <a:noFill/>
        </a:ln>
      </c:spPr>
    </c:plotArea>
    <c:plotVisOnly val="1"/>
    <c:dispBlanksAs val="gap"/>
    <c:showDLblsOverMax val="0"/>
  </c:chart>
  <c:spPr>
    <a:noFill/>
    <a:ln w="9525">
      <a:solidFill>
        <a:schemeClr val="tx1"/>
      </a:solid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Percentage of Undergraduate Credit or Contact Hours Taken </a:t>
            </a:r>
          </a:p>
          <a:p>
            <a:pPr>
              <a:defRPr sz="1200" b="0"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By High School Students, </a:t>
            </a:r>
            <a:r>
              <a:rPr lang="en-US" sz="1000" b="1" i="0" u="none" strike="noStrike" baseline="0">
                <a:solidFill>
                  <a:srgbClr val="000000"/>
                </a:solidFill>
                <a:latin typeface="Arial"/>
                <a:cs typeface="Arial"/>
              </a:rPr>
              <a:t>2014-15</a:t>
            </a:r>
          </a:p>
          <a:p>
            <a:pPr>
              <a:defRPr sz="120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(point change from 2013-14 shown in parentheses)</a:t>
            </a:r>
          </a:p>
        </c:rich>
      </c:tx>
      <c:layout>
        <c:manualLayout>
          <c:xMode val="edge"/>
          <c:yMode val="edge"/>
          <c:x val="0.19523826188393367"/>
          <c:y val="2.1739130434782612E-2"/>
        </c:manualLayout>
      </c:layout>
      <c:overlay val="0"/>
      <c:spPr>
        <a:noFill/>
        <a:ln w="25400">
          <a:noFill/>
        </a:ln>
      </c:spPr>
    </c:title>
    <c:autoTitleDeleted val="0"/>
    <c:plotArea>
      <c:layout>
        <c:manualLayout>
          <c:layoutTarget val="inner"/>
          <c:xMode val="edge"/>
          <c:yMode val="edge"/>
          <c:x val="0.26877577639089673"/>
          <c:y val="0.18514839491217738"/>
          <c:w val="0.67884466450371506"/>
          <c:h val="0.72789582071472692"/>
        </c:manualLayout>
      </c:layout>
      <c:barChart>
        <c:barDir val="bar"/>
        <c:grouping val="clustered"/>
        <c:varyColors val="0"/>
        <c:ser>
          <c:idx val="0"/>
          <c:order val="0"/>
          <c:tx>
            <c:strRef>
              <c:f>'four-year set-pp3-10'!$N$62</c:f>
              <c:strCache>
                <c:ptCount val="1"/>
                <c:pt idx="0">
                  <c:v>NEW</c:v>
                </c:pt>
              </c:strCache>
            </c:strRef>
          </c:tx>
          <c:spPr>
            <a:solidFill>
              <a:schemeClr val="bg1">
                <a:lumMod val="85000"/>
              </a:schemeClr>
            </a:solidFill>
            <a:ln w="12700">
              <a:solidFill>
                <a:srgbClr val="000000"/>
              </a:solidFill>
              <a:prstDash val="solid"/>
            </a:ln>
          </c:spPr>
          <c:invertIfNegative val="0"/>
          <c:dLbls>
            <c:dLbl>
              <c:idx val="12"/>
              <c:delete val="1"/>
              <c:extLst>
                <c:ext xmlns:c15="http://schemas.microsoft.com/office/drawing/2012/chart" uri="{CE6537A1-D6FC-4f65-9D91-7224C49458BB}"/>
                <c:ext xmlns:c16="http://schemas.microsoft.com/office/drawing/2014/chart" uri="{C3380CC4-5D6E-409C-BE32-E72D297353CC}">
                  <c16:uniqueId val="{00000000-C76D-406F-A0BE-E11F163069FD}"/>
                </c:ext>
              </c:extLst>
            </c:dLbl>
            <c:dLbl>
              <c:idx val="13"/>
              <c:delete val="1"/>
              <c:extLst>
                <c:ext xmlns:c15="http://schemas.microsoft.com/office/drawing/2012/chart" uri="{CE6537A1-D6FC-4f65-9D91-7224C49458BB}"/>
                <c:ext xmlns:c16="http://schemas.microsoft.com/office/drawing/2014/chart" uri="{C3380CC4-5D6E-409C-BE32-E72D297353CC}">
                  <c16:uniqueId val="{00000000-CA7F-4507-8D99-347A8A8CF182}"/>
                </c:ext>
              </c:extLst>
            </c:dLbl>
            <c:dLbl>
              <c:idx val="14"/>
              <c:delete val="1"/>
              <c:extLst>
                <c:ext xmlns:c15="http://schemas.microsoft.com/office/drawing/2012/chart" uri="{CE6537A1-D6FC-4f65-9D91-7224C49458BB}"/>
                <c:ext xmlns:c16="http://schemas.microsoft.com/office/drawing/2014/chart" uri="{C3380CC4-5D6E-409C-BE32-E72D297353CC}">
                  <c16:uniqueId val="{00000001-CA7F-4507-8D99-347A8A8CF182}"/>
                </c:ext>
              </c:extLst>
            </c:dLbl>
            <c:dLbl>
              <c:idx val="15"/>
              <c:delete val="1"/>
              <c:extLst>
                <c:ext xmlns:c15="http://schemas.microsoft.com/office/drawing/2012/chart" uri="{CE6537A1-D6FC-4f65-9D91-7224C49458BB}"/>
                <c:ext xmlns:c16="http://schemas.microsoft.com/office/drawing/2014/chart" uri="{C3380CC4-5D6E-409C-BE32-E72D297353CC}">
                  <c16:uniqueId val="{00000002-CA7F-4507-8D99-347A8A8CF182}"/>
                </c:ext>
              </c:extLst>
            </c:dLbl>
            <c:dLbl>
              <c:idx val="16"/>
              <c:delete val="1"/>
              <c:extLst>
                <c:ext xmlns:c15="http://schemas.microsoft.com/office/drawing/2012/chart" uri="{CE6537A1-D6FC-4f65-9D91-7224C49458BB}"/>
                <c:ext xmlns:c16="http://schemas.microsoft.com/office/drawing/2014/chart" uri="{C3380CC4-5D6E-409C-BE32-E72D297353CC}">
                  <c16:uniqueId val="{00000003-CA7F-4507-8D99-347A8A8CF182}"/>
                </c:ext>
              </c:extLst>
            </c:dLbl>
            <c:numFmt formatCode="0.00%" sourceLinked="0"/>
            <c:spPr>
              <a:noFill/>
              <a:ln>
                <a:noFill/>
              </a:ln>
              <a:effectLst/>
            </c:spPr>
            <c:txPr>
              <a:bodyPr/>
              <a:lstStyle/>
              <a:p>
                <a:pPr>
                  <a:defRPr sz="10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'four-year set-pp3-10'!$K$64:$K$79</c:f>
              <c:strCache>
                <c:ptCount val="16"/>
                <c:pt idx="0">
                  <c:v>Louisiana (0.2)</c:v>
                </c:pt>
                <c:pt idx="1">
                  <c:v>Arkansas (0.3)</c:v>
                </c:pt>
                <c:pt idx="2">
                  <c:v>Kentucky (0.2)</c:v>
                </c:pt>
                <c:pt idx="3">
                  <c:v>West Virginia (0.1)</c:v>
                </c:pt>
                <c:pt idx="4">
                  <c:v>Georgia (0.2)</c:v>
                </c:pt>
                <c:pt idx="5">
                  <c:v>Florida (-0.001)</c:v>
                </c:pt>
                <c:pt idx="6">
                  <c:v>Virginia (-0.1 )</c:v>
                </c:pt>
                <c:pt idx="7">
                  <c:v>Tennessee (-0.03)</c:v>
                </c:pt>
                <c:pt idx="8">
                  <c:v>Texas (0.04)</c:v>
                </c:pt>
                <c:pt idx="9">
                  <c:v>Alabama (0.1)</c:v>
                </c:pt>
                <c:pt idx="10">
                  <c:v>North Carolina (0.1)</c:v>
                </c:pt>
                <c:pt idx="11">
                  <c:v>South Carolina (0.1)</c:v>
                </c:pt>
                <c:pt idx="12">
                  <c:v>Delaware (—)</c:v>
                </c:pt>
                <c:pt idx="13">
                  <c:v>Maryland (—)</c:v>
                </c:pt>
                <c:pt idx="14">
                  <c:v>Mississippi (—)</c:v>
                </c:pt>
                <c:pt idx="15">
                  <c:v>Oklahoma (—)</c:v>
                </c:pt>
              </c:strCache>
            </c:strRef>
          </c:cat>
          <c:val>
            <c:numRef>
              <c:f>'four-year set-pp3-10'!$N$64:$N$79</c:f>
              <c:numCache>
                <c:formatCode>0.00%</c:formatCode>
                <c:ptCount val="16"/>
                <c:pt idx="0">
                  <c:v>2.7220230246948546E-2</c:v>
                </c:pt>
                <c:pt idx="1">
                  <c:v>2.6125263688892966E-2</c:v>
                </c:pt>
                <c:pt idx="2">
                  <c:v>1.9133749178725075E-2</c:v>
                </c:pt>
                <c:pt idx="3">
                  <c:v>1.1495166367177193E-2</c:v>
                </c:pt>
                <c:pt idx="4">
                  <c:v>9.3361342741433671E-3</c:v>
                </c:pt>
                <c:pt idx="5">
                  <c:v>8.064993577960115E-3</c:v>
                </c:pt>
                <c:pt idx="6">
                  <c:v>7.7275618675000804E-3</c:v>
                </c:pt>
                <c:pt idx="7">
                  <c:v>4.4278015743414688E-3</c:v>
                </c:pt>
                <c:pt idx="8">
                  <c:v>4.2698040152927674E-3</c:v>
                </c:pt>
                <c:pt idx="9">
                  <c:v>3.6987089674002426E-3</c:v>
                </c:pt>
                <c:pt idx="10">
                  <c:v>3.2332219759865048E-3</c:v>
                </c:pt>
                <c:pt idx="11">
                  <c:v>3.1347613035517855E-3</c:v>
                </c:pt>
                <c:pt idx="12" formatCode="0.00">
                  <c:v>0</c:v>
                </c:pt>
                <c:pt idx="13" formatCode="0.00">
                  <c:v>0</c:v>
                </c:pt>
                <c:pt idx="14" formatCode="0.00">
                  <c:v>0</c:v>
                </c:pt>
                <c:pt idx="15" formatCode="0.00">
                  <c:v>0</c:v>
                </c:pt>
              </c:numCache>
            </c:numRef>
          </c:val>
          <c:extLst>
            <c:ext xmlns:c16="http://schemas.microsoft.com/office/drawing/2014/chart" uri="{C3380CC4-5D6E-409C-BE32-E72D297353CC}">
              <c16:uniqueId val="{00000004-CA7F-4507-8D99-347A8A8CF182}"/>
            </c:ext>
          </c:extLst>
        </c:ser>
        <c:dLbls>
          <c:showLegendKey val="0"/>
          <c:showVal val="0"/>
          <c:showCatName val="0"/>
          <c:showSerName val="0"/>
          <c:showPercent val="0"/>
          <c:showBubbleSize val="0"/>
        </c:dLbls>
        <c:gapWidth val="50"/>
        <c:axId val="92204032"/>
        <c:axId val="92209920"/>
      </c:barChart>
      <c:catAx>
        <c:axId val="9220403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2209920"/>
        <c:crosses val="autoZero"/>
        <c:auto val="1"/>
        <c:lblAlgn val="ctr"/>
        <c:lblOffset val="100"/>
        <c:tickLblSkip val="1"/>
        <c:tickMarkSkip val="1"/>
        <c:noMultiLvlLbl val="0"/>
      </c:catAx>
      <c:valAx>
        <c:axId val="92209920"/>
        <c:scaling>
          <c:orientation val="minMax"/>
          <c:max val="0.4"/>
          <c:min val="0"/>
        </c:scaling>
        <c:delete val="1"/>
        <c:axPos val="t"/>
        <c:numFmt formatCode="0.00%" sourceLinked="1"/>
        <c:majorTickMark val="out"/>
        <c:minorTickMark val="none"/>
        <c:tickLblPos val="nextTo"/>
        <c:crossAx val="92204032"/>
        <c:crosses val="autoZero"/>
        <c:crossBetween val="between"/>
        <c:majorUnit val="0.1"/>
        <c:minorUnit val="0.1"/>
      </c:valAx>
      <c:spPr>
        <a:noFill/>
        <a:ln w="25400">
          <a:noFill/>
        </a:ln>
      </c:spPr>
    </c:plotArea>
    <c:plotVisOnly val="1"/>
    <c:dispBlanksAs val="gap"/>
    <c:showDLblsOverMax val="0"/>
  </c:chart>
  <c:spPr>
    <a:noFill/>
    <a:ln w="9525">
      <a:solidFill>
        <a:schemeClr val="tx1"/>
      </a:solid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ysClr val="windowText" lastClr="000000"/>
                </a:solidFill>
                <a:latin typeface="Arial"/>
                <a:ea typeface="Arial"/>
                <a:cs typeface="Arial"/>
              </a:defRPr>
            </a:pPr>
            <a:r>
              <a:rPr lang="en-US" sz="1000">
                <a:solidFill>
                  <a:sysClr val="windowText" lastClr="000000"/>
                </a:solidFill>
              </a:rPr>
              <a:t>Percentage of Bachelor's Graduates Who Started College at the College From</a:t>
            </a:r>
            <a:r>
              <a:rPr lang="en-US" sz="1000" baseline="0">
                <a:solidFill>
                  <a:sysClr val="windowText" lastClr="000000"/>
                </a:solidFill>
              </a:rPr>
              <a:t> Which</a:t>
            </a:r>
            <a:r>
              <a:rPr lang="en-US" sz="1000">
                <a:solidFill>
                  <a:sysClr val="windowText" lastClr="000000"/>
                </a:solidFill>
              </a:rPr>
              <a:t> They Graduated and Those Who Transferred In,</a:t>
            </a:r>
            <a:r>
              <a:rPr lang="en-US" sz="1000" baseline="0">
                <a:solidFill>
                  <a:sysClr val="windowText" lastClr="000000"/>
                </a:solidFill>
              </a:rPr>
              <a:t> 2013-14</a:t>
            </a:r>
            <a:endParaRPr lang="en-US" sz="1000">
              <a:solidFill>
                <a:sysClr val="windowText" lastClr="000000"/>
              </a:solidFill>
            </a:endParaRPr>
          </a:p>
        </c:rich>
      </c:tx>
      <c:layout>
        <c:manualLayout>
          <c:xMode val="edge"/>
          <c:yMode val="edge"/>
          <c:x val="8.2068425657319227E-2"/>
          <c:y val="3.0905183634210551E-2"/>
        </c:manualLayout>
      </c:layout>
      <c:overlay val="0"/>
      <c:spPr>
        <a:noFill/>
        <a:ln w="25400">
          <a:noFill/>
        </a:ln>
      </c:spPr>
    </c:title>
    <c:autoTitleDeleted val="0"/>
    <c:plotArea>
      <c:layout>
        <c:manualLayout>
          <c:layoutTarget val="inner"/>
          <c:xMode val="edge"/>
          <c:yMode val="edge"/>
          <c:x val="0.2251347289722756"/>
          <c:y val="0.1539956592880215"/>
          <c:w val="0.72963652270738888"/>
          <c:h val="0.78212746814409129"/>
        </c:manualLayout>
      </c:layout>
      <c:barChart>
        <c:barDir val="bar"/>
        <c:grouping val="stacked"/>
        <c:varyColors val="0"/>
        <c:ser>
          <c:idx val="0"/>
          <c:order val="0"/>
          <c:tx>
            <c:strRef>
              <c:f>'four-year set-pp3-10'!$L$198</c:f>
              <c:strCache>
                <c:ptCount val="1"/>
                <c:pt idx="0">
                  <c:v>First-Time Students at Graduating College</c:v>
                </c:pt>
              </c:strCache>
            </c:strRef>
          </c:tx>
          <c:spPr>
            <a:solidFill>
              <a:schemeClr val="bg1">
                <a:lumMod val="85000"/>
              </a:schemeClr>
            </a:solidFill>
            <a:ln w="12700">
              <a:solidFill>
                <a:srgbClr val="000000"/>
              </a:solidFill>
              <a:prstDash val="solid"/>
            </a:ln>
          </c:spPr>
          <c:invertIfNegative val="0"/>
          <c:dLbls>
            <c:dLbl>
              <c:idx val="12"/>
              <c:delete val="1"/>
              <c:extLst>
                <c:ext xmlns:c15="http://schemas.microsoft.com/office/drawing/2012/chart" uri="{CE6537A1-D6FC-4f65-9D91-7224C49458BB}"/>
                <c:ext xmlns:c16="http://schemas.microsoft.com/office/drawing/2014/chart" uri="{C3380CC4-5D6E-409C-BE32-E72D297353CC}">
                  <c16:uniqueId val="{00000000-409D-498A-AFD5-D411A731BCD8}"/>
                </c:ext>
              </c:extLst>
            </c:dLbl>
            <c:dLbl>
              <c:idx val="13"/>
              <c:delete val="1"/>
              <c:extLst>
                <c:ext xmlns:c15="http://schemas.microsoft.com/office/drawing/2012/chart" uri="{CE6537A1-D6FC-4f65-9D91-7224C49458BB}"/>
                <c:ext xmlns:c16="http://schemas.microsoft.com/office/drawing/2014/chart" uri="{C3380CC4-5D6E-409C-BE32-E72D297353CC}">
                  <c16:uniqueId val="{00000001-409D-498A-AFD5-D411A731BCD8}"/>
                </c:ext>
              </c:extLst>
            </c:dLbl>
            <c:dLbl>
              <c:idx val="14"/>
              <c:delete val="1"/>
              <c:extLst>
                <c:ext xmlns:c15="http://schemas.microsoft.com/office/drawing/2012/chart" uri="{CE6537A1-D6FC-4f65-9D91-7224C49458BB}"/>
                <c:ext xmlns:c16="http://schemas.microsoft.com/office/drawing/2014/chart" uri="{C3380CC4-5D6E-409C-BE32-E72D297353CC}">
                  <c16:uniqueId val="{00000002-409D-498A-AFD5-D411A731BCD8}"/>
                </c:ext>
              </c:extLst>
            </c:dLbl>
            <c:dLbl>
              <c:idx val="15"/>
              <c:delete val="1"/>
              <c:extLst>
                <c:ext xmlns:c15="http://schemas.microsoft.com/office/drawing/2012/chart" uri="{CE6537A1-D6FC-4f65-9D91-7224C49458BB}"/>
                <c:ext xmlns:c16="http://schemas.microsoft.com/office/drawing/2014/chart" uri="{C3380CC4-5D6E-409C-BE32-E72D297353CC}">
                  <c16:uniqueId val="{00000003-409D-498A-AFD5-D411A731BCD8}"/>
                </c:ext>
              </c:extLst>
            </c:dLbl>
            <c:spPr>
              <a:noFill/>
              <a:ln>
                <a:noFill/>
              </a:ln>
              <a:effectLst/>
            </c:spPr>
            <c:txPr>
              <a:bodyPr/>
              <a:lstStyle/>
              <a:p>
                <a:pPr>
                  <a:defRPr sz="800" baseline="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'four-year set-pp3-10'!$K$199:$K$214</c:f>
              <c:strCache>
                <c:ptCount val="16"/>
                <c:pt idx="0">
                  <c:v>Louisiana</c:v>
                </c:pt>
                <c:pt idx="1">
                  <c:v>Virginia</c:v>
                </c:pt>
                <c:pt idx="2">
                  <c:v>West Virginia</c:v>
                </c:pt>
                <c:pt idx="3">
                  <c:v>North Carolina</c:v>
                </c:pt>
                <c:pt idx="4">
                  <c:v>Arkansas</c:v>
                </c:pt>
                <c:pt idx="5">
                  <c:v>Kentucky</c:v>
                </c:pt>
                <c:pt idx="6">
                  <c:v>Oklahoma</c:v>
                </c:pt>
                <c:pt idx="7">
                  <c:v>Tennessee</c:v>
                </c:pt>
                <c:pt idx="8">
                  <c:v>Georgia</c:v>
                </c:pt>
                <c:pt idx="9">
                  <c:v>Florida</c:v>
                </c:pt>
                <c:pt idx="10">
                  <c:v>Mississippi</c:v>
                </c:pt>
                <c:pt idx="11">
                  <c:v>Texas</c:v>
                </c:pt>
                <c:pt idx="12">
                  <c:v>Alabama (—)</c:v>
                </c:pt>
                <c:pt idx="13">
                  <c:v>Delaware (—)</c:v>
                </c:pt>
                <c:pt idx="14">
                  <c:v>Maryland (—)</c:v>
                </c:pt>
                <c:pt idx="15">
                  <c:v>South Carolina (—)</c:v>
                </c:pt>
              </c:strCache>
            </c:strRef>
          </c:cat>
          <c:val>
            <c:numRef>
              <c:f>'four-year set-pp3-10'!$L$199:$L$214</c:f>
              <c:numCache>
                <c:formatCode>0%</c:formatCode>
                <c:ptCount val="16"/>
                <c:pt idx="0">
                  <c:v>0.66776804890137131</c:v>
                </c:pt>
                <c:pt idx="1">
                  <c:v>0.66499030708285345</c:v>
                </c:pt>
                <c:pt idx="2">
                  <c:v>0.635472972972973</c:v>
                </c:pt>
                <c:pt idx="3">
                  <c:v>0.62226782337893449</c:v>
                </c:pt>
                <c:pt idx="4">
                  <c:v>0.61345570761288215</c:v>
                </c:pt>
                <c:pt idx="5">
                  <c:v>0.58493214787084691</c:v>
                </c:pt>
                <c:pt idx="6">
                  <c:v>0.57483826392814519</c:v>
                </c:pt>
                <c:pt idx="7">
                  <c:v>0.53193960511033678</c:v>
                </c:pt>
                <c:pt idx="8">
                  <c:v>0.53050089445438287</c:v>
                </c:pt>
                <c:pt idx="9">
                  <c:v>0.4685579035196758</c:v>
                </c:pt>
                <c:pt idx="10">
                  <c:v>0.44908264601918874</c:v>
                </c:pt>
                <c:pt idx="11">
                  <c:v>0.39540603499647875</c:v>
                </c:pt>
                <c:pt idx="12">
                  <c:v>0</c:v>
                </c:pt>
                <c:pt idx="13">
                  <c:v>0</c:v>
                </c:pt>
                <c:pt idx="14">
                  <c:v>0</c:v>
                </c:pt>
                <c:pt idx="15">
                  <c:v>0</c:v>
                </c:pt>
              </c:numCache>
            </c:numRef>
          </c:val>
          <c:extLst>
            <c:ext xmlns:c16="http://schemas.microsoft.com/office/drawing/2014/chart" uri="{C3380CC4-5D6E-409C-BE32-E72D297353CC}">
              <c16:uniqueId val="{00000004-409D-498A-AFD5-D411A731BCD8}"/>
            </c:ext>
          </c:extLst>
        </c:ser>
        <c:ser>
          <c:idx val="1"/>
          <c:order val="1"/>
          <c:tx>
            <c:strRef>
              <c:f>'four-year set-pp3-10'!$M$198</c:f>
              <c:strCache>
                <c:ptCount val="1"/>
                <c:pt idx="0">
                  <c:v>Transfer Students at Graduating College</c:v>
                </c:pt>
              </c:strCache>
            </c:strRef>
          </c:tx>
          <c:spPr>
            <a:solidFill>
              <a:schemeClr val="tx1"/>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5-409D-498A-AFD5-D411A731BCD8}"/>
              </c:ext>
            </c:extLst>
          </c:dPt>
          <c:dLbls>
            <c:dLbl>
              <c:idx val="12"/>
              <c:delete val="1"/>
              <c:extLst>
                <c:ext xmlns:c15="http://schemas.microsoft.com/office/drawing/2012/chart" uri="{CE6537A1-D6FC-4f65-9D91-7224C49458BB}"/>
                <c:ext xmlns:c16="http://schemas.microsoft.com/office/drawing/2014/chart" uri="{C3380CC4-5D6E-409C-BE32-E72D297353CC}">
                  <c16:uniqueId val="{00000006-409D-498A-AFD5-D411A731BCD8}"/>
                </c:ext>
              </c:extLst>
            </c:dLbl>
            <c:dLbl>
              <c:idx val="13"/>
              <c:delete val="1"/>
              <c:extLst>
                <c:ext xmlns:c15="http://schemas.microsoft.com/office/drawing/2012/chart" uri="{CE6537A1-D6FC-4f65-9D91-7224C49458BB}"/>
                <c:ext xmlns:c16="http://schemas.microsoft.com/office/drawing/2014/chart" uri="{C3380CC4-5D6E-409C-BE32-E72D297353CC}">
                  <c16:uniqueId val="{00000007-409D-498A-AFD5-D411A731BCD8}"/>
                </c:ext>
              </c:extLst>
            </c:dLbl>
            <c:dLbl>
              <c:idx val="14"/>
              <c:delete val="1"/>
              <c:extLst>
                <c:ext xmlns:c15="http://schemas.microsoft.com/office/drawing/2012/chart" uri="{CE6537A1-D6FC-4f65-9D91-7224C49458BB}"/>
                <c:ext xmlns:c16="http://schemas.microsoft.com/office/drawing/2014/chart" uri="{C3380CC4-5D6E-409C-BE32-E72D297353CC}">
                  <c16:uniqueId val="{00000008-409D-498A-AFD5-D411A731BCD8}"/>
                </c:ext>
              </c:extLst>
            </c:dLbl>
            <c:dLbl>
              <c:idx val="15"/>
              <c:delete val="1"/>
              <c:extLst>
                <c:ext xmlns:c15="http://schemas.microsoft.com/office/drawing/2012/chart" uri="{CE6537A1-D6FC-4f65-9D91-7224C49458BB}"/>
                <c:ext xmlns:c16="http://schemas.microsoft.com/office/drawing/2014/chart" uri="{C3380CC4-5D6E-409C-BE32-E72D297353CC}">
                  <c16:uniqueId val="{00000009-409D-498A-AFD5-D411A731BCD8}"/>
                </c:ext>
              </c:extLst>
            </c:dLbl>
            <c:spPr>
              <a:noFill/>
              <a:ln>
                <a:noFill/>
              </a:ln>
              <a:effectLst/>
            </c:spPr>
            <c:txPr>
              <a:bodyPr/>
              <a:lstStyle/>
              <a:p>
                <a:pPr>
                  <a:defRPr sz="8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'four-year set-pp3-10'!$K$199:$K$214</c:f>
              <c:strCache>
                <c:ptCount val="16"/>
                <c:pt idx="0">
                  <c:v>Louisiana</c:v>
                </c:pt>
                <c:pt idx="1">
                  <c:v>Virginia</c:v>
                </c:pt>
                <c:pt idx="2">
                  <c:v>West Virginia</c:v>
                </c:pt>
                <c:pt idx="3">
                  <c:v>North Carolina</c:v>
                </c:pt>
                <c:pt idx="4">
                  <c:v>Arkansas</c:v>
                </c:pt>
                <c:pt idx="5">
                  <c:v>Kentucky</c:v>
                </c:pt>
                <c:pt idx="6">
                  <c:v>Oklahoma</c:v>
                </c:pt>
                <c:pt idx="7">
                  <c:v>Tennessee</c:v>
                </c:pt>
                <c:pt idx="8">
                  <c:v>Georgia</c:v>
                </c:pt>
                <c:pt idx="9">
                  <c:v>Florida</c:v>
                </c:pt>
                <c:pt idx="10">
                  <c:v>Mississippi</c:v>
                </c:pt>
                <c:pt idx="11">
                  <c:v>Texas</c:v>
                </c:pt>
                <c:pt idx="12">
                  <c:v>Alabama (—)</c:v>
                </c:pt>
                <c:pt idx="13">
                  <c:v>Delaware (—)</c:v>
                </c:pt>
                <c:pt idx="14">
                  <c:v>Maryland (—)</c:v>
                </c:pt>
                <c:pt idx="15">
                  <c:v>South Carolina (—)</c:v>
                </c:pt>
              </c:strCache>
            </c:strRef>
          </c:cat>
          <c:val>
            <c:numRef>
              <c:f>'four-year set-pp3-10'!$M$199:$M$214</c:f>
              <c:numCache>
                <c:formatCode>0%</c:formatCode>
                <c:ptCount val="16"/>
                <c:pt idx="0">
                  <c:v>0.33223195109862869</c:v>
                </c:pt>
                <c:pt idx="1">
                  <c:v>0.32113055937965329</c:v>
                </c:pt>
                <c:pt idx="2">
                  <c:v>0.30900900900900902</c:v>
                </c:pt>
                <c:pt idx="3">
                  <c:v>0.36275164052941827</c:v>
                </c:pt>
                <c:pt idx="4">
                  <c:v>0.37662869786118164</c:v>
                </c:pt>
                <c:pt idx="5">
                  <c:v>0.37090547496490411</c:v>
                </c:pt>
                <c:pt idx="6">
                  <c:v>0.41084102757364493</c:v>
                </c:pt>
                <c:pt idx="7">
                  <c:v>0.28373015873015872</c:v>
                </c:pt>
                <c:pt idx="8">
                  <c:v>0.46771019677996428</c:v>
                </c:pt>
                <c:pt idx="9">
                  <c:v>0.48807192603061628</c:v>
                </c:pt>
                <c:pt idx="10">
                  <c:v>0.48981652920383778</c:v>
                </c:pt>
                <c:pt idx="11">
                  <c:v>0.54313884825830216</c:v>
                </c:pt>
                <c:pt idx="12">
                  <c:v>0</c:v>
                </c:pt>
                <c:pt idx="13">
                  <c:v>0</c:v>
                </c:pt>
                <c:pt idx="14">
                  <c:v>0</c:v>
                </c:pt>
                <c:pt idx="15">
                  <c:v>0</c:v>
                </c:pt>
              </c:numCache>
            </c:numRef>
          </c:val>
          <c:extLst>
            <c:ext xmlns:c16="http://schemas.microsoft.com/office/drawing/2014/chart" uri="{C3380CC4-5D6E-409C-BE32-E72D297353CC}">
              <c16:uniqueId val="{0000000A-409D-498A-AFD5-D411A731BCD8}"/>
            </c:ext>
          </c:extLst>
        </c:ser>
        <c:ser>
          <c:idx val="2"/>
          <c:order val="2"/>
          <c:tx>
            <c:strRef>
              <c:f>'four-year set-pp3-10'!$N$198</c:f>
              <c:strCache>
                <c:ptCount val="1"/>
                <c:pt idx="0">
                  <c:v>Other or Unknown, Whether First-Time or Transfer</c:v>
                </c:pt>
              </c:strCache>
            </c:strRef>
          </c:tx>
          <c:spPr>
            <a:pattFill prst="wdUpDiag">
              <a:fgClr>
                <a:srgbClr val="000000"/>
              </a:fgClr>
              <a:bgClr>
                <a:srgbClr val="FFFFFF"/>
              </a:bgClr>
            </a:pattFill>
            <a:ln w="12700">
              <a:solidFill>
                <a:srgbClr val="000000"/>
              </a:solidFill>
              <a:prstDash val="solid"/>
            </a:ln>
          </c:spPr>
          <c:invertIfNegative val="0"/>
          <c:cat>
            <c:strRef>
              <c:f>'four-year set-pp3-10'!$K$199:$K$214</c:f>
              <c:strCache>
                <c:ptCount val="16"/>
                <c:pt idx="0">
                  <c:v>Louisiana</c:v>
                </c:pt>
                <c:pt idx="1">
                  <c:v>Virginia</c:v>
                </c:pt>
                <c:pt idx="2">
                  <c:v>West Virginia</c:v>
                </c:pt>
                <c:pt idx="3">
                  <c:v>North Carolina</c:v>
                </c:pt>
                <c:pt idx="4">
                  <c:v>Arkansas</c:v>
                </c:pt>
                <c:pt idx="5">
                  <c:v>Kentucky</c:v>
                </c:pt>
                <c:pt idx="6">
                  <c:v>Oklahoma</c:v>
                </c:pt>
                <c:pt idx="7">
                  <c:v>Tennessee</c:v>
                </c:pt>
                <c:pt idx="8">
                  <c:v>Georgia</c:v>
                </c:pt>
                <c:pt idx="9">
                  <c:v>Florida</c:v>
                </c:pt>
                <c:pt idx="10">
                  <c:v>Mississippi</c:v>
                </c:pt>
                <c:pt idx="11">
                  <c:v>Texas</c:v>
                </c:pt>
                <c:pt idx="12">
                  <c:v>Alabama (—)</c:v>
                </c:pt>
                <c:pt idx="13">
                  <c:v>Delaware (—)</c:v>
                </c:pt>
                <c:pt idx="14">
                  <c:v>Maryland (—)</c:v>
                </c:pt>
                <c:pt idx="15">
                  <c:v>South Carolina (—)</c:v>
                </c:pt>
              </c:strCache>
            </c:strRef>
          </c:cat>
          <c:val>
            <c:numRef>
              <c:f>'four-year set-pp3-10'!$N$199:$N$214</c:f>
              <c:numCache>
                <c:formatCode>0%</c:formatCode>
                <c:ptCount val="16"/>
                <c:pt idx="0">
                  <c:v>0</c:v>
                </c:pt>
                <c:pt idx="1">
                  <c:v>1.3822942713454894E-2</c:v>
                </c:pt>
                <c:pt idx="2">
                  <c:v>5.5405405405405415E-2</c:v>
                </c:pt>
                <c:pt idx="3">
                  <c:v>1.4987209431653875E-2</c:v>
                </c:pt>
                <c:pt idx="4">
                  <c:v>9.9155945259362457E-3</c:v>
                </c:pt>
                <c:pt idx="5">
                  <c:v>4.5273748245203554E-2</c:v>
                </c:pt>
                <c:pt idx="6">
                  <c:v>1.4320708498209912E-2</c:v>
                </c:pt>
                <c:pt idx="7">
                  <c:v>0.18433023615950442</c:v>
                </c:pt>
                <c:pt idx="8" formatCode="0.0%">
                  <c:v>1.7889087656529517E-3</c:v>
                </c:pt>
                <c:pt idx="9">
                  <c:v>4.3370170449707972E-2</c:v>
                </c:pt>
                <c:pt idx="10">
                  <c:v>6.1100824776973574E-2</c:v>
                </c:pt>
                <c:pt idx="11">
                  <c:v>6.1455116745219127E-2</c:v>
                </c:pt>
                <c:pt idx="12">
                  <c:v>0</c:v>
                </c:pt>
                <c:pt idx="13">
                  <c:v>0</c:v>
                </c:pt>
                <c:pt idx="14">
                  <c:v>0</c:v>
                </c:pt>
                <c:pt idx="15">
                  <c:v>0</c:v>
                </c:pt>
              </c:numCache>
            </c:numRef>
          </c:val>
          <c:extLst>
            <c:ext xmlns:c16="http://schemas.microsoft.com/office/drawing/2014/chart" uri="{C3380CC4-5D6E-409C-BE32-E72D297353CC}">
              <c16:uniqueId val="{0000000B-409D-498A-AFD5-D411A731BCD8}"/>
            </c:ext>
          </c:extLst>
        </c:ser>
        <c:dLbls>
          <c:showLegendKey val="0"/>
          <c:showVal val="0"/>
          <c:showCatName val="0"/>
          <c:showSerName val="0"/>
          <c:showPercent val="0"/>
          <c:showBubbleSize val="0"/>
        </c:dLbls>
        <c:gapWidth val="50"/>
        <c:overlap val="100"/>
        <c:axId val="92244608"/>
        <c:axId val="92262784"/>
      </c:barChart>
      <c:catAx>
        <c:axId val="9224460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2262784"/>
        <c:crosses val="autoZero"/>
        <c:auto val="1"/>
        <c:lblAlgn val="ctr"/>
        <c:lblOffset val="100"/>
        <c:tickLblSkip val="1"/>
        <c:tickMarkSkip val="1"/>
        <c:noMultiLvlLbl val="0"/>
      </c:catAx>
      <c:valAx>
        <c:axId val="92262784"/>
        <c:scaling>
          <c:orientation val="minMax"/>
          <c:max val="1.01"/>
          <c:min val="0"/>
        </c:scaling>
        <c:delete val="1"/>
        <c:axPos val="t"/>
        <c:numFmt formatCode="0%" sourceLinked="1"/>
        <c:majorTickMark val="out"/>
        <c:minorTickMark val="none"/>
        <c:tickLblPos val="nextTo"/>
        <c:crossAx val="92244608"/>
        <c:crosses val="autoZero"/>
        <c:crossBetween val="between"/>
        <c:majorUnit val="0.1"/>
        <c:minorUnit val="0.1"/>
      </c:valAx>
      <c:spPr>
        <a:noFill/>
        <a:ln w="12700">
          <a:noFill/>
          <a:prstDash val="solid"/>
        </a:ln>
      </c:spPr>
    </c:plotArea>
    <c:legend>
      <c:legendPos val="b"/>
      <c:layout>
        <c:manualLayout>
          <c:xMode val="edge"/>
          <c:yMode val="edge"/>
          <c:x val="0.35001000473026994"/>
          <c:y val="0.74876849014563296"/>
          <c:w val="0.4425369645795223"/>
          <c:h val="0.17827350891483387"/>
        </c:manualLayout>
      </c:layout>
      <c:overlay val="0"/>
      <c:spPr>
        <a:solidFill>
          <a:srgbClr val="FFFFFF">
            <a:alpha val="0"/>
          </a:srgbClr>
        </a:solid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888" r="0.75000000000000888" t="1" header="0.5" footer="0.5"/>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ysClr val="windowText" lastClr="000000"/>
                </a:solidFill>
                <a:latin typeface="Arial"/>
                <a:ea typeface="Arial"/>
                <a:cs typeface="Arial"/>
              </a:defRPr>
            </a:pPr>
            <a:r>
              <a:rPr lang="en-US">
                <a:solidFill>
                  <a:sysClr val="windowText" lastClr="000000"/>
                </a:solidFill>
              </a:rPr>
              <a:t>Average Years</a:t>
            </a:r>
            <a:r>
              <a:rPr lang="en-US" baseline="0">
                <a:solidFill>
                  <a:sysClr val="windowText" lastClr="000000"/>
                </a:solidFill>
              </a:rPr>
              <a:t> </a:t>
            </a:r>
            <a:r>
              <a:rPr lang="en-US">
                <a:solidFill>
                  <a:sysClr val="windowText" lastClr="000000"/>
                </a:solidFill>
              </a:rPr>
              <a:t>to</a:t>
            </a:r>
            <a:r>
              <a:rPr lang="en-US" baseline="0">
                <a:solidFill>
                  <a:sysClr val="windowText" lastClr="000000"/>
                </a:solidFill>
              </a:rPr>
              <a:t> </a:t>
            </a:r>
            <a:r>
              <a:rPr lang="en-US">
                <a:solidFill>
                  <a:sysClr val="windowText" lastClr="000000"/>
                </a:solidFill>
              </a:rPr>
              <a:t>Degree at Colleges Awarding Degrees 
2013-14 Bachelor's Graduates</a:t>
            </a:r>
          </a:p>
        </c:rich>
      </c:tx>
      <c:layout>
        <c:manualLayout>
          <c:xMode val="edge"/>
          <c:yMode val="edge"/>
          <c:x val="0.24849900218688495"/>
          <c:y val="3.0905040987344437E-2"/>
        </c:manualLayout>
      </c:layout>
      <c:overlay val="0"/>
      <c:spPr>
        <a:noFill/>
        <a:ln w="25400">
          <a:noFill/>
        </a:ln>
      </c:spPr>
    </c:title>
    <c:autoTitleDeleted val="0"/>
    <c:plotArea>
      <c:layout>
        <c:manualLayout>
          <c:layoutTarget val="inner"/>
          <c:xMode val="edge"/>
          <c:yMode val="edge"/>
          <c:x val="0.23136143867184289"/>
          <c:y val="0.15137751492708382"/>
          <c:w val="0.72415543750813105"/>
          <c:h val="0.73718421362123199"/>
        </c:manualLayout>
      </c:layout>
      <c:barChart>
        <c:barDir val="bar"/>
        <c:grouping val="clustered"/>
        <c:varyColors val="0"/>
        <c:ser>
          <c:idx val="0"/>
          <c:order val="0"/>
          <c:tx>
            <c:strRef>
              <c:f>'four-year set-pp3-10'!$L$227</c:f>
              <c:strCache>
                <c:ptCount val="1"/>
                <c:pt idx="0">
                  <c:v>First-Time Students at Graduating College*</c:v>
                </c:pt>
              </c:strCache>
            </c:strRef>
          </c:tx>
          <c:spPr>
            <a:solidFill>
              <a:schemeClr val="bg1">
                <a:lumMod val="85000"/>
              </a:schemeClr>
            </a:solidFill>
            <a:ln w="12700">
              <a:solidFill>
                <a:srgbClr val="000000"/>
              </a:solidFill>
              <a:prstDash val="solid"/>
            </a:ln>
          </c:spPr>
          <c:invertIfNegative val="0"/>
          <c:dLbls>
            <c:dLbl>
              <c:idx val="1"/>
              <c:layout>
                <c:manualLayout>
                  <c:x val="0"/>
                  <c:y val="2.6850870800590936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A0B-458F-936D-AA46DD65E247}"/>
                </c:ext>
              </c:extLst>
            </c:dLbl>
            <c:dLbl>
              <c:idx val="3"/>
              <c:layout>
                <c:manualLayout>
                  <c:x val="4.2598501907960065E-3"/>
                  <c:y val="6.95652364437484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A0B-458F-936D-AA46DD65E247}"/>
                </c:ext>
              </c:extLst>
            </c:dLbl>
            <c:dLbl>
              <c:idx val="9"/>
              <c:layout>
                <c:manualLayout>
                  <c:x val="0"/>
                  <c:y val="1.02301817750251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3A-40CD-AB08-CDE00CA9DE23}"/>
                </c:ext>
              </c:extLst>
            </c:dLbl>
            <c:dLbl>
              <c:idx val="10"/>
              <c:layout>
                <c:manualLayout>
                  <c:x val="2.1299849353457099E-3"/>
                  <c:y val="-3.20518844746653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0B-458F-936D-AA46DD65E247}"/>
                </c:ext>
              </c:extLst>
            </c:dLbl>
            <c:dLbl>
              <c:idx val="11"/>
              <c:layout>
                <c:manualLayout>
                  <c:x val="0"/>
                  <c:y val="-3.61383186958763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0B-458F-936D-AA46DD65E247}"/>
                </c:ext>
              </c:extLst>
            </c:dLbl>
            <c:dLbl>
              <c:idx val="12"/>
              <c:delete val="1"/>
              <c:extLst>
                <c:ext xmlns:c15="http://schemas.microsoft.com/office/drawing/2012/chart" uri="{CE6537A1-D6FC-4f65-9D91-7224C49458BB}"/>
                <c:ext xmlns:c16="http://schemas.microsoft.com/office/drawing/2014/chart" uri="{C3380CC4-5D6E-409C-BE32-E72D297353CC}">
                  <c16:uniqueId val="{00000004-6A0B-458F-936D-AA46DD65E247}"/>
                </c:ext>
              </c:extLst>
            </c:dLbl>
            <c:dLbl>
              <c:idx val="13"/>
              <c:delete val="1"/>
              <c:extLst>
                <c:ext xmlns:c15="http://schemas.microsoft.com/office/drawing/2012/chart" uri="{CE6537A1-D6FC-4f65-9D91-7224C49458BB}"/>
                <c:ext xmlns:c16="http://schemas.microsoft.com/office/drawing/2014/chart" uri="{C3380CC4-5D6E-409C-BE32-E72D297353CC}">
                  <c16:uniqueId val="{00000005-6A0B-458F-936D-AA46DD65E247}"/>
                </c:ext>
              </c:extLst>
            </c:dLbl>
            <c:dLbl>
              <c:idx val="14"/>
              <c:delete val="1"/>
              <c:extLst>
                <c:ext xmlns:c15="http://schemas.microsoft.com/office/drawing/2012/chart" uri="{CE6537A1-D6FC-4f65-9D91-7224C49458BB}"/>
                <c:ext xmlns:c16="http://schemas.microsoft.com/office/drawing/2014/chart" uri="{C3380CC4-5D6E-409C-BE32-E72D297353CC}">
                  <c16:uniqueId val="{00000006-6A0B-458F-936D-AA46DD65E247}"/>
                </c:ext>
              </c:extLst>
            </c:dLbl>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'four-year set-pp3-10'!$K$228:$K$243</c:f>
              <c:strCache>
                <c:ptCount val="16"/>
                <c:pt idx="0">
                  <c:v>Arkansas</c:v>
                </c:pt>
                <c:pt idx="1">
                  <c:v>Louisiana</c:v>
                </c:pt>
                <c:pt idx="2">
                  <c:v>West Virginia</c:v>
                </c:pt>
                <c:pt idx="3">
                  <c:v>Kentucky</c:v>
                </c:pt>
                <c:pt idx="4">
                  <c:v>Florida</c:v>
                </c:pt>
                <c:pt idx="5">
                  <c:v>Oklahoma</c:v>
                </c:pt>
                <c:pt idx="6">
                  <c:v>Georgia</c:v>
                </c:pt>
                <c:pt idx="7">
                  <c:v>Mississippi</c:v>
                </c:pt>
                <c:pt idx="8">
                  <c:v>North Carolina</c:v>
                </c:pt>
                <c:pt idx="9">
                  <c:v>Tennessee</c:v>
                </c:pt>
                <c:pt idx="10">
                  <c:v>Texas</c:v>
                </c:pt>
                <c:pt idx="11">
                  <c:v>Virginia</c:v>
                </c:pt>
                <c:pt idx="12">
                  <c:v>Alabama  (—)</c:v>
                </c:pt>
                <c:pt idx="13">
                  <c:v>Delaware  (—)</c:v>
                </c:pt>
                <c:pt idx="14">
                  <c:v>Maryland  (—)</c:v>
                </c:pt>
                <c:pt idx="15">
                  <c:v>South Carolina  (—)</c:v>
                </c:pt>
              </c:strCache>
            </c:strRef>
          </c:cat>
          <c:val>
            <c:numRef>
              <c:f>'four-year set-pp3-10'!$L$228:$L$243</c:f>
              <c:numCache>
                <c:formatCode>#,##0.0_);\(#,##0.0\)</c:formatCode>
                <c:ptCount val="16"/>
                <c:pt idx="0">
                  <c:v>5.9113378191173558</c:v>
                </c:pt>
                <c:pt idx="1">
                  <c:v>5.4922006717954286</c:v>
                </c:pt>
                <c:pt idx="2">
                  <c:v>5.33308805494236</c:v>
                </c:pt>
                <c:pt idx="3">
                  <c:v>5.2788278182837916</c:v>
                </c:pt>
                <c:pt idx="4">
                  <c:v>5.2283205397465515</c:v>
                </c:pt>
                <c:pt idx="5">
                  <c:v>5.2236968340262235</c:v>
                </c:pt>
                <c:pt idx="6">
                  <c:v>5.1675783771323198</c:v>
                </c:pt>
                <c:pt idx="7">
                  <c:v>5.1613161072204781</c:v>
                </c:pt>
                <c:pt idx="8">
                  <c:v>4.7835231381055667</c:v>
                </c:pt>
                <c:pt idx="9">
                  <c:v>4.6794807030043941</c:v>
                </c:pt>
                <c:pt idx="10">
                  <c:v>4.6718670322797902</c:v>
                </c:pt>
                <c:pt idx="11">
                  <c:v>4.623407732962507</c:v>
                </c:pt>
                <c:pt idx="12">
                  <c:v>0</c:v>
                </c:pt>
                <c:pt idx="13">
                  <c:v>0</c:v>
                </c:pt>
                <c:pt idx="14">
                  <c:v>0</c:v>
                </c:pt>
              </c:numCache>
            </c:numRef>
          </c:val>
          <c:extLst>
            <c:ext xmlns:c16="http://schemas.microsoft.com/office/drawing/2014/chart" uri="{C3380CC4-5D6E-409C-BE32-E72D297353CC}">
              <c16:uniqueId val="{00000007-6A0B-458F-936D-AA46DD65E247}"/>
            </c:ext>
          </c:extLst>
        </c:ser>
        <c:ser>
          <c:idx val="1"/>
          <c:order val="1"/>
          <c:tx>
            <c:strRef>
              <c:f>'four-year set-pp3-10'!$M$227</c:f>
              <c:strCache>
                <c:ptCount val="1"/>
                <c:pt idx="0">
                  <c:v>Transfer Students at Graduating College</c:v>
                </c:pt>
              </c:strCache>
            </c:strRef>
          </c:tx>
          <c:spPr>
            <a:solidFill>
              <a:srgbClr val="000000"/>
            </a:solidFill>
            <a:ln w="12700">
              <a:solidFill>
                <a:srgbClr val="000000"/>
              </a:solidFill>
              <a:prstDash val="solid"/>
            </a:ln>
          </c:spPr>
          <c:invertIfNegative val="0"/>
          <c:dLbls>
            <c:dLbl>
              <c:idx val="0"/>
              <c:layout>
                <c:manualLayout>
                  <c:x val="5.3920647041055285E-3"/>
                  <c:y val="-5.887026603773120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A0B-458F-936D-AA46DD65E247}"/>
                </c:ext>
              </c:extLst>
            </c:dLbl>
            <c:dLbl>
              <c:idx val="1"/>
              <c:layout>
                <c:manualLayout>
                  <c:x val="-5.9722388029129101E-3"/>
                  <c:y val="-3.541694144213461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A0B-458F-936D-AA46DD65E247}"/>
                </c:ext>
              </c:extLst>
            </c:dLbl>
            <c:dLbl>
              <c:idx val="2"/>
              <c:layout>
                <c:manualLayout>
                  <c:x val="-4.2754938423446255E-3"/>
                  <c:y val="-4.092878236134044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A0B-458F-936D-AA46DD65E247}"/>
                </c:ext>
              </c:extLst>
            </c:dLbl>
            <c:dLbl>
              <c:idx val="4"/>
              <c:layout>
                <c:manualLayout>
                  <c:x val="7.8096351322212099E-17"/>
                  <c:y val="-6.95652364437484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A0B-458F-936D-AA46DD65E247}"/>
                </c:ext>
              </c:extLst>
            </c:dLbl>
            <c:dLbl>
              <c:idx val="5"/>
              <c:layout>
                <c:manualLayout>
                  <c:x val="-4.1882404537619674E-3"/>
                  <c:y val="-4.231732356448551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A0B-458F-936D-AA46DD65E247}"/>
                </c:ext>
              </c:extLst>
            </c:dLbl>
            <c:dLbl>
              <c:idx val="6"/>
              <c:layout>
                <c:manualLayout>
                  <c:x val="-6.0805379968140814E-3"/>
                  <c:y val="-2.576462121146430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A0B-458F-936D-AA46DD65E247}"/>
                </c:ext>
              </c:extLst>
            </c:dLbl>
            <c:dLbl>
              <c:idx val="7"/>
              <c:layout>
                <c:manualLayout>
                  <c:x val="4.3571223605070968E-4"/>
                  <c:y val="-5.332969622175863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A0B-458F-936D-AA46DD65E247}"/>
                </c:ext>
              </c:extLst>
            </c:dLbl>
            <c:dLbl>
              <c:idx val="8"/>
              <c:layout>
                <c:manualLayout>
                  <c:x val="2.0155556597599932E-3"/>
                  <c:y val="-2.989575954937794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A0B-458F-936D-AA46DD65E247}"/>
                </c:ext>
              </c:extLst>
            </c:dLbl>
            <c:dLbl>
              <c:idx val="9"/>
              <c:layout>
                <c:manualLayout>
                  <c:x val="-4.4768076469404476E-3"/>
                  <c:y val="-4.742937818216382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A0B-458F-936D-AA46DD65E247}"/>
                </c:ext>
              </c:extLst>
            </c:dLbl>
            <c:dLbl>
              <c:idx val="10"/>
              <c:layout>
                <c:manualLayout>
                  <c:x val="-3.1725787112665102E-3"/>
                  <c:y val="-2.576462121146430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A0B-458F-936D-AA46DD65E247}"/>
                </c:ext>
              </c:extLst>
            </c:dLbl>
            <c:dLbl>
              <c:idx val="11"/>
              <c:layout>
                <c:manualLayout>
                  <c:x val="0"/>
                  <c:y val="-6.819852674642091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3A-40CD-AB08-CDE00CA9DE23}"/>
                </c:ext>
              </c:extLst>
            </c:dLbl>
            <c:dLbl>
              <c:idx val="12"/>
              <c:delete val="1"/>
              <c:extLst>
                <c:ext xmlns:c15="http://schemas.microsoft.com/office/drawing/2012/chart" uri="{CE6537A1-D6FC-4f65-9D91-7224C49458BB}"/>
                <c:ext xmlns:c16="http://schemas.microsoft.com/office/drawing/2014/chart" uri="{C3380CC4-5D6E-409C-BE32-E72D297353CC}">
                  <c16:uniqueId val="{00000012-6A0B-458F-936D-AA46DD65E247}"/>
                </c:ext>
              </c:extLst>
            </c:dLbl>
            <c:dLbl>
              <c:idx val="13"/>
              <c:delete val="1"/>
              <c:extLst>
                <c:ext xmlns:c15="http://schemas.microsoft.com/office/drawing/2012/chart" uri="{CE6537A1-D6FC-4f65-9D91-7224C49458BB}"/>
                <c:ext xmlns:c16="http://schemas.microsoft.com/office/drawing/2014/chart" uri="{C3380CC4-5D6E-409C-BE32-E72D297353CC}">
                  <c16:uniqueId val="{00000013-6A0B-458F-936D-AA46DD65E247}"/>
                </c:ext>
              </c:extLst>
            </c:dLbl>
            <c:spPr>
              <a:noFill/>
              <a:ln w="25400">
                <a:noFill/>
              </a:ln>
            </c:spPr>
            <c:txPr>
              <a:bodyPr anchor="ctr" anchorCtr="1"/>
              <a:lstStyle/>
              <a:p>
                <a:pPr>
                  <a:defRPr sz="800" b="0" i="0" u="none" strike="noStrike" kern="1200" spc="0"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'four-year set-pp3-10'!$K$228:$K$243</c:f>
              <c:strCache>
                <c:ptCount val="16"/>
                <c:pt idx="0">
                  <c:v>Arkansas</c:v>
                </c:pt>
                <c:pt idx="1">
                  <c:v>Louisiana</c:v>
                </c:pt>
                <c:pt idx="2">
                  <c:v>West Virginia</c:v>
                </c:pt>
                <c:pt idx="3">
                  <c:v>Kentucky</c:v>
                </c:pt>
                <c:pt idx="4">
                  <c:v>Florida</c:v>
                </c:pt>
                <c:pt idx="5">
                  <c:v>Oklahoma</c:v>
                </c:pt>
                <c:pt idx="6">
                  <c:v>Georgia</c:v>
                </c:pt>
                <c:pt idx="7">
                  <c:v>Mississippi</c:v>
                </c:pt>
                <c:pt idx="8">
                  <c:v>North Carolina</c:v>
                </c:pt>
                <c:pt idx="9">
                  <c:v>Tennessee</c:v>
                </c:pt>
                <c:pt idx="10">
                  <c:v>Texas</c:v>
                </c:pt>
                <c:pt idx="11">
                  <c:v>Virginia</c:v>
                </c:pt>
                <c:pt idx="12">
                  <c:v>Alabama  (—)</c:v>
                </c:pt>
                <c:pt idx="13">
                  <c:v>Delaware  (—)</c:v>
                </c:pt>
                <c:pt idx="14">
                  <c:v>Maryland  (—)</c:v>
                </c:pt>
                <c:pt idx="15">
                  <c:v>South Carolina  (—)</c:v>
                </c:pt>
              </c:strCache>
            </c:strRef>
          </c:cat>
          <c:val>
            <c:numRef>
              <c:f>'four-year set-pp3-10'!$M$228:$M$243</c:f>
              <c:numCache>
                <c:formatCode>#,##0.0_);\(#,##0.0\)</c:formatCode>
                <c:ptCount val="16"/>
                <c:pt idx="0">
                  <c:v>3.5977980852915588</c:v>
                </c:pt>
                <c:pt idx="1">
                  <c:v>4.134606331841538</c:v>
                </c:pt>
                <c:pt idx="2">
                  <c:v>3.8617711370262389</c:v>
                </c:pt>
                <c:pt idx="3">
                  <c:v>5.9227882037533499</c:v>
                </c:pt>
                <c:pt idx="4">
                  <c:v>3.4081591705799461</c:v>
                </c:pt>
                <c:pt idx="5">
                  <c:v>3.9331814707231318</c:v>
                </c:pt>
                <c:pt idx="6">
                  <c:v>3.7931382673551348</c:v>
                </c:pt>
                <c:pt idx="7">
                  <c:v>3.5414621993127144</c:v>
                </c:pt>
                <c:pt idx="8">
                  <c:v>3.4824390617813892</c:v>
                </c:pt>
                <c:pt idx="9">
                  <c:v>6.6375118539996585</c:v>
                </c:pt>
                <c:pt idx="10">
                  <c:v>3.441724351173971</c:v>
                </c:pt>
                <c:pt idx="11">
                  <c:v>3.5924760258092747</c:v>
                </c:pt>
                <c:pt idx="13">
                  <c:v>0</c:v>
                </c:pt>
              </c:numCache>
            </c:numRef>
          </c:val>
          <c:extLst>
            <c:ext xmlns:c16="http://schemas.microsoft.com/office/drawing/2014/chart" uri="{C3380CC4-5D6E-409C-BE32-E72D297353CC}">
              <c16:uniqueId val="{00000014-6A0B-458F-936D-AA46DD65E247}"/>
            </c:ext>
          </c:extLst>
        </c:ser>
        <c:dLbls>
          <c:showLegendKey val="0"/>
          <c:showVal val="0"/>
          <c:showCatName val="0"/>
          <c:showSerName val="0"/>
          <c:showPercent val="0"/>
          <c:showBubbleSize val="0"/>
        </c:dLbls>
        <c:gapWidth val="50"/>
        <c:axId val="92338432"/>
        <c:axId val="92372992"/>
      </c:barChart>
      <c:catAx>
        <c:axId val="9233843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2372992"/>
        <c:crosses val="autoZero"/>
        <c:auto val="1"/>
        <c:lblAlgn val="ctr"/>
        <c:lblOffset val="100"/>
        <c:tickLblSkip val="1"/>
        <c:tickMarkSkip val="1"/>
        <c:noMultiLvlLbl val="0"/>
      </c:catAx>
      <c:valAx>
        <c:axId val="92372992"/>
        <c:scaling>
          <c:orientation val="minMax"/>
          <c:max val="7"/>
        </c:scaling>
        <c:delete val="1"/>
        <c:axPos val="t"/>
        <c:numFmt formatCode="#,##0.0_);\(#,##0.0\)" sourceLinked="1"/>
        <c:majorTickMark val="out"/>
        <c:minorTickMark val="none"/>
        <c:tickLblPos val="none"/>
        <c:crossAx val="92338432"/>
        <c:crosses val="autoZero"/>
        <c:crossBetween val="between"/>
        <c:majorUnit val="1"/>
        <c:minorUnit val="1"/>
      </c:valAx>
      <c:spPr>
        <a:noFill/>
        <a:ln w="25400">
          <a:noFill/>
        </a:ln>
      </c:spPr>
    </c:plotArea>
    <c:legend>
      <c:legendPos val="r"/>
      <c:layout>
        <c:manualLayout>
          <c:xMode val="edge"/>
          <c:yMode val="edge"/>
          <c:x val="0.32616275885979906"/>
          <c:y val="0.7415598315268962"/>
          <c:w val="0.45531680768138116"/>
          <c:h val="9.908669448058869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888" r="0.75000000000000888" t="1" header="0.5" footer="0.5"/>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ysClr val="windowText" lastClr="000000"/>
                </a:solidFill>
                <a:latin typeface="Arial"/>
                <a:ea typeface="Arial"/>
                <a:cs typeface="Arial"/>
              </a:defRPr>
            </a:pPr>
            <a:r>
              <a:rPr lang="en-US">
                <a:solidFill>
                  <a:sysClr val="windowText" lastClr="000000"/>
                </a:solidFill>
              </a:rPr>
              <a:t>Average Attempted</a:t>
            </a:r>
            <a:r>
              <a:rPr lang="en-US" baseline="0">
                <a:solidFill>
                  <a:sysClr val="windowText" lastClr="000000"/>
                </a:solidFill>
              </a:rPr>
              <a:t> </a:t>
            </a:r>
            <a:r>
              <a:rPr lang="en-US">
                <a:solidFill>
                  <a:sysClr val="windowText" lastClr="000000"/>
                </a:solidFill>
              </a:rPr>
              <a:t>Credits</a:t>
            </a:r>
            <a:r>
              <a:rPr lang="en-US" baseline="0">
                <a:solidFill>
                  <a:sysClr val="windowText" lastClr="000000"/>
                </a:solidFill>
              </a:rPr>
              <a:t> </a:t>
            </a:r>
            <a:r>
              <a:rPr lang="en-US">
                <a:solidFill>
                  <a:sysClr val="windowText" lastClr="000000"/>
                </a:solidFill>
              </a:rPr>
              <a:t>to</a:t>
            </a:r>
            <a:r>
              <a:rPr lang="en-US" baseline="0">
                <a:solidFill>
                  <a:sysClr val="windowText" lastClr="000000"/>
                </a:solidFill>
              </a:rPr>
              <a:t> </a:t>
            </a:r>
            <a:r>
              <a:rPr lang="en-US">
                <a:solidFill>
                  <a:sysClr val="windowText" lastClr="000000"/>
                </a:solidFill>
              </a:rPr>
              <a:t>Degree at Colleges Awarding Degrees 
2013-14 Bachelor's Graduates</a:t>
            </a:r>
          </a:p>
        </c:rich>
      </c:tx>
      <c:layout>
        <c:manualLayout>
          <c:xMode val="edge"/>
          <c:yMode val="edge"/>
          <c:x val="0.18745648844768875"/>
          <c:y val="2.3864240160912781E-2"/>
        </c:manualLayout>
      </c:layout>
      <c:overlay val="0"/>
      <c:spPr>
        <a:noFill/>
        <a:ln w="25400">
          <a:noFill/>
        </a:ln>
      </c:spPr>
    </c:title>
    <c:autoTitleDeleted val="0"/>
    <c:plotArea>
      <c:layout>
        <c:manualLayout>
          <c:layoutTarget val="inner"/>
          <c:xMode val="edge"/>
          <c:yMode val="edge"/>
          <c:x val="0.17142133507197302"/>
          <c:y val="0.14980373312097994"/>
          <c:w val="0.79148302322082353"/>
          <c:h val="0.5804219154384257"/>
        </c:manualLayout>
      </c:layout>
      <c:barChart>
        <c:barDir val="bar"/>
        <c:grouping val="clustered"/>
        <c:varyColors val="0"/>
        <c:ser>
          <c:idx val="0"/>
          <c:order val="0"/>
          <c:tx>
            <c:strRef>
              <c:f>'four-year set-pp3-10'!$L$255</c:f>
              <c:strCache>
                <c:ptCount val="1"/>
                <c:pt idx="0">
                  <c:v>First-Time Students at Graduating College*</c:v>
                </c:pt>
              </c:strCache>
            </c:strRef>
          </c:tx>
          <c:spPr>
            <a:solidFill>
              <a:schemeClr val="bg1">
                <a:lumMod val="85000"/>
              </a:schemeClr>
            </a:solidFill>
            <a:ln w="12700">
              <a:solidFill>
                <a:srgbClr val="000000"/>
              </a:solidFill>
              <a:prstDash val="solid"/>
            </a:ln>
          </c:spPr>
          <c:invertIfNegative val="0"/>
          <c:dLbls>
            <c:dLbl>
              <c:idx val="0"/>
              <c:layout>
                <c:manualLayout>
                  <c:x val="-5.0945613598839213E-3"/>
                  <c:y val="6.298348233493997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C1D-4BC1-8801-5E3DA715791A}"/>
                </c:ext>
              </c:extLst>
            </c:dLbl>
            <c:dLbl>
              <c:idx val="1"/>
              <c:layout>
                <c:manualLayout>
                  <c:x val="-5.8110656505611534E-3"/>
                  <c:y val="5.338853559134243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C1D-4BC1-8801-5E3DA715791A}"/>
                </c:ext>
              </c:extLst>
            </c:dLbl>
            <c:dLbl>
              <c:idx val="2"/>
              <c:layout>
                <c:manualLayout>
                  <c:x val="-5.6280527340547134E-3"/>
                  <c:y val="4.379589119153210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C1D-4BC1-8801-5E3DA715791A}"/>
                </c:ext>
              </c:extLst>
            </c:dLbl>
            <c:dLbl>
              <c:idx val="3"/>
              <c:layout>
                <c:manualLayout>
                  <c:x val="-8.9551711654907822E-3"/>
                  <c:y val="9.999055902616026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C1D-4BC1-8801-5E3DA715791A}"/>
                </c:ext>
              </c:extLst>
            </c:dLbl>
            <c:dLbl>
              <c:idx val="4"/>
              <c:layout>
                <c:manualLayout>
                  <c:x val="-7.6008906897847934E-3"/>
                  <c:y val="6.84657407564885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C1D-4BC1-8801-5E3DA715791A}"/>
                </c:ext>
              </c:extLst>
            </c:dLbl>
            <c:dLbl>
              <c:idx val="5"/>
              <c:layout>
                <c:manualLayout>
                  <c:x val="-1.1234762551024381E-2"/>
                  <c:y val="1.0273053706504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C1D-4BC1-8801-5E3DA715791A}"/>
                </c:ext>
              </c:extLst>
            </c:dLbl>
            <c:numFmt formatCode="#,##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'four-year set-pp3-10'!$K$256:$K$261</c:f>
              <c:strCache>
                <c:ptCount val="6"/>
                <c:pt idx="0">
                  <c:v>Kentucky</c:v>
                </c:pt>
                <c:pt idx="1">
                  <c:v>Georgia</c:v>
                </c:pt>
                <c:pt idx="2">
                  <c:v>Virginia</c:v>
                </c:pt>
                <c:pt idx="3">
                  <c:v>North Carolina</c:v>
                </c:pt>
                <c:pt idx="4">
                  <c:v>Arkansas</c:v>
                </c:pt>
                <c:pt idx="5">
                  <c:v>Texas</c:v>
                </c:pt>
              </c:strCache>
            </c:strRef>
          </c:cat>
          <c:val>
            <c:numRef>
              <c:f>'four-year set-pp3-10'!$L$256:$L$261</c:f>
              <c:numCache>
                <c:formatCode>#,##0_);\(#,##0\)</c:formatCode>
                <c:ptCount val="6"/>
                <c:pt idx="0">
                  <c:v>146.22627593942792</c:v>
                </c:pt>
                <c:pt idx="1">
                  <c:v>136.93069790225911</c:v>
                </c:pt>
                <c:pt idx="2">
                  <c:v>135.59291075538192</c:v>
                </c:pt>
                <c:pt idx="3">
                  <c:v>134.79695408532177</c:v>
                </c:pt>
                <c:pt idx="4">
                  <c:v>134.14060953888782</c:v>
                </c:pt>
                <c:pt idx="5">
                  <c:v>132.34012604031369</c:v>
                </c:pt>
              </c:numCache>
            </c:numRef>
          </c:val>
          <c:extLst>
            <c:ext xmlns:c16="http://schemas.microsoft.com/office/drawing/2014/chart" uri="{C3380CC4-5D6E-409C-BE32-E72D297353CC}">
              <c16:uniqueId val="{00000006-3C1D-4BC1-8801-5E3DA715791A}"/>
            </c:ext>
          </c:extLst>
        </c:ser>
        <c:ser>
          <c:idx val="1"/>
          <c:order val="1"/>
          <c:tx>
            <c:strRef>
              <c:f>'four-year set-pp3-10'!$M$255</c:f>
              <c:strCache>
                <c:ptCount val="1"/>
                <c:pt idx="0">
                  <c:v>Transfer Students at Graduating College</c:v>
                </c:pt>
              </c:strCache>
            </c:strRef>
          </c:tx>
          <c:spPr>
            <a:solidFill>
              <a:srgbClr val="000000"/>
            </a:solidFill>
            <a:ln w="12700">
              <a:solidFill>
                <a:srgbClr val="000000"/>
              </a:solidFill>
              <a:prstDash val="solid"/>
            </a:ln>
          </c:spPr>
          <c:invertIfNegative val="0"/>
          <c:dLbls>
            <c:dLbl>
              <c:idx val="0"/>
              <c:layout>
                <c:manualLayout>
                  <c:x val="-7.8516140896400834E-3"/>
                  <c:y val="-3.787065078403693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C1D-4BC1-8801-5E3DA715791A}"/>
                </c:ext>
              </c:extLst>
            </c:dLbl>
            <c:dLbl>
              <c:idx val="1"/>
              <c:layout>
                <c:manualLayout>
                  <c:x val="-6.369426751592439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C1D-4BC1-8801-5E3DA715791A}"/>
                </c:ext>
              </c:extLst>
            </c:dLbl>
            <c:dLbl>
              <c:idx val="2"/>
              <c:layout>
                <c:manualLayout>
                  <c:x val="-4.2885311291324434E-3"/>
                  <c:y val="-3.51350696119372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C1D-4BC1-8801-5E3DA715791A}"/>
                </c:ext>
              </c:extLst>
            </c:dLbl>
            <c:dLbl>
              <c:idx val="3"/>
              <c:layout>
                <c:manualLayout>
                  <c:x val="-7.3870304428507024E-3"/>
                  <c:y val="2.250218722659668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C1D-4BC1-8801-5E3DA715791A}"/>
                </c:ext>
              </c:extLst>
            </c:dLbl>
            <c:dLbl>
              <c:idx val="4"/>
              <c:layout>
                <c:manualLayout>
                  <c:x val="-4.0493588626714424E-3"/>
                  <c:y val="-3.23935055292368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C1D-4BC1-8801-5E3DA715791A}"/>
                </c:ext>
              </c:extLst>
            </c:dLbl>
            <c:dLbl>
              <c:idx val="5"/>
              <c:layout>
                <c:manualLayout>
                  <c:x val="-5.6956138752049714E-3"/>
                  <c:y val="-9.268978930513567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C1D-4BC1-8801-5E3DA715791A}"/>
                </c:ext>
              </c:extLst>
            </c:dLbl>
            <c:numFmt formatCode="#,##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'four-year set-pp3-10'!$K$256:$K$261</c:f>
              <c:strCache>
                <c:ptCount val="6"/>
                <c:pt idx="0">
                  <c:v>Kentucky</c:v>
                </c:pt>
                <c:pt idx="1">
                  <c:v>Georgia</c:v>
                </c:pt>
                <c:pt idx="2">
                  <c:v>Virginia</c:v>
                </c:pt>
                <c:pt idx="3">
                  <c:v>North Carolina</c:v>
                </c:pt>
                <c:pt idx="4">
                  <c:v>Arkansas</c:v>
                </c:pt>
                <c:pt idx="5">
                  <c:v>Texas</c:v>
                </c:pt>
              </c:strCache>
            </c:strRef>
          </c:cat>
          <c:val>
            <c:numRef>
              <c:f>'four-year set-pp3-10'!$M$256:$M$261</c:f>
              <c:numCache>
                <c:formatCode>#,##0_);\(#,##0\)</c:formatCode>
                <c:ptCount val="6"/>
                <c:pt idx="0">
                  <c:v>89.687289071124425</c:v>
                </c:pt>
                <c:pt idx="1">
                  <c:v>91.045646713839488</c:v>
                </c:pt>
                <c:pt idx="2">
                  <c:v>85.220648703412081</c:v>
                </c:pt>
                <c:pt idx="3">
                  <c:v>88.39904951709336</c:v>
                </c:pt>
                <c:pt idx="4">
                  <c:v>86.620017406440383</c:v>
                </c:pt>
                <c:pt idx="5">
                  <c:v>79.613898142791598</c:v>
                </c:pt>
              </c:numCache>
            </c:numRef>
          </c:val>
          <c:extLst>
            <c:ext xmlns:c16="http://schemas.microsoft.com/office/drawing/2014/chart" uri="{C3380CC4-5D6E-409C-BE32-E72D297353CC}">
              <c16:uniqueId val="{0000000D-3C1D-4BC1-8801-5E3DA715791A}"/>
            </c:ext>
          </c:extLst>
        </c:ser>
        <c:dLbls>
          <c:showLegendKey val="0"/>
          <c:showVal val="0"/>
          <c:showCatName val="0"/>
          <c:showSerName val="0"/>
          <c:showPercent val="0"/>
          <c:showBubbleSize val="0"/>
        </c:dLbls>
        <c:gapWidth val="50"/>
        <c:axId val="92420352"/>
        <c:axId val="92434432"/>
      </c:barChart>
      <c:catAx>
        <c:axId val="924203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92434432"/>
        <c:crosses val="autoZero"/>
        <c:auto val="1"/>
        <c:lblAlgn val="ctr"/>
        <c:lblOffset val="100"/>
        <c:tickLblSkip val="1"/>
        <c:tickMarkSkip val="1"/>
        <c:noMultiLvlLbl val="0"/>
      </c:catAx>
      <c:valAx>
        <c:axId val="92434432"/>
        <c:scaling>
          <c:orientation val="minMax"/>
          <c:max val="180"/>
        </c:scaling>
        <c:delete val="1"/>
        <c:axPos val="t"/>
        <c:numFmt formatCode="#,##0_);\(#,##0\)" sourceLinked="1"/>
        <c:majorTickMark val="out"/>
        <c:minorTickMark val="none"/>
        <c:tickLblPos val="none"/>
        <c:crossAx val="92420352"/>
        <c:crosses val="autoZero"/>
        <c:crossBetween val="between"/>
        <c:majorUnit val="10"/>
        <c:minorUnit val="10"/>
      </c:valAx>
      <c:spPr>
        <a:noFill/>
        <a:ln w="25400">
          <a:noFill/>
        </a:ln>
      </c:spPr>
    </c:plotArea>
    <c:legend>
      <c:legendPos val="r"/>
      <c:layout>
        <c:manualLayout>
          <c:xMode val="edge"/>
          <c:yMode val="edge"/>
          <c:x val="0.2394081648752352"/>
          <c:y val="0.77012157699991679"/>
          <c:w val="0.43420022569530331"/>
          <c:h val="9.9622930797018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888" r="0.75000000000000888" t="1" header="0.5" footer="0.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ysClr val="windowText" lastClr="000000"/>
                </a:solidFill>
                <a:latin typeface="Arial"/>
                <a:ea typeface="Arial"/>
                <a:cs typeface="Arial"/>
              </a:defRPr>
            </a:pPr>
            <a:r>
              <a:rPr lang="en-US" sz="1000" b="1" i="0" u="none" strike="noStrike" baseline="0">
                <a:solidFill>
                  <a:sysClr val="windowText" lastClr="000000"/>
                </a:solidFill>
                <a:latin typeface="Arial"/>
                <a:cs typeface="Arial"/>
              </a:rPr>
              <a:t>Changes in Total State Student Financial Aid Funding,* 2013-14 to 2014-15</a:t>
            </a:r>
          </a:p>
          <a:p>
            <a:pPr>
              <a:defRPr sz="1000" b="0" i="0" u="none" strike="noStrike" baseline="0">
                <a:solidFill>
                  <a:sysClr val="windowText" lastClr="000000"/>
                </a:solidFill>
                <a:latin typeface="Arial"/>
                <a:ea typeface="Arial"/>
                <a:cs typeface="Arial"/>
              </a:defRPr>
            </a:pPr>
            <a:r>
              <a:rPr lang="en-US" sz="1000" b="0" i="0" u="none" strike="noStrike" baseline="0">
                <a:solidFill>
                  <a:sysClr val="windowText" lastClr="000000"/>
                </a:solidFill>
                <a:latin typeface="Arial"/>
                <a:cs typeface="Arial"/>
              </a:rPr>
              <a:t>(2014-15 levels shown in parentheses)</a:t>
            </a:r>
          </a:p>
        </c:rich>
      </c:tx>
      <c:layout>
        <c:manualLayout>
          <c:xMode val="edge"/>
          <c:yMode val="edge"/>
          <c:x val="0.11624214173228579"/>
          <c:y val="2.9473744665943675E-2"/>
        </c:manualLayout>
      </c:layout>
      <c:overlay val="0"/>
      <c:spPr>
        <a:noFill/>
        <a:ln w="25400">
          <a:noFill/>
        </a:ln>
      </c:spPr>
    </c:title>
    <c:autoTitleDeleted val="0"/>
    <c:plotArea>
      <c:layout>
        <c:manualLayout>
          <c:layoutTarget val="inner"/>
          <c:xMode val="edge"/>
          <c:yMode val="edge"/>
          <c:x val="0.32059464700670376"/>
          <c:y val="0.15176376610212727"/>
          <c:w val="0.56422555460822177"/>
          <c:h val="0.74848688670949381"/>
        </c:manualLayout>
      </c:layout>
      <c:barChart>
        <c:barDir val="bar"/>
        <c:grouping val="clustered"/>
        <c:varyColors val="0"/>
        <c:ser>
          <c:idx val="0"/>
          <c:order val="0"/>
          <c:spPr>
            <a:solidFill>
              <a:schemeClr val="bg1">
                <a:lumMod val="85000"/>
              </a:schemeClr>
            </a:solidFill>
            <a:ln w="12700">
              <a:solidFill>
                <a:srgbClr val="000000"/>
              </a:solidFill>
              <a:prstDash val="solid"/>
            </a:ln>
          </c:spPr>
          <c:invertIfNegative val="0"/>
          <c:dLbls>
            <c:dLbl>
              <c:idx val="13"/>
              <c:numFmt formatCode="0.0%" sourceLinked="0"/>
              <c:spPr/>
              <c:txPr>
                <a:bodyPr/>
                <a:lstStyle/>
                <a:p>
                  <a:pPr>
                    <a:defRPr sz="1000"/>
                  </a:pPr>
                  <a:endParaRPr lang="en-US"/>
                </a:p>
              </c:txPr>
              <c:showLegendKey val="0"/>
              <c:showVal val="1"/>
              <c:showCatName val="0"/>
              <c:showSerName val="0"/>
              <c:showPercent val="0"/>
              <c:showBubbleSize val="0"/>
              <c:extLst>
                <c:ext xmlns:c16="http://schemas.microsoft.com/office/drawing/2014/chart" uri="{C3380CC4-5D6E-409C-BE32-E72D297353CC}">
                  <c16:uniqueId val="{00000000-3D48-4D46-90C6-93D568105921}"/>
                </c:ext>
              </c:extLst>
            </c:dLbl>
            <c:spPr>
              <a:noFill/>
              <a:ln>
                <a:noFill/>
              </a:ln>
              <a:effectLst/>
            </c:spPr>
            <c:txPr>
              <a:bodyPr/>
              <a:lstStyle/>
              <a:p>
                <a:pPr>
                  <a:defRPr sz="10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'two-year set-pp11-18'!$K$308:$K$325</c:f>
              <c:strCache>
                <c:ptCount val="18"/>
                <c:pt idx="0">
                  <c:v>SREB states (3.7 billion)</c:v>
                </c:pt>
                <c:pt idx="2">
                  <c:v>Maryland (163.6 million)</c:v>
                </c:pt>
                <c:pt idx="3">
                  <c:v>Louisiana (291.2 million)</c:v>
                </c:pt>
                <c:pt idx="4">
                  <c:v>Delaware (5.9 million)</c:v>
                </c:pt>
                <c:pt idx="5">
                  <c:v>Mississippi (40.6 million)</c:v>
                </c:pt>
                <c:pt idx="6">
                  <c:v>South Carolina (371 million)</c:v>
                </c:pt>
                <c:pt idx="7">
                  <c:v>Georgia (449.1 million)</c:v>
                </c:pt>
                <c:pt idx="8">
                  <c:v>Alabama (62.1 million)</c:v>
                </c:pt>
                <c:pt idx="9">
                  <c:v>Tennessee (368 million)</c:v>
                </c:pt>
                <c:pt idx="10">
                  <c:v>West Virginia (91.1 million)</c:v>
                </c:pt>
                <c:pt idx="11">
                  <c:v>Oklahoma (80.6 million)</c:v>
                </c:pt>
                <c:pt idx="12">
                  <c:v>Kentucky (197 million)</c:v>
                </c:pt>
                <c:pt idx="13">
                  <c:v>Virginia (249.1 million)</c:v>
                </c:pt>
                <c:pt idx="14">
                  <c:v>Florida (543.2 million)</c:v>
                </c:pt>
                <c:pt idx="15">
                  <c:v>North Carolina (233.2 million)</c:v>
                </c:pt>
                <c:pt idx="16">
                  <c:v>Arkansas (127.8 million)</c:v>
                </c:pt>
                <c:pt idx="17">
                  <c:v>Texas (446.9 million)</c:v>
                </c:pt>
              </c:strCache>
            </c:strRef>
          </c:cat>
          <c:val>
            <c:numRef>
              <c:f>'two-year set-pp11-18'!$L$308:$L$325</c:f>
              <c:numCache>
                <c:formatCode>0%</c:formatCode>
                <c:ptCount val="18"/>
                <c:pt idx="0" formatCode="0.0%">
                  <c:v>1.2073191939172273E-2</c:v>
                </c:pt>
                <c:pt idx="2" formatCode="0.0%">
                  <c:v>0.58028775954223544</c:v>
                </c:pt>
                <c:pt idx="3" formatCode="0.0%">
                  <c:v>0.20900050511177878</c:v>
                </c:pt>
                <c:pt idx="4" formatCode="0.0%">
                  <c:v>0.19736362834554438</c:v>
                </c:pt>
                <c:pt idx="5" formatCode="0.0%">
                  <c:v>0.1046452422278835</c:v>
                </c:pt>
                <c:pt idx="6" formatCode="0.0%">
                  <c:v>9.6874555146308758E-2</c:v>
                </c:pt>
                <c:pt idx="7" formatCode="0.0%">
                  <c:v>5.2647928713518373E-2</c:v>
                </c:pt>
                <c:pt idx="8" formatCode="0.0%">
                  <c:v>3.276053765568486E-2</c:v>
                </c:pt>
                <c:pt idx="9" formatCode="0.0%">
                  <c:v>1.9457261543785248E-3</c:v>
                </c:pt>
                <c:pt idx="10" formatCode="0.00%">
                  <c:v>1.653273300464317E-4</c:v>
                </c:pt>
                <c:pt idx="11" formatCode="0.0%">
                  <c:v>0</c:v>
                </c:pt>
                <c:pt idx="12" formatCode="0.0%">
                  <c:v>-2.0366341507890295E-3</c:v>
                </c:pt>
                <c:pt idx="13" formatCode="0.0%">
                  <c:v>-2.769629215504906E-3</c:v>
                </c:pt>
                <c:pt idx="14" formatCode="0.0%">
                  <c:v>-5.673292089729453E-3</c:v>
                </c:pt>
                <c:pt idx="15" formatCode="0.0%">
                  <c:v>-8.947884034943572E-3</c:v>
                </c:pt>
                <c:pt idx="16" formatCode="0.0%">
                  <c:v>-7.2934489217201748E-2</c:v>
                </c:pt>
                <c:pt idx="17" formatCode="0.0%">
                  <c:v>-0.20101185156670781</c:v>
                </c:pt>
              </c:numCache>
            </c:numRef>
          </c:val>
          <c:extLst>
            <c:ext xmlns:c16="http://schemas.microsoft.com/office/drawing/2014/chart" uri="{C3380CC4-5D6E-409C-BE32-E72D297353CC}">
              <c16:uniqueId val="{00000001-3D48-4D46-90C6-93D568105921}"/>
            </c:ext>
          </c:extLst>
        </c:ser>
        <c:dLbls>
          <c:showLegendKey val="0"/>
          <c:showVal val="0"/>
          <c:showCatName val="0"/>
          <c:showSerName val="0"/>
          <c:showPercent val="0"/>
          <c:showBubbleSize val="0"/>
        </c:dLbls>
        <c:gapWidth val="50"/>
        <c:axId val="93428736"/>
        <c:axId val="93451008"/>
      </c:barChart>
      <c:catAx>
        <c:axId val="93428736"/>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3451008"/>
        <c:crosses val="autoZero"/>
        <c:auto val="1"/>
        <c:lblAlgn val="ctr"/>
        <c:lblOffset val="100"/>
        <c:tickLblSkip val="1"/>
        <c:tickMarkSkip val="1"/>
        <c:noMultiLvlLbl val="0"/>
      </c:catAx>
      <c:valAx>
        <c:axId val="93451008"/>
        <c:scaling>
          <c:orientation val="minMax"/>
          <c:min val="-0.4"/>
        </c:scaling>
        <c:delete val="1"/>
        <c:axPos val="t"/>
        <c:numFmt formatCode="0.0%" sourceLinked="1"/>
        <c:majorTickMark val="out"/>
        <c:minorTickMark val="none"/>
        <c:tickLblPos val="nextTo"/>
        <c:crossAx val="9342873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ysClr val="windowText" lastClr="000000"/>
                </a:solidFill>
                <a:latin typeface="Arial"/>
                <a:ea typeface="Arial"/>
                <a:cs typeface="Arial"/>
              </a:defRPr>
            </a:pPr>
            <a:r>
              <a:rPr lang="en-US" sz="1000" b="1" i="0" u="none" strike="noStrike" baseline="0">
                <a:solidFill>
                  <a:sysClr val="windowText" lastClr="000000"/>
                </a:solidFill>
                <a:latin typeface="Arial"/>
                <a:cs typeface="Arial"/>
              </a:rPr>
              <a:t>Three-Year Graduation and Progression Rates* of </a:t>
            </a:r>
          </a:p>
          <a:p>
            <a:pPr>
              <a:defRPr sz="1000" b="0" i="0" u="none" strike="noStrike" baseline="0">
                <a:solidFill>
                  <a:sysClr val="windowText" lastClr="000000"/>
                </a:solidFill>
                <a:latin typeface="Arial"/>
                <a:ea typeface="Arial"/>
                <a:cs typeface="Arial"/>
              </a:defRPr>
            </a:pPr>
            <a:r>
              <a:rPr lang="en-US" sz="1000" b="1" i="0" u="none" strike="noStrike" baseline="0">
                <a:solidFill>
                  <a:sysClr val="windowText" lastClr="000000"/>
                </a:solidFill>
                <a:latin typeface="Arial"/>
                <a:cs typeface="Arial"/>
              </a:rPr>
              <a:t>Full-Time Students, 2011 Cohort</a:t>
            </a:r>
          </a:p>
          <a:p>
            <a:pPr>
              <a:defRPr sz="1000" b="0" i="0" u="none" strike="noStrike" baseline="0">
                <a:solidFill>
                  <a:sysClr val="windowText" lastClr="000000"/>
                </a:solidFill>
                <a:latin typeface="Arial"/>
                <a:ea typeface="Arial"/>
                <a:cs typeface="Arial"/>
              </a:defRPr>
            </a:pPr>
            <a:r>
              <a:rPr lang="en-US" sz="1000" b="0" i="0" u="none" strike="noStrike" baseline="0">
                <a:solidFill>
                  <a:sysClr val="windowText" lastClr="000000"/>
                </a:solidFill>
                <a:latin typeface="Arial"/>
                <a:cs typeface="Arial"/>
              </a:rPr>
              <a:t>(point change from 2010 cohort shown in parentheses)</a:t>
            </a:r>
          </a:p>
        </c:rich>
      </c:tx>
      <c:layout>
        <c:manualLayout>
          <c:xMode val="edge"/>
          <c:yMode val="edge"/>
          <c:x val="0.21833598304186733"/>
          <c:y val="1.1185652368725601E-2"/>
        </c:manualLayout>
      </c:layout>
      <c:overlay val="0"/>
      <c:spPr>
        <a:noFill/>
        <a:ln w="25400">
          <a:noFill/>
        </a:ln>
      </c:spPr>
    </c:title>
    <c:autoTitleDeleted val="0"/>
    <c:plotArea>
      <c:layout>
        <c:manualLayout>
          <c:layoutTarget val="inner"/>
          <c:xMode val="edge"/>
          <c:yMode val="edge"/>
          <c:x val="0.26548543912138167"/>
          <c:y val="0.1526506099280599"/>
          <c:w val="0.71967616008860003"/>
          <c:h val="0.65580972312129227"/>
        </c:manualLayout>
      </c:layout>
      <c:barChart>
        <c:barDir val="bar"/>
        <c:grouping val="stacked"/>
        <c:varyColors val="0"/>
        <c:ser>
          <c:idx val="0"/>
          <c:order val="0"/>
          <c:tx>
            <c:strRef>
              <c:f>'two-year set-pp11-18'!$M$144</c:f>
              <c:strCache>
                <c:ptCount val="1"/>
                <c:pt idx="0">
                  <c:v>Graduated</c:v>
                </c:pt>
              </c:strCache>
            </c:strRef>
          </c:tx>
          <c:spPr>
            <a:solidFill>
              <a:schemeClr val="bg1">
                <a:lumMod val="85000"/>
              </a:schemeClr>
            </a:solidFill>
            <a:ln w="12700">
              <a:solidFill>
                <a:srgbClr val="000000"/>
              </a:solidFill>
              <a:prstDash val="solid"/>
            </a:ln>
          </c:spPr>
          <c:invertIfNegative val="0"/>
          <c:dLbls>
            <c:spPr>
              <a:noFill/>
              <a:ln>
                <a:noFill/>
              </a:ln>
              <a:effectLst/>
            </c:spPr>
            <c:txPr>
              <a:bodyPr/>
              <a:lstStyle/>
              <a:p>
                <a:pPr>
                  <a:defRPr sz="800" b="0" i="0" u="none" strike="noStrike" baseline="0">
                    <a:solidFill>
                      <a:sysClr val="windowText" lastClr="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'two-year set-pp11-18'!$K$145:$K$162</c:f>
              <c:strCache>
                <c:ptCount val="18"/>
                <c:pt idx="0">
                  <c:v>SREB states (1.0)</c:v>
                </c:pt>
                <c:pt idx="2">
                  <c:v>Alabama (9.6)</c:v>
                </c:pt>
                <c:pt idx="3">
                  <c:v>Florida (2.9)</c:v>
                </c:pt>
                <c:pt idx="4">
                  <c:v>Mississippi (5.4)</c:v>
                </c:pt>
                <c:pt idx="5">
                  <c:v>Tennessee (2.9)</c:v>
                </c:pt>
                <c:pt idx="6">
                  <c:v>Virginia (-0.8)</c:v>
                </c:pt>
                <c:pt idx="7">
                  <c:v>Maryland (-4.9)</c:v>
                </c:pt>
                <c:pt idx="8">
                  <c:v>Texas (0.1)</c:v>
                </c:pt>
                <c:pt idx="9">
                  <c:v>Arkansas (-2.9)</c:v>
                </c:pt>
                <c:pt idx="10">
                  <c:v>North Carolina (-0.8)</c:v>
                </c:pt>
                <c:pt idx="11">
                  <c:v>Oklahoma (2.6)</c:v>
                </c:pt>
                <c:pt idx="12">
                  <c:v>Delaware (-2.1)</c:v>
                </c:pt>
                <c:pt idx="13">
                  <c:v>South Carolina (-2.5)</c:v>
                </c:pt>
                <c:pt idx="14">
                  <c:v>Kentucky (-0.2)</c:v>
                </c:pt>
                <c:pt idx="15">
                  <c:v>Louisiana (-0.7)</c:v>
                </c:pt>
                <c:pt idx="16">
                  <c:v>Georgia (-1.4)</c:v>
                </c:pt>
                <c:pt idx="17">
                  <c:v>West Virginia (0.1)</c:v>
                </c:pt>
              </c:strCache>
            </c:strRef>
          </c:cat>
          <c:val>
            <c:numRef>
              <c:f>'two-year set-pp11-18'!$M$145:$M$162</c:f>
              <c:numCache>
                <c:formatCode>0%</c:formatCode>
                <c:ptCount val="18"/>
                <c:pt idx="0">
                  <c:v>0.18810672032751621</c:v>
                </c:pt>
                <c:pt idx="2">
                  <c:v>0.1470178548816006</c:v>
                </c:pt>
                <c:pt idx="3">
                  <c:v>0.34645278334765595</c:v>
                </c:pt>
                <c:pt idx="4">
                  <c:v>0.2776483638380477</c:v>
                </c:pt>
                <c:pt idx="5">
                  <c:v>0.16759453401778612</c:v>
                </c:pt>
                <c:pt idx="6">
                  <c:v>0.15492884595408746</c:v>
                </c:pt>
                <c:pt idx="7">
                  <c:v>0.14356142772628672</c:v>
                </c:pt>
                <c:pt idx="8">
                  <c:v>0.13436212078956339</c:v>
                </c:pt>
                <c:pt idx="9">
                  <c:v>0.19132554856922879</c:v>
                </c:pt>
                <c:pt idx="10">
                  <c:v>0.14662308443350172</c:v>
                </c:pt>
                <c:pt idx="11">
                  <c:v>0.16777196044211748</c:v>
                </c:pt>
                <c:pt idx="12">
                  <c:v>0.14215080346106304</c:v>
                </c:pt>
                <c:pt idx="13">
                  <c:v>0.12099717650299566</c:v>
                </c:pt>
                <c:pt idx="14">
                  <c:v>0.21473300694523512</c:v>
                </c:pt>
                <c:pt idx="15">
                  <c:v>0.10113807171999141</c:v>
                </c:pt>
                <c:pt idx="16">
                  <c:v>8.4871169916434536E-2</c:v>
                </c:pt>
                <c:pt idx="17">
                  <c:v>0.1098053617333823</c:v>
                </c:pt>
              </c:numCache>
            </c:numRef>
          </c:val>
          <c:extLst>
            <c:ext xmlns:c16="http://schemas.microsoft.com/office/drawing/2014/chart" uri="{C3380CC4-5D6E-409C-BE32-E72D297353CC}">
              <c16:uniqueId val="{00000000-A783-4EE5-A238-6E017F183F6C}"/>
            </c:ext>
          </c:extLst>
        </c:ser>
        <c:ser>
          <c:idx val="1"/>
          <c:order val="1"/>
          <c:tx>
            <c:strRef>
              <c:f>'two-year set-pp11-18'!$N$144</c:f>
              <c:strCache>
                <c:ptCount val="1"/>
                <c:pt idx="0">
                  <c:v>Still Enrolled</c:v>
                </c:pt>
              </c:strCache>
            </c:strRef>
          </c:tx>
          <c:spPr>
            <a:pattFill prst="wdUpDiag">
              <a:fgClr>
                <a:srgbClr val="000000"/>
              </a:fgClr>
              <a:bgClr>
                <a:srgbClr val="FFFFFF"/>
              </a:bgClr>
            </a:pattFill>
            <a:ln w="12700">
              <a:solidFill>
                <a:srgbClr val="000000"/>
              </a:solidFill>
              <a:prstDash val="solid"/>
            </a:ln>
          </c:spPr>
          <c:invertIfNegative val="0"/>
          <c:dLbls>
            <c:delete val="1"/>
          </c:dLbls>
          <c:cat>
            <c:strRef>
              <c:f>'two-year set-pp11-18'!$K$145:$K$162</c:f>
              <c:strCache>
                <c:ptCount val="18"/>
                <c:pt idx="0">
                  <c:v>SREB states (1.0)</c:v>
                </c:pt>
                <c:pt idx="2">
                  <c:v>Alabama (9.6)</c:v>
                </c:pt>
                <c:pt idx="3">
                  <c:v>Florida (2.9)</c:v>
                </c:pt>
                <c:pt idx="4">
                  <c:v>Mississippi (5.4)</c:v>
                </c:pt>
                <c:pt idx="5">
                  <c:v>Tennessee (2.9)</c:v>
                </c:pt>
                <c:pt idx="6">
                  <c:v>Virginia (-0.8)</c:v>
                </c:pt>
                <c:pt idx="7">
                  <c:v>Maryland (-4.9)</c:v>
                </c:pt>
                <c:pt idx="8">
                  <c:v>Texas (0.1)</c:v>
                </c:pt>
                <c:pt idx="9">
                  <c:v>Arkansas (-2.9)</c:v>
                </c:pt>
                <c:pt idx="10">
                  <c:v>North Carolina (-0.8)</c:v>
                </c:pt>
                <c:pt idx="11">
                  <c:v>Oklahoma (2.6)</c:v>
                </c:pt>
                <c:pt idx="12">
                  <c:v>Delaware (-2.1)</c:v>
                </c:pt>
                <c:pt idx="13">
                  <c:v>South Carolina (-2.5)</c:v>
                </c:pt>
                <c:pt idx="14">
                  <c:v>Kentucky (-0.2)</c:v>
                </c:pt>
                <c:pt idx="15">
                  <c:v>Louisiana (-0.7)</c:v>
                </c:pt>
                <c:pt idx="16">
                  <c:v>Georgia (-1.4)</c:v>
                </c:pt>
                <c:pt idx="17">
                  <c:v>West Virginia (0.1)</c:v>
                </c:pt>
              </c:strCache>
            </c:strRef>
          </c:cat>
          <c:val>
            <c:numRef>
              <c:f>'two-year set-pp11-18'!$N$145:$N$162</c:f>
              <c:numCache>
                <c:formatCode>0%</c:formatCode>
                <c:ptCount val="18"/>
                <c:pt idx="0">
                  <c:v>0.15399160392741906</c:v>
                </c:pt>
                <c:pt idx="2">
                  <c:v>0.30011396732936557</c:v>
                </c:pt>
                <c:pt idx="3">
                  <c:v>0.14122028072185619</c:v>
                </c:pt>
                <c:pt idx="4">
                  <c:v>7.3932334997226845E-2</c:v>
                </c:pt>
                <c:pt idx="5">
                  <c:v>0.18545296797050104</c:v>
                </c:pt>
                <c:pt idx="6">
                  <c:v>0.20354212111768985</c:v>
                </c:pt>
                <c:pt idx="7">
                  <c:v>0.18148951554591466</c:v>
                </c:pt>
                <c:pt idx="8">
                  <c:v>0.14091599268693253</c:v>
                </c:pt>
                <c:pt idx="9">
                  <c:v>0.201206210701912</c:v>
                </c:pt>
                <c:pt idx="10">
                  <c:v>0.13698688287982341</c:v>
                </c:pt>
                <c:pt idx="11">
                  <c:v>0.12088423502036068</c:v>
                </c:pt>
                <c:pt idx="12">
                  <c:v>0.16522455706633704</c:v>
                </c:pt>
                <c:pt idx="13">
                  <c:v>0.16045726878314168</c:v>
                </c:pt>
                <c:pt idx="14">
                  <c:v>0.13332574291244451</c:v>
                </c:pt>
                <c:pt idx="15">
                  <c:v>0.13109297831221817</c:v>
                </c:pt>
                <c:pt idx="16">
                  <c:v>0.11768802228412255</c:v>
                </c:pt>
                <c:pt idx="17">
                  <c:v>9.8420859346309217E-2</c:v>
                </c:pt>
              </c:numCache>
            </c:numRef>
          </c:val>
          <c:extLst>
            <c:ext xmlns:c16="http://schemas.microsoft.com/office/drawing/2014/chart" uri="{C3380CC4-5D6E-409C-BE32-E72D297353CC}">
              <c16:uniqueId val="{00000001-A783-4EE5-A238-6E017F183F6C}"/>
            </c:ext>
          </c:extLst>
        </c:ser>
        <c:ser>
          <c:idx val="2"/>
          <c:order val="2"/>
          <c:tx>
            <c:strRef>
              <c:f>'two-year set-pp11-18'!$O$144</c:f>
              <c:strCache>
                <c:ptCount val="1"/>
                <c:pt idx="0">
                  <c:v>Transferred Out</c:v>
                </c:pt>
              </c:strCache>
            </c:strRef>
          </c:tx>
          <c:spPr>
            <a:solidFill>
              <a:srgbClr val="000000"/>
            </a:solidFill>
            <a:ln w="12700">
              <a:solidFill>
                <a:srgbClr val="000000"/>
              </a:solidFill>
              <a:prstDash val="solid"/>
            </a:ln>
          </c:spPr>
          <c:invertIfNegative val="0"/>
          <c:dLbls>
            <c:spPr>
              <a:noFill/>
              <a:ln>
                <a:noFill/>
              </a:ln>
              <a:effectLst/>
            </c:spPr>
            <c:txPr>
              <a:bodyPr/>
              <a:lstStyle/>
              <a:p>
                <a:pPr>
                  <a:defRPr sz="8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'two-year set-pp11-18'!$K$145:$K$162</c:f>
              <c:strCache>
                <c:ptCount val="18"/>
                <c:pt idx="0">
                  <c:v>SREB states (1.0)</c:v>
                </c:pt>
                <c:pt idx="2">
                  <c:v>Alabama (9.6)</c:v>
                </c:pt>
                <c:pt idx="3">
                  <c:v>Florida (2.9)</c:v>
                </c:pt>
                <c:pt idx="4">
                  <c:v>Mississippi (5.4)</c:v>
                </c:pt>
                <c:pt idx="5">
                  <c:v>Tennessee (2.9)</c:v>
                </c:pt>
                <c:pt idx="6">
                  <c:v>Virginia (-0.8)</c:v>
                </c:pt>
                <c:pt idx="7">
                  <c:v>Maryland (-4.9)</c:v>
                </c:pt>
                <c:pt idx="8">
                  <c:v>Texas (0.1)</c:v>
                </c:pt>
                <c:pt idx="9">
                  <c:v>Arkansas (-2.9)</c:v>
                </c:pt>
                <c:pt idx="10">
                  <c:v>North Carolina (-0.8)</c:v>
                </c:pt>
                <c:pt idx="11">
                  <c:v>Oklahoma (2.6)</c:v>
                </c:pt>
                <c:pt idx="12">
                  <c:v>Delaware (-2.1)</c:v>
                </c:pt>
                <c:pt idx="13">
                  <c:v>South Carolina (-2.5)</c:v>
                </c:pt>
                <c:pt idx="14">
                  <c:v>Kentucky (-0.2)</c:v>
                </c:pt>
                <c:pt idx="15">
                  <c:v>Louisiana (-0.7)</c:v>
                </c:pt>
                <c:pt idx="16">
                  <c:v>Georgia (-1.4)</c:v>
                </c:pt>
                <c:pt idx="17">
                  <c:v>West Virginia (0.1)</c:v>
                </c:pt>
              </c:strCache>
            </c:strRef>
          </c:cat>
          <c:val>
            <c:numRef>
              <c:f>'two-year set-pp11-18'!$O$145:$O$162</c:f>
              <c:numCache>
                <c:formatCode>0%</c:formatCode>
                <c:ptCount val="18"/>
                <c:pt idx="0">
                  <c:v>0.17052700967976964</c:v>
                </c:pt>
                <c:pt idx="2">
                  <c:v>0.17342028618462707</c:v>
                </c:pt>
                <c:pt idx="3">
                  <c:v>0.12783347655877017</c:v>
                </c:pt>
                <c:pt idx="4">
                  <c:v>0.24792013311148087</c:v>
                </c:pt>
                <c:pt idx="5">
                  <c:v>0.17894584628732557</c:v>
                </c:pt>
                <c:pt idx="6">
                  <c:v>0.15736989716422561</c:v>
                </c:pt>
                <c:pt idx="7">
                  <c:v>0.1730756589758759</c:v>
                </c:pt>
                <c:pt idx="8">
                  <c:v>0.21348889095472715</c:v>
                </c:pt>
                <c:pt idx="9">
                  <c:v>8.0200179648402412E-2</c:v>
                </c:pt>
                <c:pt idx="10">
                  <c:v>0.18550749246508469</c:v>
                </c:pt>
                <c:pt idx="11">
                  <c:v>0.15311227457824317</c:v>
                </c:pt>
                <c:pt idx="12">
                  <c:v>0.12937783271528636</c:v>
                </c:pt>
                <c:pt idx="13">
                  <c:v>0.13380621169340953</c:v>
                </c:pt>
                <c:pt idx="14">
                  <c:v>6.1596265512922702E-2</c:v>
                </c:pt>
                <c:pt idx="15">
                  <c:v>0.1711402190251235</c:v>
                </c:pt>
                <c:pt idx="16">
                  <c:v>0.19724930362116988</c:v>
                </c:pt>
                <c:pt idx="17">
                  <c:v>0.13294160852001469</c:v>
                </c:pt>
              </c:numCache>
            </c:numRef>
          </c:val>
          <c:extLst>
            <c:ext xmlns:c16="http://schemas.microsoft.com/office/drawing/2014/chart" uri="{C3380CC4-5D6E-409C-BE32-E72D297353CC}">
              <c16:uniqueId val="{00000002-A783-4EE5-A238-6E017F183F6C}"/>
            </c:ext>
          </c:extLst>
        </c:ser>
        <c:dLbls>
          <c:showLegendKey val="0"/>
          <c:showVal val="1"/>
          <c:showCatName val="0"/>
          <c:showSerName val="0"/>
          <c:showPercent val="0"/>
          <c:showBubbleSize val="0"/>
        </c:dLbls>
        <c:gapWidth val="50"/>
        <c:overlap val="100"/>
        <c:axId val="93559424"/>
        <c:axId val="93581696"/>
      </c:barChart>
      <c:catAx>
        <c:axId val="9355942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3581696"/>
        <c:crosses val="autoZero"/>
        <c:auto val="1"/>
        <c:lblAlgn val="ctr"/>
        <c:lblOffset val="100"/>
        <c:tickLblSkip val="1"/>
        <c:tickMarkSkip val="1"/>
        <c:noMultiLvlLbl val="0"/>
      </c:catAx>
      <c:valAx>
        <c:axId val="93581696"/>
        <c:scaling>
          <c:orientation val="minMax"/>
          <c:max val="1.1000000000000001"/>
          <c:min val="0"/>
        </c:scaling>
        <c:delete val="1"/>
        <c:axPos val="t"/>
        <c:numFmt formatCode="0%" sourceLinked="1"/>
        <c:majorTickMark val="out"/>
        <c:minorTickMark val="none"/>
        <c:tickLblPos val="none"/>
        <c:crossAx val="93559424"/>
        <c:crosses val="autoZero"/>
        <c:crossBetween val="between"/>
        <c:majorUnit val="0.1"/>
        <c:minorUnit val="0.1"/>
      </c:valAx>
      <c:spPr>
        <a:noFill/>
        <a:ln w="25400">
          <a:noFill/>
        </a:ln>
      </c:spPr>
    </c:plotArea>
    <c:legend>
      <c:legendPos val="r"/>
      <c:layout>
        <c:manualLayout>
          <c:xMode val="edge"/>
          <c:yMode val="edge"/>
          <c:x val="0.22148775918113575"/>
          <c:y val="0.82555470953058296"/>
          <c:w val="0.54848958992664265"/>
          <c:h val="6.2639951696178864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orientation="landscape" horizontalDpi="1200" verticalDpi="1200"/>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ysClr val="windowText" lastClr="000000"/>
                </a:solidFill>
                <a:latin typeface="Arial"/>
                <a:ea typeface="Arial"/>
                <a:cs typeface="Arial"/>
              </a:defRPr>
            </a:pPr>
            <a:r>
              <a:rPr lang="en-US" sz="1000" b="1" i="0" u="none" strike="noStrike" baseline="0">
                <a:solidFill>
                  <a:sysClr val="windowText" lastClr="000000"/>
                </a:solidFill>
                <a:latin typeface="Arial"/>
                <a:cs typeface="Arial"/>
              </a:rPr>
              <a:t>Appropriations and Tuition/Fees Revenue per FTE Student, 2014-15</a:t>
            </a:r>
          </a:p>
          <a:p>
            <a:pPr>
              <a:defRPr sz="1000" b="0" i="0" u="none" strike="noStrike" baseline="0">
                <a:solidFill>
                  <a:sysClr val="windowText" lastClr="000000"/>
                </a:solidFill>
                <a:latin typeface="Arial"/>
                <a:ea typeface="Arial"/>
                <a:cs typeface="Arial"/>
              </a:defRPr>
            </a:pPr>
            <a:r>
              <a:rPr lang="en-US" sz="1000" b="0" i="0" u="none" strike="noStrike" baseline="0">
                <a:solidFill>
                  <a:sysClr val="windowText" lastClr="000000"/>
                </a:solidFill>
                <a:latin typeface="Arial"/>
                <a:cs typeface="Arial"/>
              </a:rPr>
              <a:t>(change from 2013-14 shown in parentheses)</a:t>
            </a:r>
          </a:p>
        </c:rich>
      </c:tx>
      <c:layout>
        <c:manualLayout>
          <c:xMode val="edge"/>
          <c:yMode val="edge"/>
          <c:x val="0.13195548489666598"/>
          <c:y val="1.9607843137254902E-2"/>
        </c:manualLayout>
      </c:layout>
      <c:overlay val="0"/>
      <c:spPr>
        <a:noFill/>
        <a:ln w="25400">
          <a:noFill/>
        </a:ln>
      </c:spPr>
    </c:title>
    <c:autoTitleDeleted val="0"/>
    <c:plotArea>
      <c:layout>
        <c:manualLayout>
          <c:layoutTarget val="inner"/>
          <c:xMode val="edge"/>
          <c:yMode val="edge"/>
          <c:x val="0.22416534181240441"/>
          <c:y val="0.16666719856515091"/>
          <c:w val="0.75198728139904614"/>
          <c:h val="0.80065614996984136"/>
        </c:manualLayout>
      </c:layout>
      <c:barChart>
        <c:barDir val="bar"/>
        <c:grouping val="stacked"/>
        <c:varyColors val="0"/>
        <c:ser>
          <c:idx val="0"/>
          <c:order val="0"/>
          <c:spPr>
            <a:solidFill>
              <a:schemeClr val="bg1">
                <a:lumMod val="85000"/>
              </a:schemeClr>
            </a:solidFill>
            <a:ln w="12700">
              <a:solidFill>
                <a:srgbClr val="000000"/>
              </a:solidFill>
              <a:prstDash val="solid"/>
            </a:ln>
          </c:spPr>
          <c:invertIfNegative val="0"/>
          <c:dLbls>
            <c:dLbl>
              <c:idx val="0"/>
              <c:tx>
                <c:rich>
                  <a:bodyPr/>
                  <a:lstStyle/>
                  <a:p>
                    <a:r>
                      <a:rPr lang="en-US" baseline="0">
                        <a:solidFill>
                          <a:sysClr val="windowText" lastClr="000000"/>
                        </a:solidFill>
                      </a:rPr>
                      <a:t>61%</a:t>
                    </a:r>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128-4060-82AD-58B2592F0AD9}"/>
                </c:ext>
              </c:extLst>
            </c:dLbl>
            <c:dLbl>
              <c:idx val="1"/>
              <c:delete val="1"/>
              <c:extLst>
                <c:ext xmlns:c15="http://schemas.microsoft.com/office/drawing/2012/chart" uri="{CE6537A1-D6FC-4f65-9D91-7224C49458BB}"/>
                <c:ext xmlns:c16="http://schemas.microsoft.com/office/drawing/2014/chart" uri="{C3380CC4-5D6E-409C-BE32-E72D297353CC}">
                  <c16:uniqueId val="{00000001-1128-4060-82AD-58B2592F0AD9}"/>
                </c:ext>
              </c:extLst>
            </c:dLbl>
            <c:dLbl>
              <c:idx val="2"/>
              <c:tx>
                <c:rich>
                  <a:bodyPr/>
                  <a:lstStyle/>
                  <a:p>
                    <a:r>
                      <a:rPr lang="en-US" baseline="0">
                        <a:solidFill>
                          <a:sysClr val="windowText" lastClr="000000"/>
                        </a:solidFill>
                      </a:rPr>
                      <a:t> 58%</a:t>
                    </a:r>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128-4060-82AD-58B2592F0AD9}"/>
                </c:ext>
              </c:extLst>
            </c:dLbl>
            <c:dLbl>
              <c:idx val="3"/>
              <c:tx>
                <c:rich>
                  <a:bodyPr/>
                  <a:lstStyle/>
                  <a:p>
                    <a:r>
                      <a:rPr lang="en-US" baseline="0">
                        <a:solidFill>
                          <a:sysClr val="windowText" lastClr="000000"/>
                        </a:solidFill>
                      </a:rPr>
                      <a:t> 57% </a:t>
                    </a:r>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128-4060-82AD-58B2592F0AD9}"/>
                </c:ext>
              </c:extLst>
            </c:dLbl>
            <c:dLbl>
              <c:idx val="4"/>
              <c:tx>
                <c:rich>
                  <a:bodyPr/>
                  <a:lstStyle/>
                  <a:p>
                    <a:r>
                      <a:rPr lang="en-US" baseline="0">
                        <a:solidFill>
                          <a:sysClr val="windowText" lastClr="000000"/>
                        </a:solidFill>
                      </a:rPr>
                      <a:t> 57%</a:t>
                    </a:r>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128-4060-82AD-58B2592F0AD9}"/>
                </c:ext>
              </c:extLst>
            </c:dLbl>
            <c:dLbl>
              <c:idx val="5"/>
              <c:tx>
                <c:rich>
                  <a:bodyPr/>
                  <a:lstStyle/>
                  <a:p>
                    <a:r>
                      <a:rPr lang="en-US" baseline="0">
                        <a:solidFill>
                          <a:sysClr val="windowText" lastClr="000000"/>
                        </a:solidFill>
                      </a:rPr>
                      <a:t> 45%</a:t>
                    </a:r>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128-4060-82AD-58B2592F0AD9}"/>
                </c:ext>
              </c:extLst>
            </c:dLbl>
            <c:dLbl>
              <c:idx val="6"/>
              <c:tx>
                <c:rich>
                  <a:bodyPr/>
                  <a:lstStyle/>
                  <a:p>
                    <a:r>
                      <a:rPr lang="en-US" baseline="0">
                        <a:solidFill>
                          <a:sysClr val="windowText" lastClr="000000"/>
                        </a:solidFill>
                      </a:rPr>
                      <a:t> 54%</a:t>
                    </a:r>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128-4060-82AD-58B2592F0AD9}"/>
                </c:ext>
              </c:extLst>
            </c:dLbl>
            <c:dLbl>
              <c:idx val="7"/>
              <c:tx>
                <c:rich>
                  <a:bodyPr/>
                  <a:lstStyle/>
                  <a:p>
                    <a:r>
                      <a:rPr lang="en-US" baseline="0">
                        <a:solidFill>
                          <a:sysClr val="windowText" lastClr="000000"/>
                        </a:solidFill>
                      </a:rPr>
                      <a:t> 44% </a:t>
                    </a:r>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128-4060-82AD-58B2592F0AD9}"/>
                </c:ext>
              </c:extLst>
            </c:dLbl>
            <c:dLbl>
              <c:idx val="8"/>
              <c:tx>
                <c:rich>
                  <a:bodyPr/>
                  <a:lstStyle/>
                  <a:p>
                    <a:r>
                      <a:rPr lang="en-US" baseline="0">
                        <a:solidFill>
                          <a:sysClr val="windowText" lastClr="000000"/>
                        </a:solidFill>
                      </a:rPr>
                      <a:t> 63% </a:t>
                    </a:r>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128-4060-82AD-58B2592F0AD9}"/>
                </c:ext>
              </c:extLst>
            </c:dLbl>
            <c:dLbl>
              <c:idx val="9"/>
              <c:tx>
                <c:rich>
                  <a:bodyPr/>
                  <a:lstStyle/>
                  <a:p>
                    <a:r>
                      <a:rPr lang="en-US" baseline="0">
                        <a:solidFill>
                          <a:sysClr val="windowText" lastClr="000000"/>
                        </a:solidFill>
                      </a:rPr>
                      <a:t> 57%</a:t>
                    </a:r>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128-4060-82AD-58B2592F0AD9}"/>
                </c:ext>
              </c:extLst>
            </c:dLbl>
            <c:dLbl>
              <c:idx val="10"/>
              <c:tx>
                <c:rich>
                  <a:bodyPr/>
                  <a:lstStyle/>
                  <a:p>
                    <a:r>
                      <a:rPr lang="en-US" baseline="0">
                        <a:solidFill>
                          <a:sysClr val="windowText" lastClr="000000"/>
                        </a:solidFill>
                      </a:rPr>
                      <a:t> 76% </a:t>
                    </a:r>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128-4060-82AD-58B2592F0AD9}"/>
                </c:ext>
              </c:extLst>
            </c:dLbl>
            <c:dLbl>
              <c:idx val="11"/>
              <c:tx>
                <c:rich>
                  <a:bodyPr/>
                  <a:lstStyle/>
                  <a:p>
                    <a:r>
                      <a:rPr lang="en-US" baseline="0">
                        <a:solidFill>
                          <a:sysClr val="windowText" lastClr="000000"/>
                        </a:solidFill>
                      </a:rPr>
                      <a:t> 51% </a:t>
                    </a:r>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128-4060-82AD-58B2592F0AD9}"/>
                </c:ext>
              </c:extLst>
            </c:dLbl>
            <c:dLbl>
              <c:idx val="12"/>
              <c:tx>
                <c:rich>
                  <a:bodyPr/>
                  <a:lstStyle/>
                  <a:p>
                    <a:r>
                      <a:rPr lang="en-US" baseline="0">
                        <a:solidFill>
                          <a:sysClr val="windowText" lastClr="000000"/>
                        </a:solidFill>
                      </a:rPr>
                      <a:t> 39%</a:t>
                    </a:r>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128-4060-82AD-58B2592F0AD9}"/>
                </c:ext>
              </c:extLst>
            </c:dLbl>
            <c:dLbl>
              <c:idx val="13"/>
              <c:tx>
                <c:rich>
                  <a:bodyPr/>
                  <a:lstStyle/>
                  <a:p>
                    <a:r>
                      <a:rPr lang="en-US" baseline="0">
                        <a:solidFill>
                          <a:sysClr val="windowText" lastClr="000000"/>
                        </a:solidFill>
                      </a:rPr>
                      <a:t> 75%</a:t>
                    </a:r>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128-4060-82AD-58B2592F0AD9}"/>
                </c:ext>
              </c:extLst>
            </c:dLbl>
            <c:dLbl>
              <c:idx val="14"/>
              <c:tx>
                <c:rich>
                  <a:bodyPr/>
                  <a:lstStyle/>
                  <a:p>
                    <a:r>
                      <a:rPr lang="en-US" baseline="0">
                        <a:solidFill>
                          <a:sysClr val="windowText" lastClr="000000"/>
                        </a:solidFill>
                      </a:rPr>
                      <a:t> 37%</a:t>
                    </a:r>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128-4060-82AD-58B2592F0AD9}"/>
                </c:ext>
              </c:extLst>
            </c:dLbl>
            <c:dLbl>
              <c:idx val="15"/>
              <c:tx>
                <c:rich>
                  <a:bodyPr/>
                  <a:lstStyle/>
                  <a:p>
                    <a:r>
                      <a:rPr lang="en-US" baseline="0">
                        <a:solidFill>
                          <a:sysClr val="windowText" lastClr="000000"/>
                        </a:solidFill>
                      </a:rPr>
                      <a:t> 41%</a:t>
                    </a:r>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128-4060-82AD-58B2592F0AD9}"/>
                </c:ext>
              </c:extLst>
            </c:dLbl>
            <c:dLbl>
              <c:idx val="16"/>
              <c:tx>
                <c:rich>
                  <a:bodyPr/>
                  <a:lstStyle/>
                  <a:p>
                    <a:r>
                      <a:rPr lang="en-US" baseline="0">
                        <a:solidFill>
                          <a:sysClr val="windowText" lastClr="000000"/>
                        </a:solidFill>
                      </a:rPr>
                      <a:t> 37%</a:t>
                    </a:r>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128-4060-82AD-58B2592F0AD9}"/>
                </c:ext>
              </c:extLst>
            </c:dLbl>
            <c:dLbl>
              <c:idx val="17"/>
              <c:tx>
                <c:rich>
                  <a:bodyPr/>
                  <a:lstStyle/>
                  <a:p>
                    <a:r>
                      <a:rPr lang="en-US" baseline="0">
                        <a:solidFill>
                          <a:sysClr val="windowText" lastClr="000000"/>
                        </a:solidFill>
                      </a:rPr>
                      <a:t>58%</a:t>
                    </a:r>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128-4060-82AD-58B2592F0AD9}"/>
                </c:ext>
              </c:extLst>
            </c:dLbl>
            <c:spPr>
              <a:noFill/>
              <a:ln>
                <a:noFill/>
              </a:ln>
              <a:effectLst/>
            </c:spPr>
            <c:txPr>
              <a:bodyPr/>
              <a:lstStyle/>
              <a:p>
                <a:pPr>
                  <a:defRPr sz="800" b="0" i="0" u="none" strike="noStrike" baseline="0">
                    <a:solidFill>
                      <a:sysClr val="windowText" lastClr="000000"/>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'two-year set-pp11-18'!$K$334:$K$351</c:f>
              <c:strCache>
                <c:ptCount val="18"/>
                <c:pt idx="0">
                  <c:v>SREB states (2.9%)</c:v>
                </c:pt>
                <c:pt idx="2">
                  <c:v>Delaware (7.1%)</c:v>
                </c:pt>
                <c:pt idx="3">
                  <c:v>Maryland (2.6%)</c:v>
                </c:pt>
                <c:pt idx="4">
                  <c:v>Arkansas (7.1%)</c:v>
                </c:pt>
                <c:pt idx="5">
                  <c:v>West Virginia (14.1%)</c:v>
                </c:pt>
                <c:pt idx="6">
                  <c:v>Alabama (4.7%)</c:v>
                </c:pt>
                <c:pt idx="7">
                  <c:v>Tennessee (4.3%)</c:v>
                </c:pt>
                <c:pt idx="8">
                  <c:v>Mississippi (3.2%)</c:v>
                </c:pt>
                <c:pt idx="9">
                  <c:v>Oklahoma (6.0%)</c:v>
                </c:pt>
                <c:pt idx="10">
                  <c:v>North Carolina (8.0%)</c:v>
                </c:pt>
                <c:pt idx="11">
                  <c:v>Georgia (3.9%)</c:v>
                </c:pt>
                <c:pt idx="12">
                  <c:v>Virginia (6.6%)</c:v>
                </c:pt>
                <c:pt idx="13">
                  <c:v>Texas (-1.7%)</c:v>
                </c:pt>
                <c:pt idx="14">
                  <c:v>South Carolina (0.6%)</c:v>
                </c:pt>
                <c:pt idx="15">
                  <c:v>Kentucky (1.7%)</c:v>
                </c:pt>
                <c:pt idx="16">
                  <c:v>Louisiana (11.8%)</c:v>
                </c:pt>
                <c:pt idx="17">
                  <c:v>Florida (2.2%)</c:v>
                </c:pt>
              </c:strCache>
            </c:strRef>
          </c:cat>
          <c:val>
            <c:numRef>
              <c:f>'two-year set-pp11-18'!$L$334:$L$351</c:f>
              <c:numCache>
                <c:formatCode>General</c:formatCode>
                <c:ptCount val="18"/>
                <c:pt idx="0" formatCode="_(* #,##0_);_(* \(#,##0\);_(* &quot;-&quot;??_);_(@_)">
                  <c:v>4563.3248757334432</c:v>
                </c:pt>
                <c:pt idx="1">
                  <c:v>0</c:v>
                </c:pt>
                <c:pt idx="2" formatCode="_(* #,##0_);_(* \(#,##0\);_(* &quot;-&quot;??_);_(@_)">
                  <c:v>6581.2318431245967</c:v>
                </c:pt>
                <c:pt idx="3" formatCode="_(* #,##0_);_(* \(#,##0\);_(* &quot;-&quot;??_);_(@_)">
                  <c:v>6481.7901896527683</c:v>
                </c:pt>
                <c:pt idx="4" formatCode="_(* #,##0_);_(* \(#,##0\);_(* &quot;-&quot;??_);_(@_)">
                  <c:v>5068.4588038700203</c:v>
                </c:pt>
                <c:pt idx="5" formatCode="_(* #,##0_);_(* \(#,##0\);_(* &quot;-&quot;??_);_(@_)">
                  <c:v>4012.8151315549821</c:v>
                </c:pt>
                <c:pt idx="6" formatCode="_(* #,##0_);_(* \(#,##0\);_(* &quot;-&quot;??_);_(@_)">
                  <c:v>4609.5347633748015</c:v>
                </c:pt>
                <c:pt idx="7" formatCode="_(* #,##0_);_(* \(#,##0\);_(* &quot;-&quot;??_);_(@_)">
                  <c:v>3708.638987243844</c:v>
                </c:pt>
                <c:pt idx="8" formatCode="_(* #,##0_);_(* \(#,##0\);_(* &quot;-&quot;??_);_(@_)">
                  <c:v>5200.9958371017719</c:v>
                </c:pt>
                <c:pt idx="9" formatCode="_(* #,##0_);_(* \(#,##0\);_(* &quot;-&quot;??_);_(@_)">
                  <c:v>4638.9477831285467</c:v>
                </c:pt>
                <c:pt idx="10" formatCode="_(* #,##0_);_(* \(#,##0\);_(* &quot;-&quot;??_);_(@_)">
                  <c:v>5901.6612352085631</c:v>
                </c:pt>
                <c:pt idx="11" formatCode="_(* #,##0_);_(* \(#,##0\);_(* &quot;-&quot;??_);_(@_)">
                  <c:v>3908.6200637107622</c:v>
                </c:pt>
                <c:pt idx="12" formatCode="_(* #,##0_);_(* \(#,##0\);_(* &quot;-&quot;??_);_(@_)">
                  <c:v>2913.3239058732229</c:v>
                </c:pt>
                <c:pt idx="13" formatCode="_(* #,##0_);_(* \(#,##0\);_(* &quot;-&quot;??_);_(@_)">
                  <c:v>5530.5702478646399</c:v>
                </c:pt>
                <c:pt idx="14" formatCode="_(* #,##0_);_(* \(#,##0\);_(* &quot;-&quot;??_);_(@_)">
                  <c:v>2677.9657054638315</c:v>
                </c:pt>
                <c:pt idx="15" formatCode="_(* #,##0_);_(* \(#,##0\);_(* &quot;-&quot;??_);_(@_)">
                  <c:v>2940.5596203551659</c:v>
                </c:pt>
                <c:pt idx="16" formatCode="_(* #,##0_);_(* \(#,##0\);_(* &quot;-&quot;??_);_(@_)">
                  <c:v>2442.1882534315346</c:v>
                </c:pt>
                <c:pt idx="17" formatCode="_(* #,##0_);_(* \(#,##0\);_(* &quot;-&quot;??_);_(@_)">
                  <c:v>3351.2901091604722</c:v>
                </c:pt>
              </c:numCache>
            </c:numRef>
          </c:val>
          <c:extLst>
            <c:ext xmlns:c16="http://schemas.microsoft.com/office/drawing/2014/chart" uri="{C3380CC4-5D6E-409C-BE32-E72D297353CC}">
              <c16:uniqueId val="{00000012-1128-4060-82AD-58B2592F0AD9}"/>
            </c:ext>
          </c:extLst>
        </c:ser>
        <c:ser>
          <c:idx val="1"/>
          <c:order val="1"/>
          <c:spPr>
            <a:solidFill>
              <a:srgbClr val="000000"/>
            </a:solidFill>
            <a:ln w="12700">
              <a:solidFill>
                <a:srgbClr val="000000"/>
              </a:solidFill>
              <a:prstDash val="solid"/>
            </a:ln>
          </c:spPr>
          <c:invertIfNegative val="0"/>
          <c:cat>
            <c:strRef>
              <c:f>'two-year set-pp11-18'!$K$334:$K$351</c:f>
              <c:strCache>
                <c:ptCount val="18"/>
                <c:pt idx="0">
                  <c:v>SREB states (2.9%)</c:v>
                </c:pt>
                <c:pt idx="2">
                  <c:v>Delaware (7.1%)</c:v>
                </c:pt>
                <c:pt idx="3">
                  <c:v>Maryland (2.6%)</c:v>
                </c:pt>
                <c:pt idx="4">
                  <c:v>Arkansas (7.1%)</c:v>
                </c:pt>
                <c:pt idx="5">
                  <c:v>West Virginia (14.1%)</c:v>
                </c:pt>
                <c:pt idx="6">
                  <c:v>Alabama (4.7%)</c:v>
                </c:pt>
                <c:pt idx="7">
                  <c:v>Tennessee (4.3%)</c:v>
                </c:pt>
                <c:pt idx="8">
                  <c:v>Mississippi (3.2%)</c:v>
                </c:pt>
                <c:pt idx="9">
                  <c:v>Oklahoma (6.0%)</c:v>
                </c:pt>
                <c:pt idx="10">
                  <c:v>North Carolina (8.0%)</c:v>
                </c:pt>
                <c:pt idx="11">
                  <c:v>Georgia (3.9%)</c:v>
                </c:pt>
                <c:pt idx="12">
                  <c:v>Virginia (6.6%)</c:v>
                </c:pt>
                <c:pt idx="13">
                  <c:v>Texas (-1.7%)</c:v>
                </c:pt>
                <c:pt idx="14">
                  <c:v>South Carolina (0.6%)</c:v>
                </c:pt>
                <c:pt idx="15">
                  <c:v>Kentucky (1.7%)</c:v>
                </c:pt>
                <c:pt idx="16">
                  <c:v>Louisiana (11.8%)</c:v>
                </c:pt>
                <c:pt idx="17">
                  <c:v>Florida (2.2%)</c:v>
                </c:pt>
              </c:strCache>
            </c:strRef>
          </c:cat>
          <c:val>
            <c:numRef>
              <c:f>'two-year set-pp11-18'!$M$334:$M$351</c:f>
              <c:numCache>
                <c:formatCode>General</c:formatCode>
                <c:ptCount val="18"/>
                <c:pt idx="0" formatCode="_(* #,##0_);_(* \(#,##0\);_(* &quot;-&quot;??_);_(@_)">
                  <c:v>2941.0978668090652</c:v>
                </c:pt>
                <c:pt idx="1">
                  <c:v>0</c:v>
                </c:pt>
                <c:pt idx="2" formatCode="_(* #,##0_);_(* \(#,##0\);_(* &quot;-&quot;??_);_(@_)">
                  <c:v>4736.4126049063907</c:v>
                </c:pt>
                <c:pt idx="3" formatCode="_(* #,##0_);_(* \(#,##0\);_(* &quot;-&quot;??_);_(@_)">
                  <c:v>4831.4257530330497</c:v>
                </c:pt>
                <c:pt idx="4" formatCode="_(* #,##0_);_(* \(#,##0\);_(* &quot;-&quot;??_);_(@_)">
                  <c:v>3899.4376709631415</c:v>
                </c:pt>
                <c:pt idx="5" formatCode="_(* #,##0_);_(* \(#,##0\);_(* &quot;-&quot;??_);_(@_)">
                  <c:v>4911.6454422114766</c:v>
                </c:pt>
                <c:pt idx="6" formatCode="_(* #,##0_);_(* \(#,##0\);_(* &quot;-&quot;??_);_(@_)">
                  <c:v>3934.6661713486651</c:v>
                </c:pt>
                <c:pt idx="7" formatCode="_(* #,##0_);_(* \(#,##0\);_(* &quot;-&quot;??_);_(@_)">
                  <c:v>4644.6555134550636</c:v>
                </c:pt>
                <c:pt idx="8" formatCode="_(* #,##0_);_(* \(#,##0\);_(* &quot;-&quot;??_);_(@_)">
                  <c:v>3067.6427092059025</c:v>
                </c:pt>
                <c:pt idx="9" formatCode="_(* #,##0_);_(* \(#,##0\);_(* &quot;-&quot;??_);_(@_)">
                  <c:v>3536.1806389003991</c:v>
                </c:pt>
                <c:pt idx="10" formatCode="_(* #,##0_);_(* \(#,##0\);_(* &quot;-&quot;??_);_(@_)">
                  <c:v>1835.2259508561026</c:v>
                </c:pt>
                <c:pt idx="11" formatCode="_(* #,##0_);_(* \(#,##0\);_(* &quot;-&quot;??_);_(@_)">
                  <c:v>3719.2328770698755</c:v>
                </c:pt>
                <c:pt idx="12" formatCode="_(* #,##0_);_(* \(#,##0\);_(* &quot;-&quot;??_);_(@_)">
                  <c:v>4584.2145292275291</c:v>
                </c:pt>
                <c:pt idx="13" formatCode="_(* #,##0_);_(* \(#,##0\);_(* &quot;-&quot;??_);_(@_)">
                  <c:v>1840.5679910317101</c:v>
                </c:pt>
                <c:pt idx="14" formatCode="_(* #,##0_);_(* \(#,##0\);_(* &quot;-&quot;??_);_(@_)">
                  <c:v>4537.2157135996104</c:v>
                </c:pt>
                <c:pt idx="15" formatCode="_(* #,##0_);_(* \(#,##0\);_(* &quot;-&quot;??_);_(@_)">
                  <c:v>4242.0175598219985</c:v>
                </c:pt>
                <c:pt idx="16" formatCode="_(* #,##0_);_(* \(#,##0\);_(* &quot;-&quot;??_);_(@_)">
                  <c:v>4076.3912499919029</c:v>
                </c:pt>
                <c:pt idx="17" formatCode="_(* #,##0_);_(* \(#,##0\);_(* &quot;-&quot;??_);_(@_)">
                  <c:v>2431.7542848747189</c:v>
                </c:pt>
              </c:numCache>
            </c:numRef>
          </c:val>
          <c:extLst>
            <c:ext xmlns:c16="http://schemas.microsoft.com/office/drawing/2014/chart" uri="{C3380CC4-5D6E-409C-BE32-E72D297353CC}">
              <c16:uniqueId val="{00000013-1128-4060-82AD-58B2592F0AD9}"/>
            </c:ext>
          </c:extLst>
        </c:ser>
        <c:dLbls>
          <c:showLegendKey val="0"/>
          <c:showVal val="0"/>
          <c:showCatName val="0"/>
          <c:showSerName val="0"/>
          <c:showPercent val="0"/>
          <c:showBubbleSize val="0"/>
        </c:dLbls>
        <c:gapWidth val="50"/>
        <c:overlap val="100"/>
        <c:axId val="94204288"/>
        <c:axId val="94205824"/>
      </c:barChart>
      <c:catAx>
        <c:axId val="9420428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4205824"/>
        <c:crosses val="autoZero"/>
        <c:auto val="1"/>
        <c:lblAlgn val="ctr"/>
        <c:lblOffset val="100"/>
        <c:tickLblSkip val="1"/>
        <c:tickMarkSkip val="1"/>
        <c:noMultiLvlLbl val="0"/>
      </c:catAx>
      <c:valAx>
        <c:axId val="94205824"/>
        <c:scaling>
          <c:orientation val="minMax"/>
          <c:max val="30000"/>
          <c:min val="0"/>
        </c:scaling>
        <c:delete val="1"/>
        <c:axPos val="t"/>
        <c:numFmt formatCode="_(* #,##0_);_(* \(#,##0\);_(* &quot;-&quot;??_);_(@_)" sourceLinked="1"/>
        <c:majorTickMark val="out"/>
        <c:minorTickMark val="none"/>
        <c:tickLblPos val="nextTo"/>
        <c:crossAx val="94204288"/>
        <c:crosses val="autoZero"/>
        <c:crossBetween val="between"/>
        <c:majorUnit val="1000"/>
        <c:minorUnit val="1000"/>
      </c:valAx>
      <c:spPr>
        <a:noFill/>
        <a:ln w="25400">
          <a:noFill/>
        </a:ln>
      </c:spPr>
    </c:plotArea>
    <c:plotVisOnly val="1"/>
    <c:dispBlanksAs val="gap"/>
    <c:showDLblsOverMax val="0"/>
  </c:chart>
  <c:spPr>
    <a:no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orientation="landscape" horizontalDpi="1200" verticalDpi="1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Tuition and Fees Revenue* per FTE Student, 2014-15</a:t>
            </a:r>
          </a:p>
          <a:p>
            <a:pPr>
              <a:defRPr sz="100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(change from 2013-14 shown in parentheses)</a:t>
            </a:r>
          </a:p>
        </c:rich>
      </c:tx>
      <c:layout>
        <c:manualLayout>
          <c:xMode val="edge"/>
          <c:yMode val="edge"/>
          <c:x val="0.19745238575947577"/>
          <c:y val="3.6666852813611081E-2"/>
        </c:manualLayout>
      </c:layout>
      <c:overlay val="0"/>
      <c:spPr>
        <a:noFill/>
        <a:ln w="25400">
          <a:noFill/>
        </a:ln>
      </c:spPr>
    </c:title>
    <c:autoTitleDeleted val="0"/>
    <c:plotArea>
      <c:layout>
        <c:manualLayout>
          <c:layoutTarget val="inner"/>
          <c:xMode val="edge"/>
          <c:yMode val="edge"/>
          <c:x val="0.20976777317087217"/>
          <c:y val="0.21000087007908272"/>
          <c:w val="0.75520783890061782"/>
          <c:h val="0.75666912978232348"/>
        </c:manualLayout>
      </c:layout>
      <c:barChart>
        <c:barDir val="bar"/>
        <c:grouping val="clustered"/>
        <c:varyColors val="0"/>
        <c:ser>
          <c:idx val="0"/>
          <c:order val="0"/>
          <c:spPr>
            <a:solidFill>
              <a:srgbClr val="000000"/>
            </a:solidFill>
            <a:ln w="12700">
              <a:solidFill>
                <a:srgbClr val="000000"/>
              </a:solidFill>
              <a:prstDash val="solid"/>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C7C9-4300-9269-95305B9F27BF}"/>
                </c:ext>
              </c:extLst>
            </c:dLbl>
            <c:dLbl>
              <c:idx val="17"/>
              <c:layout>
                <c:manualLayout>
                  <c:x val="-4.246284501061571E-3"/>
                  <c:y val="3.8598131310070752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C9-4300-9269-95305B9F27BF}"/>
                </c:ext>
              </c:extLst>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'four-year set-pp3-10'!$Q$359:$Q$376</c:f>
              <c:strCache>
                <c:ptCount val="18"/>
                <c:pt idx="0">
                  <c:v>SREB states (4.3%)</c:v>
                </c:pt>
                <c:pt idx="2">
                  <c:v>Delaware (2.6%)</c:v>
                </c:pt>
                <c:pt idx="3">
                  <c:v>South Carolina (4.2%)</c:v>
                </c:pt>
                <c:pt idx="4">
                  <c:v>Kentucky (5.1%)</c:v>
                </c:pt>
                <c:pt idx="5">
                  <c:v>Virginia (8.1%)</c:v>
                </c:pt>
                <c:pt idx="6">
                  <c:v>Alabama (-3.4%)</c:v>
                </c:pt>
                <c:pt idx="7">
                  <c:v>Maryland (1.7%)</c:v>
                </c:pt>
                <c:pt idx="8">
                  <c:v>West Virginia (9.0%)</c:v>
                </c:pt>
                <c:pt idx="9">
                  <c:v>Mississippi (6.5%)</c:v>
                </c:pt>
                <c:pt idx="10">
                  <c:v>Oklahoma (23.9%)</c:v>
                </c:pt>
                <c:pt idx="11">
                  <c:v>Tennessee (6.0%)</c:v>
                </c:pt>
                <c:pt idx="12">
                  <c:v>Louisiana (8.5%)</c:v>
                </c:pt>
                <c:pt idx="13">
                  <c:v>Georgia (2.8%)</c:v>
                </c:pt>
                <c:pt idx="14">
                  <c:v>North Carolina (6.4%)</c:v>
                </c:pt>
                <c:pt idx="15">
                  <c:v>Arkansas (-5.4%)</c:v>
                </c:pt>
                <c:pt idx="16">
                  <c:v>Texas (3.5%)</c:v>
                </c:pt>
                <c:pt idx="17">
                  <c:v>Florida (0.8%)</c:v>
                </c:pt>
              </c:strCache>
            </c:strRef>
          </c:cat>
          <c:val>
            <c:numRef>
              <c:f>'four-year set-pp3-10'!$R$359:$R$376</c:f>
              <c:numCache>
                <c:formatCode>#,##0_);\(#,##0\)</c:formatCode>
                <c:ptCount val="18"/>
                <c:pt idx="0">
                  <c:v>8904.8023799956572</c:v>
                </c:pt>
                <c:pt idx="2">
                  <c:v>23742.801127632076</c:v>
                </c:pt>
                <c:pt idx="3">
                  <c:v>15023.796372187258</c:v>
                </c:pt>
                <c:pt idx="4">
                  <c:v>12977.783553126266</c:v>
                </c:pt>
                <c:pt idx="5">
                  <c:v>11693.172035890848</c:v>
                </c:pt>
                <c:pt idx="6">
                  <c:v>11667.540592342766</c:v>
                </c:pt>
                <c:pt idx="7">
                  <c:v>10896.933575442028</c:v>
                </c:pt>
                <c:pt idx="8">
                  <c:v>9675.4253818502639</c:v>
                </c:pt>
                <c:pt idx="9">
                  <c:v>9536.95555138907</c:v>
                </c:pt>
                <c:pt idx="10">
                  <c:v>9263.1953891134963</c:v>
                </c:pt>
                <c:pt idx="11">
                  <c:v>9211.897974036121</c:v>
                </c:pt>
                <c:pt idx="12">
                  <c:v>7894.680415508722</c:v>
                </c:pt>
                <c:pt idx="13">
                  <c:v>7750.9453025989369</c:v>
                </c:pt>
                <c:pt idx="14">
                  <c:v>7532.7418327651822</c:v>
                </c:pt>
                <c:pt idx="15">
                  <c:v>7381.4648858303972</c:v>
                </c:pt>
                <c:pt idx="16">
                  <c:v>7171.9635863844333</c:v>
                </c:pt>
                <c:pt idx="17">
                  <c:v>5676.271887931508</c:v>
                </c:pt>
              </c:numCache>
            </c:numRef>
          </c:val>
          <c:extLst>
            <c:ext xmlns:c16="http://schemas.microsoft.com/office/drawing/2014/chart" uri="{C3380CC4-5D6E-409C-BE32-E72D297353CC}">
              <c16:uniqueId val="{00000002-C7C9-4300-9269-95305B9F27BF}"/>
            </c:ext>
          </c:extLst>
        </c:ser>
        <c:dLbls>
          <c:showLegendKey val="0"/>
          <c:showVal val="0"/>
          <c:showCatName val="0"/>
          <c:showSerName val="0"/>
          <c:showPercent val="0"/>
          <c:showBubbleSize val="0"/>
        </c:dLbls>
        <c:gapWidth val="50"/>
        <c:axId val="117571968"/>
        <c:axId val="117573504"/>
      </c:barChart>
      <c:catAx>
        <c:axId val="11757196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7573504"/>
        <c:crosses val="autoZero"/>
        <c:auto val="1"/>
        <c:lblAlgn val="ctr"/>
        <c:lblOffset val="100"/>
        <c:tickLblSkip val="1"/>
        <c:tickMarkSkip val="1"/>
        <c:noMultiLvlLbl val="0"/>
      </c:catAx>
      <c:valAx>
        <c:axId val="117573504"/>
        <c:scaling>
          <c:orientation val="minMax"/>
          <c:max val="30000"/>
          <c:min val="0"/>
        </c:scaling>
        <c:delete val="1"/>
        <c:axPos val="t"/>
        <c:title>
          <c:tx>
            <c:rich>
              <a:bodyPr/>
              <a:lstStyle/>
              <a:p>
                <a:pPr algn="l">
                  <a:defRPr sz="800" b="0" i="0" u="none" strike="noStrike" baseline="0">
                    <a:solidFill>
                      <a:srgbClr val="000000"/>
                    </a:solidFill>
                    <a:latin typeface="Arial"/>
                    <a:ea typeface="Arial"/>
                    <a:cs typeface="Arial"/>
                  </a:defRPr>
                </a:pPr>
                <a:r>
                  <a:rPr lang="en-US"/>
                  <a:t>* Excludes amounts mandated </a:t>
                </a:r>
              </a:p>
              <a:p>
                <a:pPr algn="l">
                  <a:defRPr sz="800" b="0" i="0" u="none" strike="noStrike" baseline="0">
                    <a:solidFill>
                      <a:srgbClr val="000000"/>
                    </a:solidFill>
                    <a:latin typeface="Arial"/>
                    <a:ea typeface="Arial"/>
                    <a:cs typeface="Arial"/>
                  </a:defRPr>
                </a:pPr>
                <a:r>
                  <a:rPr lang="en-US" baseline="0"/>
                  <a:t>  </a:t>
                </a:r>
                <a:r>
                  <a:rPr lang="en-US"/>
                  <a:t>or</a:t>
                </a:r>
                <a:r>
                  <a:rPr lang="en-US" baseline="0"/>
                  <a:t> </a:t>
                </a:r>
                <a:r>
                  <a:rPr lang="en-US"/>
                  <a:t>used</a:t>
                </a:r>
                <a:r>
                  <a:rPr lang="en-US" baseline="0"/>
                  <a:t> </a:t>
                </a:r>
                <a:r>
                  <a:rPr lang="en-US"/>
                  <a:t>for debt service</a:t>
                </a:r>
              </a:p>
            </c:rich>
          </c:tx>
          <c:layout>
            <c:manualLayout>
              <c:xMode val="edge"/>
              <c:yMode val="edge"/>
              <c:x val="0.56053026362762359"/>
              <c:y val="0.8050030728358557"/>
            </c:manualLayout>
          </c:layout>
          <c:overlay val="0"/>
          <c:spPr>
            <a:noFill/>
            <a:ln w="25400">
              <a:noFill/>
            </a:ln>
          </c:spPr>
        </c:title>
        <c:numFmt formatCode="#,##0_);\(#,##0\)" sourceLinked="1"/>
        <c:majorTickMark val="out"/>
        <c:minorTickMark val="none"/>
        <c:tickLblPos val="nextTo"/>
        <c:crossAx val="117571968"/>
        <c:crosses val="autoZero"/>
        <c:crossBetween val="between"/>
        <c:majorUnit val="1000"/>
        <c:minorUnit val="1000"/>
      </c:valAx>
      <c:spPr>
        <a:noFill/>
        <a:ln w="25400">
          <a:noFill/>
        </a:ln>
      </c:spPr>
    </c:plotArea>
    <c:plotVisOnly val="1"/>
    <c:dispBlanksAs val="gap"/>
    <c:showDLblsOverMax val="0"/>
  </c:chart>
  <c:spPr>
    <a:noFill/>
    <a:ln w="3175">
      <a:solidFill>
        <a:srgbClr val="000000"/>
      </a:solidFill>
      <a:prstDash val="solid"/>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ysClr val="windowText" lastClr="000000"/>
                </a:solidFill>
                <a:latin typeface="Arial"/>
                <a:ea typeface="Arial"/>
                <a:cs typeface="Arial"/>
              </a:defRPr>
            </a:pPr>
            <a:r>
              <a:rPr lang="en-US" sz="1000" b="1" i="0" u="none" strike="noStrike" baseline="0">
                <a:solidFill>
                  <a:sysClr val="windowText" lastClr="000000"/>
                </a:solidFill>
                <a:latin typeface="Arial"/>
                <a:cs typeface="Arial"/>
              </a:rPr>
              <a:t>Tuition and Fees Revenue* per FTE Student, 2014-15</a:t>
            </a:r>
          </a:p>
          <a:p>
            <a:pPr>
              <a:defRPr sz="1000" b="0" i="0" u="none" strike="noStrike" baseline="0">
                <a:solidFill>
                  <a:sysClr val="windowText" lastClr="000000"/>
                </a:solidFill>
                <a:latin typeface="Arial"/>
                <a:ea typeface="Arial"/>
                <a:cs typeface="Arial"/>
              </a:defRPr>
            </a:pPr>
            <a:r>
              <a:rPr lang="en-US" sz="1000" b="0" i="0" u="none" strike="noStrike" baseline="0">
                <a:solidFill>
                  <a:sysClr val="windowText" lastClr="000000"/>
                </a:solidFill>
                <a:latin typeface="Arial"/>
                <a:cs typeface="Arial"/>
              </a:rPr>
              <a:t>(change from 2013-14 shown in parentheses)</a:t>
            </a:r>
          </a:p>
        </c:rich>
      </c:tx>
      <c:layout>
        <c:manualLayout>
          <c:xMode val="edge"/>
          <c:yMode val="edge"/>
          <c:x val="0.19872821185813341"/>
          <c:y val="3.6184371690380808E-2"/>
        </c:manualLayout>
      </c:layout>
      <c:overlay val="0"/>
      <c:spPr>
        <a:noFill/>
        <a:ln w="25400">
          <a:noFill/>
        </a:ln>
      </c:spPr>
    </c:title>
    <c:autoTitleDeleted val="0"/>
    <c:plotArea>
      <c:layout>
        <c:manualLayout>
          <c:layoutTarget val="inner"/>
          <c:xMode val="edge"/>
          <c:yMode val="edge"/>
          <c:x val="0.21615542076379221"/>
          <c:y val="0.16928546245152223"/>
          <c:w val="0.7743056759053446"/>
          <c:h val="0.79782152230971248"/>
        </c:manualLayout>
      </c:layout>
      <c:barChart>
        <c:barDir val="bar"/>
        <c:grouping val="clustered"/>
        <c:varyColors val="0"/>
        <c:ser>
          <c:idx val="0"/>
          <c:order val="0"/>
          <c:spPr>
            <a:solidFill>
              <a:srgbClr val="000000"/>
            </a:solidFill>
            <a:ln w="12700">
              <a:solidFill>
                <a:srgbClr val="000000"/>
              </a:solidFill>
              <a:prstDash val="solid"/>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89F3-4124-AF2B-7EF5D854E12C}"/>
                </c:ext>
              </c:extLst>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'two-year set-pp11-18'!$P$354:$P$371</c:f>
              <c:strCache>
                <c:ptCount val="18"/>
                <c:pt idx="0">
                  <c:v>SREB states (2.1%)</c:v>
                </c:pt>
                <c:pt idx="2">
                  <c:v>West Virginia (18.2%)</c:v>
                </c:pt>
                <c:pt idx="3">
                  <c:v>Maryland (1.6%)</c:v>
                </c:pt>
                <c:pt idx="4">
                  <c:v>Delaware (2.1%)</c:v>
                </c:pt>
                <c:pt idx="5">
                  <c:v>Tennessee (4.8%)</c:v>
                </c:pt>
                <c:pt idx="6">
                  <c:v>Virginia (7.2%)</c:v>
                </c:pt>
                <c:pt idx="7">
                  <c:v>South Carolina (-6.7%)</c:v>
                </c:pt>
                <c:pt idx="8">
                  <c:v>Kentucky (2.0%)</c:v>
                </c:pt>
                <c:pt idx="9">
                  <c:v>Louisiana (13.8%)</c:v>
                </c:pt>
                <c:pt idx="10">
                  <c:v>Alabama (3.2%)</c:v>
                </c:pt>
                <c:pt idx="11">
                  <c:v>Arkansas (5.6%)</c:v>
                </c:pt>
                <c:pt idx="12">
                  <c:v>Georgia (7.2%)</c:v>
                </c:pt>
                <c:pt idx="13">
                  <c:v>Oklahoma (7.7%)</c:v>
                </c:pt>
                <c:pt idx="14">
                  <c:v>Mississippi (2.0%)</c:v>
                </c:pt>
                <c:pt idx="15">
                  <c:v>Florida (-1.6%)</c:v>
                </c:pt>
                <c:pt idx="16">
                  <c:v>Texas (0.04%)</c:v>
                </c:pt>
                <c:pt idx="17">
                  <c:v>North Carolina (3.0%)</c:v>
                </c:pt>
              </c:strCache>
            </c:strRef>
          </c:cat>
          <c:val>
            <c:numRef>
              <c:f>'two-year set-pp11-18'!$Q$354:$Q$371</c:f>
              <c:numCache>
                <c:formatCode>General</c:formatCode>
                <c:ptCount val="18"/>
                <c:pt idx="0" formatCode="_(* #,##0_);_(* \(#,##0\);_(* &quot;-&quot;??_);_(@_)">
                  <c:v>2941.0978668090652</c:v>
                </c:pt>
                <c:pt idx="1">
                  <c:v>0</c:v>
                </c:pt>
                <c:pt idx="2" formatCode="_(* #,##0_);_(* \(#,##0\);_(* &quot;-&quot;??_);_(@_)">
                  <c:v>4911.6454422114766</c:v>
                </c:pt>
                <c:pt idx="3" formatCode="_(* #,##0_);_(* \(#,##0\);_(* &quot;-&quot;??_);_(@_)">
                  <c:v>4831.4257530330497</c:v>
                </c:pt>
                <c:pt idx="4" formatCode="_(* #,##0_);_(* \(#,##0\);_(* &quot;-&quot;??_);_(@_)">
                  <c:v>4736.4126049063907</c:v>
                </c:pt>
                <c:pt idx="5" formatCode="_(* #,##0_);_(* \(#,##0\);_(* &quot;-&quot;??_);_(@_)">
                  <c:v>4644.6555134550636</c:v>
                </c:pt>
                <c:pt idx="6" formatCode="_(* #,##0_);_(* \(#,##0\);_(* &quot;-&quot;??_);_(@_)">
                  <c:v>4584.2145292275291</c:v>
                </c:pt>
                <c:pt idx="7" formatCode="_(* #,##0_);_(* \(#,##0\);_(* &quot;-&quot;??_);_(@_)">
                  <c:v>4537.2157135996104</c:v>
                </c:pt>
                <c:pt idx="8" formatCode="_(* #,##0_);_(* \(#,##0\);_(* &quot;-&quot;??_);_(@_)">
                  <c:v>4242.0175598219985</c:v>
                </c:pt>
                <c:pt idx="9" formatCode="_(* #,##0_);_(* \(#,##0\);_(* &quot;-&quot;??_);_(@_)">
                  <c:v>4076.3912499919029</c:v>
                </c:pt>
                <c:pt idx="10" formatCode="_(* #,##0_);_(* \(#,##0\);_(* &quot;-&quot;??_);_(@_)">
                  <c:v>3934.6661713486651</c:v>
                </c:pt>
                <c:pt idx="11" formatCode="_(* #,##0_);_(* \(#,##0\);_(* &quot;-&quot;??_);_(@_)">
                  <c:v>3899.4376709631415</c:v>
                </c:pt>
                <c:pt idx="12" formatCode="_(* #,##0_);_(* \(#,##0\);_(* &quot;-&quot;??_);_(@_)">
                  <c:v>3719.2328770698755</c:v>
                </c:pt>
                <c:pt idx="13" formatCode="_(* #,##0_);_(* \(#,##0\);_(* &quot;-&quot;??_);_(@_)">
                  <c:v>3536.1806389003991</c:v>
                </c:pt>
                <c:pt idx="14" formatCode="_(* #,##0_);_(* \(#,##0\);_(* &quot;-&quot;??_);_(@_)">
                  <c:v>3067.6427092059025</c:v>
                </c:pt>
                <c:pt idx="15" formatCode="_(* #,##0_);_(* \(#,##0\);_(* &quot;-&quot;??_);_(@_)">
                  <c:v>2431.7542848747189</c:v>
                </c:pt>
                <c:pt idx="16" formatCode="_(* #,##0_);_(* \(#,##0\);_(* &quot;-&quot;??_);_(@_)">
                  <c:v>1840.5679910317101</c:v>
                </c:pt>
                <c:pt idx="17" formatCode="_(* #,##0_);_(* \(#,##0\);_(* &quot;-&quot;??_);_(@_)">
                  <c:v>1835.2259508561026</c:v>
                </c:pt>
              </c:numCache>
            </c:numRef>
          </c:val>
          <c:extLst>
            <c:ext xmlns:c16="http://schemas.microsoft.com/office/drawing/2014/chart" uri="{C3380CC4-5D6E-409C-BE32-E72D297353CC}">
              <c16:uniqueId val="{00000001-89F3-4124-AF2B-7EF5D854E12C}"/>
            </c:ext>
          </c:extLst>
        </c:ser>
        <c:dLbls>
          <c:showLegendKey val="0"/>
          <c:showVal val="0"/>
          <c:showCatName val="0"/>
          <c:showSerName val="0"/>
          <c:showPercent val="0"/>
          <c:showBubbleSize val="0"/>
        </c:dLbls>
        <c:gapWidth val="50"/>
        <c:axId val="117605120"/>
        <c:axId val="117606656"/>
      </c:barChart>
      <c:catAx>
        <c:axId val="11760512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7606656"/>
        <c:crosses val="autoZero"/>
        <c:auto val="1"/>
        <c:lblAlgn val="ctr"/>
        <c:lblOffset val="140"/>
        <c:tickLblSkip val="1"/>
        <c:tickMarkSkip val="1"/>
        <c:noMultiLvlLbl val="0"/>
      </c:catAx>
      <c:valAx>
        <c:axId val="117606656"/>
        <c:scaling>
          <c:orientation val="minMax"/>
          <c:max val="30000"/>
          <c:min val="0"/>
        </c:scaling>
        <c:delete val="1"/>
        <c:axPos val="t"/>
        <c:title>
          <c:tx>
            <c:rich>
              <a:bodyPr/>
              <a:lstStyle/>
              <a:p>
                <a:pPr algn="l">
                  <a:defRPr sz="800" b="0" i="0" u="none" strike="noStrike" baseline="0">
                    <a:solidFill>
                      <a:srgbClr val="000000"/>
                    </a:solidFill>
                    <a:latin typeface="Arial"/>
                    <a:ea typeface="Arial"/>
                    <a:cs typeface="Arial"/>
                  </a:defRPr>
                </a:pPr>
                <a:r>
                  <a:rPr lang="en-US"/>
                  <a:t>* Excludes amounts mandated </a:t>
                </a:r>
              </a:p>
              <a:p>
                <a:pPr algn="l">
                  <a:defRPr sz="800" b="0" i="0" u="none" strike="noStrike" baseline="0">
                    <a:solidFill>
                      <a:srgbClr val="000000"/>
                    </a:solidFill>
                    <a:latin typeface="Arial"/>
                    <a:ea typeface="Arial"/>
                    <a:cs typeface="Arial"/>
                  </a:defRPr>
                </a:pPr>
                <a:r>
                  <a:rPr lang="en-US"/>
                  <a:t>  or used for debt service</a:t>
                </a:r>
              </a:p>
            </c:rich>
          </c:tx>
          <c:layout>
            <c:manualLayout>
              <c:xMode val="edge"/>
              <c:yMode val="edge"/>
              <c:x val="0.58779355929790988"/>
              <c:y val="0.76006267873232258"/>
            </c:manualLayout>
          </c:layout>
          <c:overlay val="0"/>
          <c:spPr>
            <a:noFill/>
            <a:ln w="25400">
              <a:noFill/>
            </a:ln>
          </c:spPr>
        </c:title>
        <c:numFmt formatCode="_(* #,##0_);_(* \(#,##0\);_(* &quot;-&quot;??_);_(@_)" sourceLinked="1"/>
        <c:majorTickMark val="out"/>
        <c:minorTickMark val="none"/>
        <c:tickLblPos val="nextTo"/>
        <c:crossAx val="117605120"/>
        <c:crosses val="autoZero"/>
        <c:crossBetween val="between"/>
        <c:majorUnit val="1000"/>
        <c:minorUnit val="1000"/>
      </c:valAx>
      <c:spPr>
        <a:noFill/>
        <a:ln w="25400">
          <a:noFill/>
        </a:ln>
      </c:spPr>
    </c:plotArea>
    <c:plotVisOnly val="1"/>
    <c:dispBlanksAs val="gap"/>
    <c:showDLblsOverMax val="0"/>
  </c:chart>
  <c:spPr>
    <a:no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ysClr val="windowText" lastClr="000000"/>
                </a:solidFill>
                <a:latin typeface="Arial"/>
                <a:ea typeface="Arial"/>
                <a:cs typeface="Arial"/>
              </a:defRPr>
            </a:pPr>
            <a:r>
              <a:rPr lang="en-US" sz="1000" b="1" i="0" u="none" strike="noStrike" baseline="0">
                <a:solidFill>
                  <a:sysClr val="windowText" lastClr="000000"/>
                </a:solidFill>
                <a:latin typeface="Arial"/>
                <a:cs typeface="Arial"/>
              </a:rPr>
              <a:t>Percentage of Undergraduate Instruction Through e-Learning, 2014-15</a:t>
            </a:r>
          </a:p>
          <a:p>
            <a:pPr>
              <a:defRPr sz="1000" b="0" i="0" u="none" strike="noStrike" baseline="0">
                <a:solidFill>
                  <a:sysClr val="windowText" lastClr="000000"/>
                </a:solidFill>
                <a:latin typeface="Arial"/>
                <a:ea typeface="Arial"/>
                <a:cs typeface="Arial"/>
              </a:defRPr>
            </a:pPr>
            <a:r>
              <a:rPr lang="en-US" sz="1000" b="0" i="0" u="none" strike="noStrike" baseline="0">
                <a:solidFill>
                  <a:sysClr val="windowText" lastClr="000000"/>
                </a:solidFill>
                <a:latin typeface="Arial"/>
                <a:cs typeface="Arial"/>
              </a:rPr>
              <a:t>(point change from 2013-14 shown in parentheses)</a:t>
            </a:r>
          </a:p>
        </c:rich>
      </c:tx>
      <c:layout>
        <c:manualLayout>
          <c:xMode val="edge"/>
          <c:yMode val="edge"/>
          <c:x val="0.14646552600729243"/>
          <c:y val="3.0302947092380676E-2"/>
        </c:manualLayout>
      </c:layout>
      <c:overlay val="0"/>
      <c:spPr>
        <a:noFill/>
        <a:ln w="25400">
          <a:noFill/>
        </a:ln>
      </c:spPr>
    </c:title>
    <c:autoTitleDeleted val="0"/>
    <c:plotArea>
      <c:layout>
        <c:manualLayout>
          <c:layoutTarget val="inner"/>
          <c:xMode val="edge"/>
          <c:yMode val="edge"/>
          <c:x val="0.23566897304576551"/>
          <c:y val="0.17099603244224107"/>
          <c:w val="0.75796237276881362"/>
          <c:h val="0.67316159607006765"/>
        </c:manualLayout>
      </c:layout>
      <c:barChart>
        <c:barDir val="bar"/>
        <c:grouping val="clustered"/>
        <c:varyColors val="0"/>
        <c:ser>
          <c:idx val="0"/>
          <c:order val="0"/>
          <c:tx>
            <c:strRef>
              <c:f>'two-year set-pp11-18'!$L$89</c:f>
              <c:strCache>
                <c:ptCount val="1"/>
                <c:pt idx="0">
                  <c:v>E-Learning %</c:v>
                </c:pt>
              </c:strCache>
            </c:strRef>
          </c:tx>
          <c:spPr>
            <a:solidFill>
              <a:schemeClr val="bg1">
                <a:lumMod val="85000"/>
              </a:schemeClr>
            </a:solidFill>
            <a:ln w="12700">
              <a:solidFill>
                <a:srgbClr val="000000"/>
              </a:solidFill>
              <a:prstDash val="solid"/>
            </a:ln>
          </c:spPr>
          <c:invertIfNegative val="0"/>
          <c:dLbls>
            <c:dLbl>
              <c:idx val="15"/>
              <c:delete val="1"/>
              <c:extLst>
                <c:ext xmlns:c15="http://schemas.microsoft.com/office/drawing/2012/chart" uri="{CE6537A1-D6FC-4f65-9D91-7224C49458BB}"/>
                <c:ext xmlns:c16="http://schemas.microsoft.com/office/drawing/2014/chart" uri="{C3380CC4-5D6E-409C-BE32-E72D297353CC}">
                  <c16:uniqueId val="{00000001-CD9B-4B7B-A7BE-FCF140932DB3}"/>
                </c:ext>
              </c:extLst>
            </c:dLbl>
            <c:spPr>
              <a:noFill/>
              <a:ln>
                <a:noFill/>
              </a:ln>
              <a:effectLst/>
            </c:spPr>
            <c:txPr>
              <a:bodyPr/>
              <a:lstStyle/>
              <a:p>
                <a:pPr>
                  <a:defRPr sz="10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'two-year set-pp11-18'!$K$90:$K$105</c:f>
              <c:strCache>
                <c:ptCount val="16"/>
                <c:pt idx="0">
                  <c:v>North Carolina (2.6)</c:v>
                </c:pt>
                <c:pt idx="1">
                  <c:v>Kentucky (1.8)</c:v>
                </c:pt>
                <c:pt idx="2">
                  <c:v>Virginia (0.6)</c:v>
                </c:pt>
                <c:pt idx="3">
                  <c:v>Tennessee (0.6)</c:v>
                </c:pt>
                <c:pt idx="4">
                  <c:v>Oklahoma (1.2)</c:v>
                </c:pt>
                <c:pt idx="5">
                  <c:v>Arkansas (0.8)</c:v>
                </c:pt>
                <c:pt idx="6">
                  <c:v>Texas (1.0)</c:v>
                </c:pt>
                <c:pt idx="7">
                  <c:v>South Carolina (4.0)</c:v>
                </c:pt>
                <c:pt idx="8">
                  <c:v>Mississippi* (1.8)</c:v>
                </c:pt>
                <c:pt idx="9">
                  <c:v>Florida* (1.8)</c:v>
                </c:pt>
                <c:pt idx="10">
                  <c:v>Alabama (1.5)</c:v>
                </c:pt>
                <c:pt idx="11">
                  <c:v>Georgia (19.7)</c:v>
                </c:pt>
                <c:pt idx="12">
                  <c:v>West Virginia (-2.7)</c:v>
                </c:pt>
                <c:pt idx="13">
                  <c:v>Maryland (-0.3)</c:v>
                </c:pt>
                <c:pt idx="14">
                  <c:v>Delaware (0.6)</c:v>
                </c:pt>
                <c:pt idx="15">
                  <c:v>Louisiana (—)</c:v>
                </c:pt>
              </c:strCache>
            </c:strRef>
          </c:cat>
          <c:val>
            <c:numRef>
              <c:f>'two-year set-pp11-18'!$L$90:$L$105</c:f>
              <c:numCache>
                <c:formatCode>0.0%</c:formatCode>
                <c:ptCount val="16"/>
                <c:pt idx="0">
                  <c:v>0.39019973611353664</c:v>
                </c:pt>
                <c:pt idx="1">
                  <c:v>0.35398201480710961</c:v>
                </c:pt>
                <c:pt idx="2">
                  <c:v>0.28119210621136947</c:v>
                </c:pt>
                <c:pt idx="3">
                  <c:v>0.25952378999466247</c:v>
                </c:pt>
                <c:pt idx="4">
                  <c:v>0.25646618817482486</c:v>
                </c:pt>
                <c:pt idx="5">
                  <c:v>0.24921592001674597</c:v>
                </c:pt>
                <c:pt idx="6">
                  <c:v>0.24098460507836925</c:v>
                </c:pt>
                <c:pt idx="7">
                  <c:v>0.23867029918082655</c:v>
                </c:pt>
                <c:pt idx="8">
                  <c:v>0.21882297175796472</c:v>
                </c:pt>
                <c:pt idx="9">
                  <c:v>0.21426957810348451</c:v>
                </c:pt>
                <c:pt idx="10">
                  <c:v>0.20190481134386373</c:v>
                </c:pt>
                <c:pt idx="11">
                  <c:v>0.19680026949220214</c:v>
                </c:pt>
                <c:pt idx="12">
                  <c:v>0.18298244903958608</c:v>
                </c:pt>
                <c:pt idx="13">
                  <c:v>0.16286658067215171</c:v>
                </c:pt>
                <c:pt idx="14">
                  <c:v>0.10605668326569315</c:v>
                </c:pt>
                <c:pt idx="15">
                  <c:v>0</c:v>
                </c:pt>
              </c:numCache>
            </c:numRef>
          </c:val>
          <c:extLst>
            <c:ext xmlns:c16="http://schemas.microsoft.com/office/drawing/2014/chart" uri="{C3380CC4-5D6E-409C-BE32-E72D297353CC}">
              <c16:uniqueId val="{00000002-CD9B-4B7B-A7BE-FCF140932DB3}"/>
            </c:ext>
          </c:extLst>
        </c:ser>
        <c:dLbls>
          <c:showLegendKey val="0"/>
          <c:showVal val="0"/>
          <c:showCatName val="0"/>
          <c:showSerName val="0"/>
          <c:showPercent val="0"/>
          <c:showBubbleSize val="0"/>
        </c:dLbls>
        <c:gapWidth val="50"/>
        <c:axId val="117631616"/>
        <c:axId val="117649792"/>
      </c:barChart>
      <c:catAx>
        <c:axId val="11763161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7649792"/>
        <c:crosses val="autoZero"/>
        <c:auto val="1"/>
        <c:lblAlgn val="ctr"/>
        <c:lblOffset val="100"/>
        <c:tickLblSkip val="1"/>
        <c:tickMarkSkip val="1"/>
        <c:noMultiLvlLbl val="0"/>
      </c:catAx>
      <c:valAx>
        <c:axId val="117649792"/>
        <c:scaling>
          <c:orientation val="minMax"/>
          <c:max val="0.45"/>
          <c:min val="0"/>
        </c:scaling>
        <c:delete val="1"/>
        <c:axPos val="t"/>
        <c:numFmt formatCode="0.0%" sourceLinked="1"/>
        <c:majorTickMark val="out"/>
        <c:minorTickMark val="none"/>
        <c:tickLblPos val="nextTo"/>
        <c:crossAx val="117631616"/>
        <c:crosses val="autoZero"/>
        <c:crossBetween val="between"/>
        <c:majorUnit val="0.1"/>
        <c:minorUnit val="0.1"/>
      </c:valAx>
      <c:spPr>
        <a:noFill/>
        <a:ln w="25400">
          <a:noFill/>
        </a:ln>
      </c:spPr>
    </c:plotArea>
    <c:plotVisOnly val="1"/>
    <c:dispBlanksAs val="gap"/>
    <c:showDLblsOverMax val="0"/>
  </c:chart>
  <c:spPr>
    <a:no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ysClr val="windowText" lastClr="000000"/>
                </a:solidFill>
                <a:latin typeface="Arial"/>
                <a:ea typeface="Arial"/>
                <a:cs typeface="Arial"/>
              </a:defRPr>
            </a:pPr>
            <a:r>
              <a:rPr lang="en-US" sz="1000" b="1" i="0" u="none" strike="noStrike" baseline="0">
                <a:solidFill>
                  <a:sysClr val="windowText" lastClr="000000"/>
                </a:solidFill>
                <a:latin typeface="Arial"/>
                <a:cs typeface="Arial"/>
              </a:rPr>
              <a:t>First-Year Student Persistence Rates,* 2013 Cohort </a:t>
            </a:r>
          </a:p>
          <a:p>
            <a:pPr>
              <a:defRPr sz="1000" b="0" i="0" u="none" strike="noStrike" baseline="0">
                <a:solidFill>
                  <a:sysClr val="windowText" lastClr="000000"/>
                </a:solidFill>
                <a:latin typeface="Arial"/>
                <a:ea typeface="Arial"/>
                <a:cs typeface="Arial"/>
              </a:defRPr>
            </a:pPr>
            <a:r>
              <a:rPr lang="en-US" sz="1000" b="0" i="0" u="none" strike="noStrike" baseline="0">
                <a:solidFill>
                  <a:sysClr val="windowText" lastClr="000000"/>
                </a:solidFill>
                <a:latin typeface="Arial"/>
                <a:cs typeface="Arial"/>
              </a:rPr>
              <a:t>(point change from 2012 cohort shown in parentheses)</a:t>
            </a:r>
          </a:p>
        </c:rich>
      </c:tx>
      <c:layout>
        <c:manualLayout>
          <c:xMode val="edge"/>
          <c:yMode val="edge"/>
          <c:x val="0.21656067673069529"/>
          <c:y val="3.0368763557483736E-2"/>
        </c:manualLayout>
      </c:layout>
      <c:overlay val="0"/>
      <c:spPr>
        <a:noFill/>
        <a:ln w="25400">
          <a:noFill/>
        </a:ln>
      </c:spPr>
    </c:title>
    <c:autoTitleDeleted val="0"/>
    <c:plotArea>
      <c:layout>
        <c:manualLayout>
          <c:layoutTarget val="inner"/>
          <c:xMode val="edge"/>
          <c:yMode val="edge"/>
          <c:x val="0.24625314522489175"/>
          <c:y val="0.1481201766789296"/>
          <c:w val="0.72669245438120111"/>
          <c:h val="0.6570003749531319"/>
        </c:manualLayout>
      </c:layout>
      <c:barChart>
        <c:barDir val="bar"/>
        <c:grouping val="stacked"/>
        <c:varyColors val="0"/>
        <c:ser>
          <c:idx val="0"/>
          <c:order val="0"/>
          <c:tx>
            <c:v>Still Enrolled</c:v>
          </c:tx>
          <c:spPr>
            <a:solidFill>
              <a:schemeClr val="bg1">
                <a:lumMod val="85000"/>
              </a:schemeClr>
            </a:solidFill>
            <a:ln w="12700">
              <a:solidFill>
                <a:srgbClr val="000000"/>
              </a:solidFill>
              <a:prstDash val="solid"/>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500F-470C-B624-6A5732BD4918}"/>
                </c:ext>
              </c:extLst>
            </c:dLbl>
            <c:spPr>
              <a:noFill/>
              <a:ln>
                <a:noFill/>
              </a:ln>
              <a:effectLst/>
            </c:spPr>
            <c:txPr>
              <a:bodyPr/>
              <a:lstStyle/>
              <a:p>
                <a:pPr>
                  <a:defRPr sz="800" baseline="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'two-year set-pp11-18'!$K$119:$K$136</c:f>
              <c:strCache>
                <c:ptCount val="18"/>
                <c:pt idx="0">
                  <c:v>SREB states (0.4)</c:v>
                </c:pt>
                <c:pt idx="2">
                  <c:v>Alabama (1.8)</c:v>
                </c:pt>
                <c:pt idx="3">
                  <c:v>Florida (-0.3)</c:v>
                </c:pt>
                <c:pt idx="4">
                  <c:v>Virginia (2.9)</c:v>
                </c:pt>
                <c:pt idx="5">
                  <c:v>Maryland (-1.1)</c:v>
                </c:pt>
                <c:pt idx="6">
                  <c:v>Mississippi (-2.7)</c:v>
                </c:pt>
                <c:pt idx="7">
                  <c:v>Texas (0.9)</c:v>
                </c:pt>
                <c:pt idx="8">
                  <c:v>Georgia (0.0)</c:v>
                </c:pt>
                <c:pt idx="9">
                  <c:v>South Carolina (1.3)</c:v>
                </c:pt>
                <c:pt idx="10">
                  <c:v>Kentucky (-0.8)</c:v>
                </c:pt>
                <c:pt idx="11">
                  <c:v>Tennessee (1.1)</c:v>
                </c:pt>
                <c:pt idx="12">
                  <c:v>Delaware (-15.5)</c:v>
                </c:pt>
                <c:pt idx="13">
                  <c:v>Oklahoma (1.4)</c:v>
                </c:pt>
                <c:pt idx="14">
                  <c:v>North Carolina** (-0.1)</c:v>
                </c:pt>
                <c:pt idx="15">
                  <c:v>Louisiana (0.6)</c:v>
                </c:pt>
                <c:pt idx="16">
                  <c:v>Arkansas (1.1)</c:v>
                </c:pt>
                <c:pt idx="17">
                  <c:v>West Virginia (1.8)</c:v>
                </c:pt>
              </c:strCache>
            </c:strRef>
          </c:cat>
          <c:val>
            <c:numRef>
              <c:f>'two-year set-pp11-18'!$M$119:$M$136</c:f>
              <c:numCache>
                <c:formatCode>0%</c:formatCode>
                <c:ptCount val="18"/>
                <c:pt idx="0">
                  <c:v>0.57871900062830317</c:v>
                </c:pt>
                <c:pt idx="1">
                  <c:v>0</c:v>
                </c:pt>
                <c:pt idx="2">
                  <c:v>0.67356290855178924</c:v>
                </c:pt>
                <c:pt idx="3">
                  <c:v>0.66407814111508823</c:v>
                </c:pt>
                <c:pt idx="4">
                  <c:v>0.62734811304789306</c:v>
                </c:pt>
                <c:pt idx="5">
                  <c:v>0.59014267185473412</c:v>
                </c:pt>
                <c:pt idx="6">
                  <c:v>0.60321363220494051</c:v>
                </c:pt>
                <c:pt idx="7">
                  <c:v>0.53976243874075924</c:v>
                </c:pt>
                <c:pt idx="8">
                  <c:v>0.54989336625883933</c:v>
                </c:pt>
                <c:pt idx="9">
                  <c:v>0.51388888888888884</c:v>
                </c:pt>
                <c:pt idx="10">
                  <c:v>0.55924234282643737</c:v>
                </c:pt>
                <c:pt idx="11">
                  <c:v>0.54620935826802208</c:v>
                </c:pt>
                <c:pt idx="12">
                  <c:v>0.57680108744902581</c:v>
                </c:pt>
                <c:pt idx="13">
                  <c:v>0.50246127986553013</c:v>
                </c:pt>
                <c:pt idx="14">
                  <c:v>0.56949927280282564</c:v>
                </c:pt>
                <c:pt idx="15">
                  <c:v>0.43812387251954299</c:v>
                </c:pt>
                <c:pt idx="16">
                  <c:v>0.4967450511491962</c:v>
                </c:pt>
                <c:pt idx="17">
                  <c:v>0.44542974079126874</c:v>
                </c:pt>
              </c:numCache>
            </c:numRef>
          </c:val>
          <c:extLst>
            <c:ext xmlns:c16="http://schemas.microsoft.com/office/drawing/2014/chart" uri="{C3380CC4-5D6E-409C-BE32-E72D297353CC}">
              <c16:uniqueId val="{00000002-500F-470C-B624-6A5732BD4918}"/>
            </c:ext>
          </c:extLst>
        </c:ser>
        <c:ser>
          <c:idx val="1"/>
          <c:order val="1"/>
          <c:tx>
            <c:v>Transferred Out</c:v>
          </c:tx>
          <c:spPr>
            <a:solidFill>
              <a:srgbClr val="000000"/>
            </a:solidFill>
            <a:ln w="12700">
              <a:solidFill>
                <a:srgbClr val="000000"/>
              </a:solidFill>
              <a:prstDash val="solid"/>
            </a:ln>
          </c:spPr>
          <c:invertIfNegative val="0"/>
          <c:dLbls>
            <c:dLbl>
              <c:idx val="6"/>
              <c:layout>
                <c:manualLayout>
                  <c:x val="-9.8477356467166565E-6"/>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0F-470C-B624-6A5732BD4918}"/>
                </c:ext>
              </c:extLst>
            </c:dLbl>
            <c:dLbl>
              <c:idx val="12"/>
              <c:delete val="1"/>
              <c:extLst>
                <c:ext xmlns:c15="http://schemas.microsoft.com/office/drawing/2012/chart" uri="{CE6537A1-D6FC-4f65-9D91-7224C49458BB}"/>
                <c:ext xmlns:c16="http://schemas.microsoft.com/office/drawing/2014/chart" uri="{C3380CC4-5D6E-409C-BE32-E72D297353CC}">
                  <c16:uniqueId val="{00000004-500F-470C-B624-6A5732BD4918}"/>
                </c:ext>
              </c:extLst>
            </c:dLbl>
            <c:dLbl>
              <c:idx val="13"/>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00F-470C-B624-6A5732BD4918}"/>
                </c:ext>
              </c:extLst>
            </c:dLbl>
            <c:dLbl>
              <c:idx val="14"/>
              <c:delete val="1"/>
              <c:extLst>
                <c:ext xmlns:c15="http://schemas.microsoft.com/office/drawing/2012/chart" uri="{CE6537A1-D6FC-4f65-9D91-7224C49458BB}"/>
                <c:ext xmlns:c16="http://schemas.microsoft.com/office/drawing/2014/chart" uri="{C3380CC4-5D6E-409C-BE32-E72D297353CC}">
                  <c16:uniqueId val="{00000000-F363-4294-AB2C-D86524050F4E}"/>
                </c:ext>
              </c:extLst>
            </c:dLbl>
            <c:dLbl>
              <c:idx val="15"/>
              <c:layout>
                <c:manualLayout>
                  <c:x val="-1.7966275678180114E-3"/>
                  <c:y val="1.2471511256835911E-1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00F-470C-B624-6A5732BD4918}"/>
                </c:ext>
              </c:extLst>
            </c:dLbl>
            <c:spPr>
              <a:noFill/>
              <a:ln>
                <a:noFill/>
              </a:ln>
              <a:effectLst/>
            </c:spPr>
            <c:txPr>
              <a:bodyPr/>
              <a:lstStyle/>
              <a:p>
                <a:pPr>
                  <a:defRPr sz="8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'two-year set-pp11-18'!$K$119:$K$136</c:f>
              <c:strCache>
                <c:ptCount val="18"/>
                <c:pt idx="0">
                  <c:v>SREB states (0.4)</c:v>
                </c:pt>
                <c:pt idx="2">
                  <c:v>Alabama (1.8)</c:v>
                </c:pt>
                <c:pt idx="3">
                  <c:v>Florida (-0.3)</c:v>
                </c:pt>
                <c:pt idx="4">
                  <c:v>Virginia (2.9)</c:v>
                </c:pt>
                <c:pt idx="5">
                  <c:v>Maryland (-1.1)</c:v>
                </c:pt>
                <c:pt idx="6">
                  <c:v>Mississippi (-2.7)</c:v>
                </c:pt>
                <c:pt idx="7">
                  <c:v>Texas (0.9)</c:v>
                </c:pt>
                <c:pt idx="8">
                  <c:v>Georgia (0.0)</c:v>
                </c:pt>
                <c:pt idx="9">
                  <c:v>South Carolina (1.3)</c:v>
                </c:pt>
                <c:pt idx="10">
                  <c:v>Kentucky (-0.8)</c:v>
                </c:pt>
                <c:pt idx="11">
                  <c:v>Tennessee (1.1)</c:v>
                </c:pt>
                <c:pt idx="12">
                  <c:v>Delaware (-15.5)</c:v>
                </c:pt>
                <c:pt idx="13">
                  <c:v>Oklahoma (1.4)</c:v>
                </c:pt>
                <c:pt idx="14">
                  <c:v>North Carolina** (-0.1)</c:v>
                </c:pt>
                <c:pt idx="15">
                  <c:v>Louisiana (0.6)</c:v>
                </c:pt>
                <c:pt idx="16">
                  <c:v>Arkansas (1.1)</c:v>
                </c:pt>
                <c:pt idx="17">
                  <c:v>West Virginia (1.8)</c:v>
                </c:pt>
              </c:strCache>
            </c:strRef>
          </c:cat>
          <c:val>
            <c:numRef>
              <c:f>'two-year set-pp11-18'!$N$119:$N$136</c:f>
              <c:numCache>
                <c:formatCode>0%</c:formatCode>
                <c:ptCount val="18"/>
                <c:pt idx="0">
                  <c:v>6.3454928484310905E-2</c:v>
                </c:pt>
                <c:pt idx="1">
                  <c:v>0</c:v>
                </c:pt>
                <c:pt idx="2">
                  <c:v>6.4761776400026949E-2</c:v>
                </c:pt>
                <c:pt idx="3">
                  <c:v>5.2963659527998551E-2</c:v>
                </c:pt>
                <c:pt idx="4">
                  <c:v>6.5944604275963215E-2</c:v>
                </c:pt>
                <c:pt idx="5">
                  <c:v>6.567001160488771E-2</c:v>
                </c:pt>
                <c:pt idx="6">
                  <c:v>4.0827996340347665E-2</c:v>
                </c:pt>
                <c:pt idx="7">
                  <c:v>9.7865271201927062E-2</c:v>
                </c:pt>
                <c:pt idx="8">
                  <c:v>6.7123133909529689E-2</c:v>
                </c:pt>
                <c:pt idx="9">
                  <c:v>9.4135802469135804E-2</c:v>
                </c:pt>
                <c:pt idx="10">
                  <c:v>4.1241268135411069E-2</c:v>
                </c:pt>
                <c:pt idx="11">
                  <c:v>4.6636144952277497E-2</c:v>
                </c:pt>
                <c:pt idx="12">
                  <c:v>0</c:v>
                </c:pt>
                <c:pt idx="13">
                  <c:v>6.759514947772842E-2</c:v>
                </c:pt>
                <c:pt idx="14">
                  <c:v>0</c:v>
                </c:pt>
                <c:pt idx="15">
                  <c:v>0.12026458208057728</c:v>
                </c:pt>
                <c:pt idx="16">
                  <c:v>4.9554935565298261E-2</c:v>
                </c:pt>
                <c:pt idx="17">
                  <c:v>4.4338335607094131E-2</c:v>
                </c:pt>
              </c:numCache>
            </c:numRef>
          </c:val>
          <c:extLst>
            <c:ext xmlns:c16="http://schemas.microsoft.com/office/drawing/2014/chart" uri="{C3380CC4-5D6E-409C-BE32-E72D297353CC}">
              <c16:uniqueId val="{00000008-500F-470C-B624-6A5732BD4918}"/>
            </c:ext>
          </c:extLst>
        </c:ser>
        <c:dLbls>
          <c:showLegendKey val="0"/>
          <c:showVal val="0"/>
          <c:showCatName val="0"/>
          <c:showSerName val="0"/>
          <c:showPercent val="0"/>
          <c:showBubbleSize val="0"/>
        </c:dLbls>
        <c:gapWidth val="50"/>
        <c:overlap val="100"/>
        <c:axId val="118228480"/>
        <c:axId val="118230016"/>
      </c:barChart>
      <c:catAx>
        <c:axId val="11822848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8230016"/>
        <c:crosses val="autoZero"/>
        <c:auto val="1"/>
        <c:lblAlgn val="ctr"/>
        <c:lblOffset val="100"/>
        <c:tickLblSkip val="1"/>
        <c:tickMarkSkip val="1"/>
        <c:noMultiLvlLbl val="0"/>
      </c:catAx>
      <c:valAx>
        <c:axId val="118230016"/>
        <c:scaling>
          <c:orientation val="minMax"/>
          <c:max val="1"/>
          <c:min val="0"/>
        </c:scaling>
        <c:delete val="1"/>
        <c:axPos val="t"/>
        <c:numFmt formatCode="0%" sourceLinked="1"/>
        <c:majorTickMark val="out"/>
        <c:minorTickMark val="none"/>
        <c:tickLblPos val="none"/>
        <c:crossAx val="118228480"/>
        <c:crosses val="autoZero"/>
        <c:crossBetween val="between"/>
        <c:majorUnit val="0.1"/>
        <c:minorUnit val="0.1"/>
      </c:valAx>
      <c:spPr>
        <a:noFill/>
        <a:ln w="25400">
          <a:noFill/>
        </a:ln>
      </c:spPr>
    </c:plotArea>
    <c:legend>
      <c:legendPos val="b"/>
      <c:layout>
        <c:manualLayout>
          <c:xMode val="edge"/>
          <c:yMode val="edge"/>
          <c:x val="0.27480163098960314"/>
          <c:y val="0.80630694860406982"/>
          <c:w val="0.42487837905612647"/>
          <c:h val="5.5750992080437024E-2"/>
        </c:manualLayout>
      </c:layout>
      <c:overlay val="0"/>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866" r="0.75000000000000866" t="1" header="0.5" footer="0.5"/>
    <c:pageSetup orientation="landscape"/>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ysClr val="windowText" lastClr="000000"/>
                </a:solidFill>
                <a:latin typeface="Arial"/>
                <a:ea typeface="Arial"/>
                <a:cs typeface="Arial"/>
              </a:defRPr>
            </a:pPr>
            <a:r>
              <a:rPr lang="en-US" sz="1000" b="1" i="0" u="none" strike="noStrike" baseline="0">
                <a:solidFill>
                  <a:sysClr val="windowText" lastClr="000000"/>
                </a:solidFill>
                <a:latin typeface="Arial"/>
                <a:cs typeface="Arial"/>
              </a:rPr>
              <a:t>Changes in Degrees* and Certificates Conferred, 2012-13 to 2013-14</a:t>
            </a:r>
          </a:p>
          <a:p>
            <a:pPr>
              <a:defRPr sz="1000" b="0" i="0" u="none" strike="noStrike" baseline="0">
                <a:solidFill>
                  <a:sysClr val="windowText" lastClr="000000"/>
                </a:solidFill>
                <a:latin typeface="Arial"/>
                <a:ea typeface="Arial"/>
                <a:cs typeface="Arial"/>
              </a:defRPr>
            </a:pPr>
            <a:r>
              <a:rPr lang="en-US" sz="1000" b="0" i="0" u="none" strike="noStrike" baseline="0">
                <a:solidFill>
                  <a:sysClr val="windowText" lastClr="000000"/>
                </a:solidFill>
                <a:latin typeface="Arial"/>
                <a:cs typeface="Arial"/>
              </a:rPr>
              <a:t>(2013-14 numbers shown in parentheses)</a:t>
            </a:r>
          </a:p>
        </c:rich>
      </c:tx>
      <c:layout>
        <c:manualLayout>
          <c:xMode val="edge"/>
          <c:yMode val="edge"/>
          <c:x val="0.15045712571233402"/>
          <c:y val="2.4167584595284137E-2"/>
        </c:manualLayout>
      </c:layout>
      <c:overlay val="0"/>
      <c:spPr>
        <a:noFill/>
        <a:ln w="25400">
          <a:noFill/>
        </a:ln>
      </c:spPr>
    </c:title>
    <c:autoTitleDeleted val="0"/>
    <c:plotArea>
      <c:layout>
        <c:manualLayout>
          <c:layoutTarget val="inner"/>
          <c:xMode val="edge"/>
          <c:yMode val="edge"/>
          <c:x val="0.25677870934682817"/>
          <c:y val="0.1511719533529674"/>
          <c:w val="0.69697078251280664"/>
          <c:h val="0.7713480418744475"/>
        </c:manualLayout>
      </c:layout>
      <c:barChart>
        <c:barDir val="bar"/>
        <c:grouping val="clustered"/>
        <c:varyColors val="0"/>
        <c:ser>
          <c:idx val="0"/>
          <c:order val="0"/>
          <c:tx>
            <c:strRef>
              <c:f>'two-year set-pp11-18'!$P$169</c:f>
              <c:strCache>
                <c:ptCount val="1"/>
              </c:strCache>
            </c:strRef>
          </c:tx>
          <c:spPr>
            <a:solidFill>
              <a:schemeClr val="bg1">
                <a:lumMod val="85000"/>
              </a:schemeClr>
            </a:solidFill>
            <a:ln w="12700">
              <a:solidFill>
                <a:srgbClr val="000000"/>
              </a:solidFill>
              <a:prstDash val="solid"/>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F28F-4E28-9806-AC323F83E56F}"/>
                </c:ext>
              </c:extLst>
            </c:dLbl>
            <c:dLbl>
              <c:idx val="2"/>
              <c:layout>
                <c:manualLayout>
                  <c:x val="-8.0673287934924839E-3"/>
                  <c:y val="1.411133651961633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28F-4E28-9806-AC323F83E56F}"/>
                </c:ext>
              </c:extLst>
            </c:dLbl>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'two-year set-pp11-18'!$K$170:$K$187</c:f>
              <c:strCache>
                <c:ptCount val="18"/>
                <c:pt idx="0">
                  <c:v> SREB states (430,626) </c:v>
                </c:pt>
                <c:pt idx="2">
                  <c:v> Louisiana (10,457) </c:v>
                </c:pt>
                <c:pt idx="3">
                  <c:v> West Virginia (5,010) </c:v>
                </c:pt>
                <c:pt idx="4">
                  <c:v> Mississippi (16,170) </c:v>
                </c:pt>
                <c:pt idx="5">
                  <c:v> Kentucky (28,016) </c:v>
                </c:pt>
                <c:pt idx="6">
                  <c:v> North Carolina (41,177) </c:v>
                </c:pt>
                <c:pt idx="7">
                  <c:v> Maryland (19,493) </c:v>
                </c:pt>
                <c:pt idx="8">
                  <c:v> Arkansas (16,129) </c:v>
                </c:pt>
                <c:pt idx="9">
                  <c:v> Texas (99,176) </c:v>
                </c:pt>
                <c:pt idx="10">
                  <c:v> Georgia (6,469) </c:v>
                </c:pt>
                <c:pt idx="11">
                  <c:v> Tennessee (9,501) </c:v>
                </c:pt>
                <c:pt idx="12">
                  <c:v> Oklahoma (11,135) </c:v>
                </c:pt>
                <c:pt idx="13">
                  <c:v> Delaware (2,071) </c:v>
                </c:pt>
                <c:pt idx="14">
                  <c:v> South Carolina (17,806) </c:v>
                </c:pt>
                <c:pt idx="15">
                  <c:v> Florida (104,019) </c:v>
                </c:pt>
                <c:pt idx="16">
                  <c:v> Virginia (31,061) </c:v>
                </c:pt>
                <c:pt idx="17">
                  <c:v> Alabama (12,936) </c:v>
                </c:pt>
              </c:strCache>
            </c:strRef>
          </c:cat>
          <c:val>
            <c:numRef>
              <c:f>'two-year set-pp11-18'!$M$170:$M$187</c:f>
              <c:numCache>
                <c:formatCode>0.0%</c:formatCode>
                <c:ptCount val="18"/>
                <c:pt idx="0">
                  <c:v>4.134917429817158E-2</c:v>
                </c:pt>
                <c:pt idx="2">
                  <c:v>0.2693614955086186</c:v>
                </c:pt>
                <c:pt idx="3">
                  <c:v>0.19058935361216731</c:v>
                </c:pt>
                <c:pt idx="4">
                  <c:v>0.14001692047377326</c:v>
                </c:pt>
                <c:pt idx="5">
                  <c:v>9.527346651550099E-2</c:v>
                </c:pt>
                <c:pt idx="6">
                  <c:v>9.0434828663736033E-2</c:v>
                </c:pt>
                <c:pt idx="7">
                  <c:v>8.288428420643297E-2</c:v>
                </c:pt>
                <c:pt idx="8">
                  <c:v>8.0308104487608847E-2</c:v>
                </c:pt>
                <c:pt idx="9">
                  <c:v>5.9946348605811876E-2</c:v>
                </c:pt>
                <c:pt idx="10">
                  <c:v>2.9112313076678331E-2</c:v>
                </c:pt>
                <c:pt idx="11">
                  <c:v>2.5915127955944282E-2</c:v>
                </c:pt>
                <c:pt idx="12">
                  <c:v>1.0343888939297705E-2</c:v>
                </c:pt>
                <c:pt idx="13">
                  <c:v>4.8520135856380394E-3</c:v>
                </c:pt>
                <c:pt idx="14">
                  <c:v>-4.6397227346413996E-3</c:v>
                </c:pt>
                <c:pt idx="15">
                  <c:v>-1.1122836037988764E-2</c:v>
                </c:pt>
                <c:pt idx="16">
                  <c:v>-2.5292622462108137E-2</c:v>
                </c:pt>
                <c:pt idx="17">
                  <c:v>-4.0640759418570156E-2</c:v>
                </c:pt>
              </c:numCache>
            </c:numRef>
          </c:val>
          <c:extLst>
            <c:ext xmlns:c16="http://schemas.microsoft.com/office/drawing/2014/chart" uri="{C3380CC4-5D6E-409C-BE32-E72D297353CC}">
              <c16:uniqueId val="{00000002-F28F-4E28-9806-AC323F83E56F}"/>
            </c:ext>
          </c:extLst>
        </c:ser>
        <c:dLbls>
          <c:showLegendKey val="0"/>
          <c:showVal val="0"/>
          <c:showCatName val="0"/>
          <c:showSerName val="0"/>
          <c:showPercent val="0"/>
          <c:showBubbleSize val="0"/>
        </c:dLbls>
        <c:gapWidth val="50"/>
        <c:axId val="118331264"/>
        <c:axId val="118332800"/>
      </c:barChart>
      <c:catAx>
        <c:axId val="11833126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8332800"/>
        <c:crosses val="autoZero"/>
        <c:auto val="1"/>
        <c:lblAlgn val="ctr"/>
        <c:lblOffset val="100"/>
        <c:tickLblSkip val="1"/>
        <c:tickMarkSkip val="1"/>
        <c:noMultiLvlLbl val="0"/>
      </c:catAx>
      <c:valAx>
        <c:axId val="118332800"/>
        <c:scaling>
          <c:orientation val="minMax"/>
          <c:max val="0.42000000000000004"/>
          <c:min val="-0.2"/>
        </c:scaling>
        <c:delete val="1"/>
        <c:axPos val="t"/>
        <c:numFmt formatCode="0.0%" sourceLinked="1"/>
        <c:majorTickMark val="out"/>
        <c:minorTickMark val="none"/>
        <c:tickLblPos val="nextTo"/>
        <c:crossAx val="118331264"/>
        <c:crosses val="autoZero"/>
        <c:crossBetween val="between"/>
        <c:majorUnit val="0.05"/>
        <c:minorUnit val="0.05"/>
      </c:valAx>
      <c:spPr>
        <a:noFill/>
        <a:ln w="25400">
          <a:noFill/>
        </a:ln>
      </c:spPr>
    </c:plotArea>
    <c:plotVisOnly val="1"/>
    <c:dispBlanksAs val="gap"/>
    <c:showDLblsOverMax val="0"/>
  </c:chart>
  <c:spPr>
    <a:no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orientation="landscape"/>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ysClr val="windowText" lastClr="000000"/>
                </a:solidFill>
                <a:latin typeface="Arial"/>
                <a:ea typeface="Arial"/>
                <a:cs typeface="Arial"/>
              </a:defRPr>
            </a:pPr>
            <a:r>
              <a:rPr lang="en-US" sz="1000" b="1" i="0" u="none" strike="noStrike" baseline="0">
                <a:solidFill>
                  <a:sysClr val="windowText" lastClr="000000"/>
                </a:solidFill>
                <a:latin typeface="Arial"/>
                <a:cs typeface="Arial"/>
              </a:rPr>
              <a:t>All Ranks Full-Time Faculty Salaries, 2014-15</a:t>
            </a:r>
          </a:p>
          <a:p>
            <a:pPr>
              <a:defRPr sz="1000" b="0" i="0" u="none" strike="noStrike" baseline="0">
                <a:solidFill>
                  <a:sysClr val="windowText" lastClr="000000"/>
                </a:solidFill>
                <a:latin typeface="Arial"/>
                <a:ea typeface="Arial"/>
                <a:cs typeface="Arial"/>
              </a:defRPr>
            </a:pPr>
            <a:r>
              <a:rPr lang="en-US" sz="1000" b="0" i="0" u="none" strike="noStrike" baseline="0">
                <a:solidFill>
                  <a:sysClr val="windowText" lastClr="000000"/>
                </a:solidFill>
                <a:latin typeface="Arial"/>
                <a:cs typeface="Arial"/>
              </a:rPr>
              <a:t>(change from 2013-14 shown in parentheses)</a:t>
            </a:r>
          </a:p>
        </c:rich>
      </c:tx>
      <c:layout>
        <c:manualLayout>
          <c:xMode val="edge"/>
          <c:yMode val="edge"/>
          <c:x val="0.25861155272919978"/>
          <c:y val="3.7692177937912005E-2"/>
        </c:manualLayout>
      </c:layout>
      <c:overlay val="0"/>
      <c:spPr>
        <a:noFill/>
        <a:ln w="25400">
          <a:noFill/>
        </a:ln>
      </c:spPr>
    </c:title>
    <c:autoTitleDeleted val="0"/>
    <c:plotArea>
      <c:layout>
        <c:manualLayout>
          <c:layoutTarget val="inner"/>
          <c:xMode val="edge"/>
          <c:yMode val="edge"/>
          <c:x val="0.24801271860095389"/>
          <c:y val="0.14439689897374652"/>
          <c:w val="0.71065182829890472"/>
          <c:h val="0.72855872450391002"/>
        </c:manualLayout>
      </c:layout>
      <c:barChart>
        <c:barDir val="bar"/>
        <c:grouping val="clustered"/>
        <c:varyColors val="0"/>
        <c:ser>
          <c:idx val="0"/>
          <c:order val="0"/>
          <c:spPr>
            <a:solidFill>
              <a:schemeClr val="bg1">
                <a:lumMod val="85000"/>
              </a:schemeClr>
            </a:solidFill>
            <a:ln w="12700">
              <a:solidFill>
                <a:srgbClr val="000000"/>
              </a:solidFill>
              <a:prstDash val="solid"/>
            </a:ln>
          </c:spPr>
          <c:invertIfNegative val="0"/>
          <c:dLbls>
            <c:dLbl>
              <c:idx val="1"/>
              <c:numFmt formatCode="\$#,##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0-8A6C-495D-B64A-32A5BC9AD9B0}"/>
                </c:ext>
              </c:extLst>
            </c:dLbl>
            <c:numFmt formatCode="\$#,##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'two-year set-pp11-18'!$K$391:$K$408</c:f>
              <c:strCache>
                <c:ptCount val="18"/>
                <c:pt idx="0">
                  <c:v>SREB states (-0.2%)</c:v>
                </c:pt>
                <c:pt idx="2">
                  <c:v>Maryland (1.6%)</c:v>
                </c:pt>
                <c:pt idx="3">
                  <c:v>Virginia (1.0%)</c:v>
                </c:pt>
                <c:pt idx="4">
                  <c:v>Delaware (-3.1%)</c:v>
                </c:pt>
                <c:pt idx="5">
                  <c:v>Florida (0.7%)</c:v>
                </c:pt>
                <c:pt idx="6">
                  <c:v>Texas (-2.7%)</c:v>
                </c:pt>
                <c:pt idx="7">
                  <c:v>Alabama (1.1%)</c:v>
                </c:pt>
                <c:pt idx="8">
                  <c:v>South Carolina (6.7%)</c:v>
                </c:pt>
                <c:pt idx="9">
                  <c:v>Mississippi (2.6%)</c:v>
                </c:pt>
                <c:pt idx="10">
                  <c:v>Oklahoma (-2.0%)</c:v>
                </c:pt>
                <c:pt idx="11">
                  <c:v>Tennessee (0.01%)</c:v>
                </c:pt>
                <c:pt idx="12">
                  <c:v>North Carolina (0.7%)</c:v>
                </c:pt>
                <c:pt idx="13">
                  <c:v>West Virginia (1.0%)</c:v>
                </c:pt>
                <c:pt idx="14">
                  <c:v>Georgia (1.0%)</c:v>
                </c:pt>
                <c:pt idx="15">
                  <c:v>Kentucky (0.2%)</c:v>
                </c:pt>
                <c:pt idx="16">
                  <c:v>Arkansas (1.0%)</c:v>
                </c:pt>
                <c:pt idx="17">
                  <c:v>Louisiana (0.7%)</c:v>
                </c:pt>
              </c:strCache>
            </c:strRef>
          </c:cat>
          <c:val>
            <c:numRef>
              <c:f>'two-year set-pp11-18'!$L$391:$L$408</c:f>
              <c:numCache>
                <c:formatCode>0_)</c:formatCode>
                <c:ptCount val="18"/>
                <c:pt idx="0" formatCode="&quot;$&quot;#,##0">
                  <c:v>52070.021487220234</c:v>
                </c:pt>
                <c:pt idx="2" formatCode="#,##0">
                  <c:v>62854.082643255744</c:v>
                </c:pt>
                <c:pt idx="3" formatCode="#,##0">
                  <c:v>60651.524004290332</c:v>
                </c:pt>
                <c:pt idx="4" formatCode="#,##0">
                  <c:v>58462.901562560663</c:v>
                </c:pt>
                <c:pt idx="5" formatCode="#,##0">
                  <c:v>56081.424840977568</c:v>
                </c:pt>
                <c:pt idx="6" formatCode="#,##0">
                  <c:v>53168.856035253535</c:v>
                </c:pt>
                <c:pt idx="7" formatCode="#,##0">
                  <c:v>53133.263465877448</c:v>
                </c:pt>
                <c:pt idx="8" formatCode="#,##0">
                  <c:v>51008.843035038728</c:v>
                </c:pt>
                <c:pt idx="9" formatCode="#,##0">
                  <c:v>50185.11667199307</c:v>
                </c:pt>
                <c:pt idx="10" formatCode="#,##0">
                  <c:v>49348.0999919319</c:v>
                </c:pt>
                <c:pt idx="11" formatCode="#,##0">
                  <c:v>48919.768529396715</c:v>
                </c:pt>
                <c:pt idx="12" formatCode="#,##0">
                  <c:v>47723.793202389817</c:v>
                </c:pt>
                <c:pt idx="13" formatCode="#,##0">
                  <c:v>47572.296703295338</c:v>
                </c:pt>
                <c:pt idx="14" formatCode="#,##0">
                  <c:v>47091.380966660086</c:v>
                </c:pt>
                <c:pt idx="15" formatCode="#,##0">
                  <c:v>46105.949587709416</c:v>
                </c:pt>
                <c:pt idx="16" formatCode="#,##0">
                  <c:v>44263.498240359513</c:v>
                </c:pt>
                <c:pt idx="17" formatCode="#,##0">
                  <c:v>44065.531318863927</c:v>
                </c:pt>
              </c:numCache>
            </c:numRef>
          </c:val>
          <c:extLst>
            <c:ext xmlns:c16="http://schemas.microsoft.com/office/drawing/2014/chart" uri="{C3380CC4-5D6E-409C-BE32-E72D297353CC}">
              <c16:uniqueId val="{00000001-8A6C-495D-B64A-32A5BC9AD9B0}"/>
            </c:ext>
          </c:extLst>
        </c:ser>
        <c:ser>
          <c:idx val="1"/>
          <c:order val="1"/>
          <c:spPr>
            <a:solidFill>
              <a:srgbClr val="993366"/>
            </a:solidFill>
            <a:ln w="12700">
              <a:solidFill>
                <a:srgbClr val="000000"/>
              </a:solidFill>
              <a:prstDash val="solid"/>
            </a:ln>
          </c:spPr>
          <c:invertIfNegative val="0"/>
          <c:cat>
            <c:strRef>
              <c:f>'two-year set-pp11-18'!$K$391:$K$408</c:f>
              <c:strCache>
                <c:ptCount val="18"/>
                <c:pt idx="0">
                  <c:v>SREB states (-0.2%)</c:v>
                </c:pt>
                <c:pt idx="2">
                  <c:v>Maryland (1.6%)</c:v>
                </c:pt>
                <c:pt idx="3">
                  <c:v>Virginia (1.0%)</c:v>
                </c:pt>
                <c:pt idx="4">
                  <c:v>Delaware (-3.1%)</c:v>
                </c:pt>
                <c:pt idx="5">
                  <c:v>Florida (0.7%)</c:v>
                </c:pt>
                <c:pt idx="6">
                  <c:v>Texas (-2.7%)</c:v>
                </c:pt>
                <c:pt idx="7">
                  <c:v>Alabama (1.1%)</c:v>
                </c:pt>
                <c:pt idx="8">
                  <c:v>South Carolina (6.7%)</c:v>
                </c:pt>
                <c:pt idx="9">
                  <c:v>Mississippi (2.6%)</c:v>
                </c:pt>
                <c:pt idx="10">
                  <c:v>Oklahoma (-2.0%)</c:v>
                </c:pt>
                <c:pt idx="11">
                  <c:v>Tennessee (0.01%)</c:v>
                </c:pt>
                <c:pt idx="12">
                  <c:v>North Carolina (0.7%)</c:v>
                </c:pt>
                <c:pt idx="13">
                  <c:v>West Virginia (1.0%)</c:v>
                </c:pt>
                <c:pt idx="14">
                  <c:v>Georgia (1.0%)</c:v>
                </c:pt>
                <c:pt idx="15">
                  <c:v>Kentucky (0.2%)</c:v>
                </c:pt>
                <c:pt idx="16">
                  <c:v>Arkansas (1.0%)</c:v>
                </c:pt>
                <c:pt idx="17">
                  <c:v>Louisiana (0.7%)</c:v>
                </c:pt>
              </c:strCache>
            </c:strRef>
          </c:cat>
          <c:val>
            <c:numRef>
              <c:f>'two-year set-pp11-18'!$M$391:$M$405</c:f>
              <c:numCache>
                <c:formatCode>0.0%</c:formatCode>
                <c:ptCount val="15"/>
                <c:pt idx="0">
                  <c:v>-1.6871437448522212E-3</c:v>
                </c:pt>
                <c:pt idx="2">
                  <c:v>1.6253794243607018E-2</c:v>
                </c:pt>
                <c:pt idx="3">
                  <c:v>9.8620642736631185E-3</c:v>
                </c:pt>
                <c:pt idx="4">
                  <c:v>-3.1471134489512984E-2</c:v>
                </c:pt>
                <c:pt idx="5">
                  <c:v>6.7421237271767945E-3</c:v>
                </c:pt>
                <c:pt idx="6">
                  <c:v>-2.6523565386411232E-2</c:v>
                </c:pt>
                <c:pt idx="7">
                  <c:v>1.1175154416649782E-2</c:v>
                </c:pt>
                <c:pt idx="8">
                  <c:v>6.7143007469176827E-2</c:v>
                </c:pt>
                <c:pt idx="9">
                  <c:v>2.5760739221023957E-2</c:v>
                </c:pt>
                <c:pt idx="10">
                  <c:v>-2.0452117559177488E-2</c:v>
                </c:pt>
                <c:pt idx="11" formatCode="0.00%">
                  <c:v>8.4983010434544392E-5</c:v>
                </c:pt>
                <c:pt idx="12">
                  <c:v>6.6093515745028527E-3</c:v>
                </c:pt>
                <c:pt idx="13">
                  <c:v>1.0492275692965493E-2</c:v>
                </c:pt>
                <c:pt idx="14">
                  <c:v>9.9536817025612252E-3</c:v>
                </c:pt>
              </c:numCache>
            </c:numRef>
          </c:val>
          <c:extLst>
            <c:ext xmlns:c16="http://schemas.microsoft.com/office/drawing/2014/chart" uri="{C3380CC4-5D6E-409C-BE32-E72D297353CC}">
              <c16:uniqueId val="{00000002-8A6C-495D-B64A-32A5BC9AD9B0}"/>
            </c:ext>
          </c:extLst>
        </c:ser>
        <c:dLbls>
          <c:showLegendKey val="0"/>
          <c:showVal val="0"/>
          <c:showCatName val="0"/>
          <c:showSerName val="0"/>
          <c:showPercent val="0"/>
          <c:showBubbleSize val="0"/>
        </c:dLbls>
        <c:gapWidth val="50"/>
        <c:overlap val="100"/>
        <c:axId val="120145024"/>
        <c:axId val="120146560"/>
      </c:barChart>
      <c:catAx>
        <c:axId val="12014502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0146560"/>
        <c:crosses val="autoZero"/>
        <c:auto val="1"/>
        <c:lblAlgn val="ctr"/>
        <c:lblOffset val="100"/>
        <c:tickLblSkip val="1"/>
        <c:tickMarkSkip val="1"/>
        <c:noMultiLvlLbl val="0"/>
      </c:catAx>
      <c:valAx>
        <c:axId val="120146560"/>
        <c:scaling>
          <c:orientation val="minMax"/>
          <c:max val="106000"/>
          <c:min val="0"/>
        </c:scaling>
        <c:delete val="1"/>
        <c:axPos val="t"/>
        <c:numFmt formatCode="&quot;$&quot;#,##0" sourceLinked="1"/>
        <c:majorTickMark val="out"/>
        <c:minorTickMark val="none"/>
        <c:tickLblPos val="nextTo"/>
        <c:crossAx val="120145024"/>
        <c:crosses val="autoZero"/>
        <c:crossBetween val="between"/>
        <c:majorUnit val="10000"/>
        <c:minorUnit val="5000"/>
      </c:valAx>
      <c:spPr>
        <a:noFill/>
        <a:ln w="25400">
          <a:noFill/>
        </a:ln>
      </c:spPr>
    </c:plotArea>
    <c:plotVisOnly val="1"/>
    <c:dispBlanksAs val="gap"/>
    <c:showDLblsOverMax val="0"/>
  </c:chart>
  <c:spPr>
    <a:no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&amp;L&amp;"Times New Roman,Regular"SREB-State Data Exchange&amp;CPage &amp;P&amp;R&amp;"Times New Roman,Regular"March 2014</c:oddFooter>
    </c:headerFooter>
    <c:pageMargins b="1" l="0.75000000000000844" r="0.75000000000000844" t="1" header="0.5" footer="0.5"/>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ysClr val="windowText" lastClr="000000"/>
                </a:solidFill>
                <a:latin typeface="Arial"/>
                <a:ea typeface="Arial"/>
                <a:cs typeface="Arial"/>
              </a:defRPr>
            </a:pPr>
            <a:r>
              <a:rPr lang="en-US" sz="1000" b="1" i="0" u="none" strike="noStrike" baseline="0">
                <a:solidFill>
                  <a:sysClr val="windowText" lastClr="000000"/>
                </a:solidFill>
                <a:latin typeface="Arial"/>
                <a:cs typeface="Arial"/>
              </a:rPr>
              <a:t>Appropriations* per FTE Student, 2014-15</a:t>
            </a:r>
          </a:p>
          <a:p>
            <a:pPr>
              <a:defRPr sz="1000" b="0" i="0" u="none" strike="noStrike" baseline="0">
                <a:solidFill>
                  <a:sysClr val="windowText" lastClr="000000"/>
                </a:solidFill>
                <a:latin typeface="Arial"/>
                <a:ea typeface="Arial"/>
                <a:cs typeface="Arial"/>
              </a:defRPr>
            </a:pPr>
            <a:r>
              <a:rPr lang="en-US" sz="1000" b="0" i="0" u="none" strike="noStrike" baseline="0">
                <a:solidFill>
                  <a:sysClr val="windowText" lastClr="000000"/>
                </a:solidFill>
                <a:latin typeface="Arial"/>
                <a:cs typeface="Arial"/>
              </a:rPr>
              <a:t>(change from 2013-14 shown in parentheses)</a:t>
            </a:r>
          </a:p>
        </c:rich>
      </c:tx>
      <c:layout>
        <c:manualLayout>
          <c:xMode val="edge"/>
          <c:yMode val="edge"/>
          <c:x val="0.26433137736764523"/>
          <c:y val="3.5483870967742012E-2"/>
        </c:manualLayout>
      </c:layout>
      <c:overlay val="0"/>
      <c:spPr>
        <a:noFill/>
        <a:ln w="25400">
          <a:noFill/>
        </a:ln>
      </c:spPr>
    </c:title>
    <c:autoTitleDeleted val="0"/>
    <c:plotArea>
      <c:layout>
        <c:manualLayout>
          <c:layoutTarget val="inner"/>
          <c:xMode val="edge"/>
          <c:yMode val="edge"/>
          <c:x val="0.22123196322947669"/>
          <c:y val="0.17885856373216524"/>
          <c:w val="0.77876803677052486"/>
          <c:h val="0.78888481045132564"/>
        </c:manualLayout>
      </c:layout>
      <c:barChart>
        <c:barDir val="bar"/>
        <c:grouping val="clustered"/>
        <c:varyColors val="0"/>
        <c:ser>
          <c:idx val="0"/>
          <c:order val="0"/>
          <c:spPr>
            <a:solidFill>
              <a:schemeClr val="bg1">
                <a:lumMod val="85000"/>
              </a:schemeClr>
            </a:solidFill>
            <a:ln w="12700">
              <a:solidFill>
                <a:srgbClr val="000000"/>
              </a:solidFill>
              <a:prstDash val="solid"/>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789A-4345-B165-72F34C96683B}"/>
                </c:ext>
              </c:extLst>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'two-year set-pp11-18'!$K$354:$K$371</c:f>
              <c:strCache>
                <c:ptCount val="18"/>
                <c:pt idx="0">
                  <c:v>SREB states (3.4%)</c:v>
                </c:pt>
                <c:pt idx="2">
                  <c:v>Delaware (11.0%)</c:v>
                </c:pt>
                <c:pt idx="3">
                  <c:v>Maryland (3.3%)</c:v>
                </c:pt>
                <c:pt idx="4">
                  <c:v>North Carolina (9.6%)</c:v>
                </c:pt>
                <c:pt idx="5">
                  <c:v>Texas (-2.3%)</c:v>
                </c:pt>
                <c:pt idx="6">
                  <c:v>Mississippi (3.9%)</c:v>
                </c:pt>
                <c:pt idx="7">
                  <c:v>Arkansas (8.4%)</c:v>
                </c:pt>
                <c:pt idx="8">
                  <c:v>Oklahoma (4.8%)</c:v>
                </c:pt>
                <c:pt idx="9">
                  <c:v>Alabama (6.0%)</c:v>
                </c:pt>
                <c:pt idx="10">
                  <c:v>West Virginia (9.5%)</c:v>
                </c:pt>
                <c:pt idx="11">
                  <c:v>Georgia (1.0%)</c:v>
                </c:pt>
                <c:pt idx="12">
                  <c:v>Tennessee (3.6%)</c:v>
                </c:pt>
                <c:pt idx="13">
                  <c:v>Florida (5.2%)</c:v>
                </c:pt>
                <c:pt idx="14">
                  <c:v>Kentucky (1.3%)</c:v>
                </c:pt>
                <c:pt idx="15">
                  <c:v>Virginia (5.6%)</c:v>
                </c:pt>
                <c:pt idx="16">
                  <c:v>South Carolina (16.1%)</c:v>
                </c:pt>
                <c:pt idx="17">
                  <c:v>Louisiana (8.7%)</c:v>
                </c:pt>
              </c:strCache>
            </c:strRef>
          </c:cat>
          <c:val>
            <c:numRef>
              <c:f>'two-year set-pp11-18'!$L$354:$L$371</c:f>
              <c:numCache>
                <c:formatCode>General</c:formatCode>
                <c:ptCount val="18"/>
                <c:pt idx="0" formatCode="_(* #,##0_);_(* \(#,##0\);_(* &quot;-&quot;??_);_(@_)">
                  <c:v>4563.3248757334432</c:v>
                </c:pt>
                <c:pt idx="1">
                  <c:v>0</c:v>
                </c:pt>
                <c:pt idx="2" formatCode="_(* #,##0_);_(* \(#,##0\);_(* &quot;-&quot;??_);_(@_)">
                  <c:v>6581.2318431245967</c:v>
                </c:pt>
                <c:pt idx="3" formatCode="_(* #,##0_);_(* \(#,##0\);_(* &quot;-&quot;??_);_(@_)">
                  <c:v>6481.7901896527683</c:v>
                </c:pt>
                <c:pt idx="4" formatCode="_(* #,##0_);_(* \(#,##0\);_(* &quot;-&quot;??_);_(@_)">
                  <c:v>5901.6612352085631</c:v>
                </c:pt>
                <c:pt idx="5" formatCode="_(* #,##0_);_(* \(#,##0\);_(* &quot;-&quot;??_);_(@_)">
                  <c:v>5530.5702478646399</c:v>
                </c:pt>
                <c:pt idx="6" formatCode="_(* #,##0_);_(* \(#,##0\);_(* &quot;-&quot;??_);_(@_)">
                  <c:v>5200.9958371017719</c:v>
                </c:pt>
                <c:pt idx="7" formatCode="_(* #,##0_);_(* \(#,##0\);_(* &quot;-&quot;??_);_(@_)">
                  <c:v>5068.4588038700203</c:v>
                </c:pt>
                <c:pt idx="8" formatCode="_(* #,##0_);_(* \(#,##0\);_(* &quot;-&quot;??_);_(@_)">
                  <c:v>4638.9477831285467</c:v>
                </c:pt>
                <c:pt idx="9" formatCode="_(* #,##0_);_(* \(#,##0\);_(* &quot;-&quot;??_);_(@_)">
                  <c:v>4609.5347633748015</c:v>
                </c:pt>
                <c:pt idx="10" formatCode="_(* #,##0_);_(* \(#,##0\);_(* &quot;-&quot;??_);_(@_)">
                  <c:v>4012.8151315549821</c:v>
                </c:pt>
                <c:pt idx="11" formatCode="_(* #,##0_);_(* \(#,##0\);_(* &quot;-&quot;??_);_(@_)">
                  <c:v>3908.6200637107622</c:v>
                </c:pt>
                <c:pt idx="12" formatCode="_(* #,##0_);_(* \(#,##0\);_(* &quot;-&quot;??_);_(@_)">
                  <c:v>3708.638987243844</c:v>
                </c:pt>
                <c:pt idx="13" formatCode="_(* #,##0_);_(* \(#,##0\);_(* &quot;-&quot;??_);_(@_)">
                  <c:v>3351.2901091604722</c:v>
                </c:pt>
                <c:pt idx="14" formatCode="_(* #,##0_);_(* \(#,##0\);_(* &quot;-&quot;??_);_(@_)">
                  <c:v>2940.5596203551659</c:v>
                </c:pt>
                <c:pt idx="15" formatCode="_(* #,##0_);_(* \(#,##0\);_(* &quot;-&quot;??_);_(@_)">
                  <c:v>2913.3239058732229</c:v>
                </c:pt>
                <c:pt idx="16" formatCode="_(* #,##0_);_(* \(#,##0\);_(* &quot;-&quot;??_);_(@_)">
                  <c:v>2677.9657054638315</c:v>
                </c:pt>
                <c:pt idx="17" formatCode="_(* #,##0_);_(* \(#,##0\);_(* &quot;-&quot;??_);_(@_)">
                  <c:v>2442.1882534315346</c:v>
                </c:pt>
              </c:numCache>
            </c:numRef>
          </c:val>
          <c:extLst>
            <c:ext xmlns:c16="http://schemas.microsoft.com/office/drawing/2014/chart" uri="{C3380CC4-5D6E-409C-BE32-E72D297353CC}">
              <c16:uniqueId val="{00000001-789A-4345-B165-72F34C96683B}"/>
            </c:ext>
          </c:extLst>
        </c:ser>
        <c:dLbls>
          <c:showLegendKey val="0"/>
          <c:showVal val="0"/>
          <c:showCatName val="0"/>
          <c:showSerName val="0"/>
          <c:showPercent val="0"/>
          <c:showBubbleSize val="0"/>
        </c:dLbls>
        <c:gapWidth val="50"/>
        <c:axId val="120179328"/>
        <c:axId val="120197504"/>
      </c:barChart>
      <c:catAx>
        <c:axId val="12017932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0197504"/>
        <c:crosses val="autoZero"/>
        <c:auto val="1"/>
        <c:lblAlgn val="ctr"/>
        <c:lblOffset val="100"/>
        <c:tickLblSkip val="1"/>
        <c:tickMarkSkip val="1"/>
        <c:noMultiLvlLbl val="0"/>
      </c:catAx>
      <c:valAx>
        <c:axId val="120197504"/>
        <c:scaling>
          <c:orientation val="minMax"/>
          <c:max val="30000"/>
          <c:min val="0"/>
        </c:scaling>
        <c:delete val="1"/>
        <c:axPos val="t"/>
        <c:title>
          <c:tx>
            <c:rich>
              <a:bodyPr/>
              <a:lstStyle/>
              <a:p>
                <a:pPr algn="l">
                  <a:defRPr sz="800" b="0" i="0" u="none" strike="noStrike" baseline="0">
                    <a:solidFill>
                      <a:srgbClr val="000000"/>
                    </a:solidFill>
                    <a:latin typeface="Arial"/>
                    <a:ea typeface="Arial"/>
                    <a:cs typeface="Arial"/>
                  </a:defRPr>
                </a:pPr>
                <a:r>
                  <a:rPr lang="en-US"/>
                  <a:t>* Includes state and local general purpose and </a:t>
                </a:r>
              </a:p>
              <a:p>
                <a:pPr algn="l">
                  <a:defRPr sz="800" b="0" i="0" u="none" strike="noStrike" baseline="0">
                    <a:solidFill>
                      <a:srgbClr val="000000"/>
                    </a:solidFill>
                    <a:latin typeface="Arial"/>
                    <a:ea typeface="Arial"/>
                    <a:cs typeface="Arial"/>
                  </a:defRPr>
                </a:pPr>
                <a:r>
                  <a:rPr lang="en-US"/>
                  <a:t>  educational special purpose appropriations 
  to campuses</a:t>
                </a:r>
              </a:p>
            </c:rich>
          </c:tx>
          <c:layout>
            <c:manualLayout>
              <c:xMode val="edge"/>
              <c:yMode val="edge"/>
              <c:x val="0.57325630946849349"/>
              <c:y val="0.57418112209658001"/>
            </c:manualLayout>
          </c:layout>
          <c:overlay val="0"/>
          <c:spPr>
            <a:noFill/>
            <a:ln w="25400">
              <a:noFill/>
            </a:ln>
          </c:spPr>
        </c:title>
        <c:numFmt formatCode="_(* #,##0_);_(* \(#,##0\);_(* &quot;-&quot;??_);_(@_)" sourceLinked="1"/>
        <c:majorTickMark val="out"/>
        <c:minorTickMark val="none"/>
        <c:tickLblPos val="nextTo"/>
        <c:crossAx val="120179328"/>
        <c:crosses val="autoZero"/>
        <c:crossBetween val="between"/>
        <c:majorUnit val="1000"/>
        <c:minorUnit val="1000"/>
      </c:valAx>
      <c:spPr>
        <a:noFill/>
        <a:ln w="25400">
          <a:noFill/>
        </a:ln>
      </c:spPr>
    </c:plotArea>
    <c:plotVisOnly val="1"/>
    <c:dispBlanksAs val="gap"/>
    <c:showDLblsOverMax val="0"/>
  </c:chart>
  <c:spPr>
    <a:no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Full-Time-Equivalent Enrollment, 2013-14 and 2014-15</a:t>
            </a:r>
          </a:p>
          <a:p>
            <a:pPr>
              <a:defRPr sz="1000" b="1" i="0" u="none" strike="noStrike" baseline="0">
                <a:solidFill>
                  <a:srgbClr val="000000"/>
                </a:solidFill>
                <a:latin typeface="Arial"/>
                <a:ea typeface="Arial"/>
                <a:cs typeface="Arial"/>
              </a:defRPr>
            </a:pPr>
            <a:r>
              <a:rPr lang="en-US" b="0"/>
              <a:t>(number</a:t>
            </a:r>
            <a:r>
              <a:rPr lang="en-US" b="0" baseline="0"/>
              <a:t> change shown in parentheses)</a:t>
            </a:r>
            <a:endParaRPr lang="en-US" b="0"/>
          </a:p>
        </c:rich>
      </c:tx>
      <c:layout>
        <c:manualLayout>
          <c:xMode val="edge"/>
          <c:yMode val="edge"/>
          <c:x val="0.23553781590200309"/>
          <c:y val="2.7729827268615656E-2"/>
        </c:manualLayout>
      </c:layout>
      <c:overlay val="0"/>
      <c:spPr>
        <a:noFill/>
        <a:ln w="25400">
          <a:noFill/>
        </a:ln>
      </c:spPr>
    </c:title>
    <c:autoTitleDeleted val="0"/>
    <c:plotArea>
      <c:layout>
        <c:manualLayout>
          <c:layoutTarget val="inner"/>
          <c:xMode val="edge"/>
          <c:yMode val="edge"/>
          <c:x val="0.27936831872199691"/>
          <c:y val="0.14138531498919873"/>
          <c:w val="0.62972313675417524"/>
          <c:h val="0.76469515735506466"/>
        </c:manualLayout>
      </c:layout>
      <c:barChart>
        <c:barDir val="bar"/>
        <c:grouping val="stacked"/>
        <c:varyColors val="0"/>
        <c:ser>
          <c:idx val="0"/>
          <c:order val="0"/>
          <c:tx>
            <c:strRef>
              <c:f>'two-year set-pp11-18'!$N$3</c:f>
              <c:strCache>
                <c:ptCount val="1"/>
                <c:pt idx="0">
                  <c:v>2014-15</c:v>
                </c:pt>
              </c:strCache>
            </c:strRef>
          </c:tx>
          <c:spPr>
            <a:solidFill>
              <a:schemeClr val="tx1"/>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8206-4BB4-A288-624E989FDA0F}"/>
              </c:ext>
            </c:extLst>
          </c:dPt>
          <c:dPt>
            <c:idx val="1"/>
            <c:invertIfNegative val="0"/>
            <c:bubble3D val="0"/>
            <c:extLst>
              <c:ext xmlns:c16="http://schemas.microsoft.com/office/drawing/2014/chart" uri="{C3380CC4-5D6E-409C-BE32-E72D297353CC}">
                <c16:uniqueId val="{00000001-8206-4BB4-A288-624E989FDA0F}"/>
              </c:ext>
            </c:extLst>
          </c:dPt>
          <c:dPt>
            <c:idx val="2"/>
            <c:invertIfNegative val="0"/>
            <c:bubble3D val="0"/>
            <c:extLst>
              <c:ext xmlns:c16="http://schemas.microsoft.com/office/drawing/2014/chart" uri="{C3380CC4-5D6E-409C-BE32-E72D297353CC}">
                <c16:uniqueId val="{00000002-8206-4BB4-A288-624E989FDA0F}"/>
              </c:ext>
            </c:extLst>
          </c:dPt>
          <c:dPt>
            <c:idx val="3"/>
            <c:invertIfNegative val="0"/>
            <c:bubble3D val="0"/>
            <c:extLst>
              <c:ext xmlns:c16="http://schemas.microsoft.com/office/drawing/2014/chart" uri="{C3380CC4-5D6E-409C-BE32-E72D297353CC}">
                <c16:uniqueId val="{00000003-8206-4BB4-A288-624E989FDA0F}"/>
              </c:ext>
            </c:extLst>
          </c:dPt>
          <c:dPt>
            <c:idx val="4"/>
            <c:invertIfNegative val="0"/>
            <c:bubble3D val="0"/>
            <c:spPr>
              <a:solidFill>
                <a:schemeClr val="bg1">
                  <a:lumMod val="75000"/>
                </a:schemeClr>
              </a:solidFill>
              <a:ln w="12700">
                <a:solidFill>
                  <a:sysClr val="windowText" lastClr="000000"/>
                </a:solidFill>
                <a:prstDash val="solid"/>
              </a:ln>
            </c:spPr>
            <c:extLst>
              <c:ext xmlns:c16="http://schemas.microsoft.com/office/drawing/2014/chart" uri="{C3380CC4-5D6E-409C-BE32-E72D297353CC}">
                <c16:uniqueId val="{0000000E-8206-4BB4-A288-624E989FDA0F}"/>
              </c:ext>
            </c:extLst>
          </c:dPt>
          <c:dPt>
            <c:idx val="5"/>
            <c:invertIfNegative val="0"/>
            <c:bubble3D val="0"/>
            <c:extLst>
              <c:ext xmlns:c16="http://schemas.microsoft.com/office/drawing/2014/chart" uri="{C3380CC4-5D6E-409C-BE32-E72D297353CC}">
                <c16:uniqueId val="{00000004-8206-4BB4-A288-624E989FDA0F}"/>
              </c:ext>
            </c:extLst>
          </c:dPt>
          <c:dPt>
            <c:idx val="6"/>
            <c:invertIfNegative val="0"/>
            <c:bubble3D val="0"/>
            <c:extLst>
              <c:ext xmlns:c16="http://schemas.microsoft.com/office/drawing/2014/chart" uri="{C3380CC4-5D6E-409C-BE32-E72D297353CC}">
                <c16:uniqueId val="{00000005-8206-4BB4-A288-624E989FDA0F}"/>
              </c:ext>
            </c:extLst>
          </c:dPt>
          <c:dPt>
            <c:idx val="7"/>
            <c:invertIfNegative val="0"/>
            <c:bubble3D val="0"/>
            <c:extLst>
              <c:ext xmlns:c16="http://schemas.microsoft.com/office/drawing/2014/chart" uri="{C3380CC4-5D6E-409C-BE32-E72D297353CC}">
                <c16:uniqueId val="{00000006-8206-4BB4-A288-624E989FDA0F}"/>
              </c:ext>
            </c:extLst>
          </c:dPt>
          <c:dPt>
            <c:idx val="8"/>
            <c:invertIfNegative val="0"/>
            <c:bubble3D val="0"/>
            <c:extLst>
              <c:ext xmlns:c16="http://schemas.microsoft.com/office/drawing/2014/chart" uri="{C3380CC4-5D6E-409C-BE32-E72D297353CC}">
                <c16:uniqueId val="{00000007-8206-4BB4-A288-624E989FDA0F}"/>
              </c:ext>
            </c:extLst>
          </c:dPt>
          <c:dPt>
            <c:idx val="9"/>
            <c:invertIfNegative val="0"/>
            <c:bubble3D val="0"/>
            <c:extLst>
              <c:ext xmlns:c16="http://schemas.microsoft.com/office/drawing/2014/chart" uri="{C3380CC4-5D6E-409C-BE32-E72D297353CC}">
                <c16:uniqueId val="{00000008-8206-4BB4-A288-624E989FDA0F}"/>
              </c:ext>
            </c:extLst>
          </c:dPt>
          <c:dPt>
            <c:idx val="10"/>
            <c:invertIfNegative val="0"/>
            <c:bubble3D val="0"/>
            <c:extLst>
              <c:ext xmlns:c16="http://schemas.microsoft.com/office/drawing/2014/chart" uri="{C3380CC4-5D6E-409C-BE32-E72D297353CC}">
                <c16:uniqueId val="{00000009-8206-4BB4-A288-624E989FDA0F}"/>
              </c:ext>
            </c:extLst>
          </c:dPt>
          <c:dPt>
            <c:idx val="11"/>
            <c:invertIfNegative val="0"/>
            <c:bubble3D val="0"/>
            <c:extLst>
              <c:ext xmlns:c16="http://schemas.microsoft.com/office/drawing/2014/chart" uri="{C3380CC4-5D6E-409C-BE32-E72D297353CC}">
                <c16:uniqueId val="{0000000A-8206-4BB4-A288-624E989FDA0F}"/>
              </c:ext>
            </c:extLst>
          </c:dPt>
          <c:dPt>
            <c:idx val="12"/>
            <c:invertIfNegative val="0"/>
            <c:bubble3D val="0"/>
            <c:extLst>
              <c:ext xmlns:c16="http://schemas.microsoft.com/office/drawing/2014/chart" uri="{C3380CC4-5D6E-409C-BE32-E72D297353CC}">
                <c16:uniqueId val="{0000000B-8206-4BB4-A288-624E989FDA0F}"/>
              </c:ext>
            </c:extLst>
          </c:dPt>
          <c:dPt>
            <c:idx val="14"/>
            <c:invertIfNegative val="0"/>
            <c:bubble3D val="0"/>
            <c:extLst>
              <c:ext xmlns:c16="http://schemas.microsoft.com/office/drawing/2014/chart" uri="{C3380CC4-5D6E-409C-BE32-E72D297353CC}">
                <c16:uniqueId val="{0000000C-8206-4BB4-A288-624E989FDA0F}"/>
              </c:ext>
            </c:extLst>
          </c:dPt>
          <c:dPt>
            <c:idx val="15"/>
            <c:invertIfNegative val="0"/>
            <c:bubble3D val="0"/>
            <c:extLst>
              <c:ext xmlns:c16="http://schemas.microsoft.com/office/drawing/2014/chart" uri="{C3380CC4-5D6E-409C-BE32-E72D297353CC}">
                <c16:uniqueId val="{0000000D-8206-4BB4-A288-624E989FDA0F}"/>
              </c:ext>
            </c:extLst>
          </c:dPt>
          <c:dLbls>
            <c:dLbl>
              <c:idx val="0"/>
              <c:layout>
                <c:manualLayout>
                  <c:x val="0.32773431143046705"/>
                  <c:y val="3.39270477644746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206-4BB4-A288-624E989FDA0F}"/>
                </c:ext>
              </c:extLst>
            </c:dLbl>
            <c:dLbl>
              <c:idx val="1"/>
              <c:layout>
                <c:manualLayout>
                  <c:x val="0.25614895117442599"/>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206-4BB4-A288-624E989FDA0F}"/>
                </c:ext>
              </c:extLst>
            </c:dLbl>
            <c:dLbl>
              <c:idx val="2"/>
              <c:layout>
                <c:manualLayout>
                  <c:x val="0.1703765089777132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206-4BB4-A288-624E989FDA0F}"/>
                </c:ext>
              </c:extLst>
            </c:dLbl>
            <c:dLbl>
              <c:idx val="3"/>
              <c:layout>
                <c:manualLayout>
                  <c:x val="0.1308742369048066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206-4BB4-A288-624E989FDA0F}"/>
                </c:ext>
              </c:extLst>
            </c:dLbl>
            <c:dLbl>
              <c:idx val="4"/>
              <c:layout>
                <c:manualLayout>
                  <c:x val="0.11015276508560436"/>
                  <c:y val="6.219886904156079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206-4BB4-A288-624E989FDA0F}"/>
                </c:ext>
              </c:extLst>
            </c:dLbl>
            <c:dLbl>
              <c:idx val="5"/>
              <c:layout>
                <c:manualLayout>
                  <c:x val="9.637811966667918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206-4BB4-A288-624E989FDA0F}"/>
                </c:ext>
              </c:extLst>
            </c:dLbl>
            <c:dLbl>
              <c:idx val="6"/>
              <c:layout>
                <c:manualLayout>
                  <c:x val="9.6010749053824548E-2"/>
                  <c:y val="2.6714210838169048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206-4BB4-A288-624E989FDA0F}"/>
                </c:ext>
              </c:extLst>
            </c:dLbl>
            <c:dLbl>
              <c:idx val="7"/>
              <c:layout>
                <c:manualLayout>
                  <c:x val="9.0125475174108724E-2"/>
                  <c:y val="-6.219886904156079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206-4BB4-A288-624E989FDA0F}"/>
                </c:ext>
              </c:extLst>
            </c:dLbl>
            <c:dLbl>
              <c:idx val="8"/>
              <c:layout>
                <c:manualLayout>
                  <c:x val="8.5130002628844681E-2"/>
                  <c:y val="2.6714210838169048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206-4BB4-A288-624E989FDA0F}"/>
                </c:ext>
              </c:extLst>
            </c:dLbl>
            <c:dLbl>
              <c:idx val="9"/>
              <c:layout>
                <c:manualLayout>
                  <c:x val="8.285167056820599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206-4BB4-A288-624E989FDA0F}"/>
                </c:ext>
              </c:extLst>
            </c:dLbl>
            <c:dLbl>
              <c:idx val="10"/>
              <c:layout>
                <c:manualLayout>
                  <c:x val="7.6199107861914722E-2"/>
                  <c:y val="5.3428421676338096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206-4BB4-A288-624E989FDA0F}"/>
                </c:ext>
              </c:extLst>
            </c:dLbl>
            <c:dLbl>
              <c:idx val="11"/>
              <c:layout>
                <c:manualLayout>
                  <c:x val="7.5433488143075919E-2"/>
                  <c:y val="2.6714210838169048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206-4BB4-A288-624E989FDA0F}"/>
                </c:ext>
              </c:extLst>
            </c:dLbl>
            <c:dLbl>
              <c:idx val="12"/>
              <c:layout>
                <c:manualLayout>
                  <c:x val="6.7659952680795707E-2"/>
                  <c:y val="2.6714210838169048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206-4BB4-A288-624E989FDA0F}"/>
                </c:ext>
              </c:extLst>
            </c:dLbl>
            <c:dLbl>
              <c:idx val="13"/>
              <c:layout>
                <c:manualLayout>
                  <c:x val="6.8056365768269469E-2"/>
                  <c:y val="2.6714210838169048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206-4BB4-A288-624E989FDA0F}"/>
                </c:ext>
              </c:extLst>
            </c:dLbl>
            <c:dLbl>
              <c:idx val="14"/>
              <c:layout>
                <c:manualLayout>
                  <c:x val="5.4477673597636542E-2"/>
                  <c:y val="5.3428421676338096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206-4BB4-A288-624E989FDA0F}"/>
                </c:ext>
              </c:extLst>
            </c:dLbl>
            <c:dLbl>
              <c:idx val="15"/>
              <c:layout>
                <c:manualLayout>
                  <c:x val="4.9706696042962836E-2"/>
                  <c:y val="2.6714210838169048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206-4BB4-A288-624E989FDA0F}"/>
                </c:ext>
              </c:extLst>
            </c:dLbl>
            <c:spPr>
              <a:noFill/>
              <a:ln>
                <a:noFill/>
              </a:ln>
              <a:effectLst/>
            </c:spPr>
            <c:txPr>
              <a:bodyPr/>
              <a:lstStyle/>
              <a:p>
                <a:pPr>
                  <a:defRPr sz="1000"/>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'two-year set-pp11-18'!$K$6:$K$21</c:f>
              <c:strCache>
                <c:ptCount val="16"/>
                <c:pt idx="0">
                  <c:v>Texas (-9,308)</c:v>
                </c:pt>
                <c:pt idx="1">
                  <c:v>Florida (-7,552)</c:v>
                </c:pt>
                <c:pt idx="2">
                  <c:v>North Carolina (-10,915)</c:v>
                </c:pt>
                <c:pt idx="3">
                  <c:v>Virginia (-3,424)</c:v>
                </c:pt>
                <c:pt idx="4">
                  <c:v>Maryland (2,472)</c:v>
                </c:pt>
                <c:pt idx="5">
                  <c:v>South Carolina (-2,789)</c:v>
                </c:pt>
                <c:pt idx="6">
                  <c:v>Mississippi (-4)</c:v>
                </c:pt>
                <c:pt idx="7">
                  <c:v>Alabama (-1,894)</c:v>
                </c:pt>
                <c:pt idx="8">
                  <c:v>Tennessee (-3,161)</c:v>
                </c:pt>
                <c:pt idx="9">
                  <c:v>Oklahoma (-2,986)</c:v>
                </c:pt>
                <c:pt idx="10">
                  <c:v>Kentucky (-2,434)</c:v>
                </c:pt>
                <c:pt idx="11">
                  <c:v>Georgia (-1,292)</c:v>
                </c:pt>
                <c:pt idx="12">
                  <c:v>Louisiana (-1,441)</c:v>
                </c:pt>
                <c:pt idx="13">
                  <c:v>Arkansas (-3,233)</c:v>
                </c:pt>
                <c:pt idx="14">
                  <c:v>West Virginia (-1,814)</c:v>
                </c:pt>
                <c:pt idx="15">
                  <c:v>Delaware (-482)</c:v>
                </c:pt>
              </c:strCache>
            </c:strRef>
          </c:cat>
          <c:val>
            <c:numRef>
              <c:f>'two-year set-pp11-18'!$N$6:$N$21</c:f>
              <c:numCache>
                <c:formatCode>_(* #,##0_);_(* \(#,##0\);_(* "-"??_);_(@_)</c:formatCode>
                <c:ptCount val="16"/>
                <c:pt idx="0">
                  <c:v>478458.10222222231</c:v>
                </c:pt>
                <c:pt idx="1">
                  <c:v>337906.80666666664</c:v>
                </c:pt>
                <c:pt idx="2">
                  <c:v>195034.59333333335</c:v>
                </c:pt>
                <c:pt idx="3">
                  <c:v>120263.33333333333</c:v>
                </c:pt>
                <c:pt idx="4">
                  <c:v>95613.333333333328</c:v>
                </c:pt>
                <c:pt idx="5">
                  <c:v>76206.599999999991</c:v>
                </c:pt>
                <c:pt idx="6">
                  <c:v>62912.899999999994</c:v>
                </c:pt>
                <c:pt idx="7">
                  <c:v>61643.900000000009</c:v>
                </c:pt>
                <c:pt idx="8">
                  <c:v>56874.499999999993</c:v>
                </c:pt>
                <c:pt idx="9" formatCode="#,##0_);\(#,##0\)">
                  <c:v>46576.9</c:v>
                </c:pt>
                <c:pt idx="10">
                  <c:v>46344.433333333342</c:v>
                </c:pt>
                <c:pt idx="11">
                  <c:v>40866.983333333337</c:v>
                </c:pt>
                <c:pt idx="12">
                  <c:v>38594.25</c:v>
                </c:pt>
                <c:pt idx="13">
                  <c:v>37581.199999999997</c:v>
                </c:pt>
                <c:pt idx="14">
                  <c:v>15647.83</c:v>
                </c:pt>
                <c:pt idx="15">
                  <c:v>9913.6</c:v>
                </c:pt>
              </c:numCache>
            </c:numRef>
          </c:val>
          <c:extLst>
            <c:ext xmlns:c16="http://schemas.microsoft.com/office/drawing/2014/chart" uri="{C3380CC4-5D6E-409C-BE32-E72D297353CC}">
              <c16:uniqueId val="{00000010-8206-4BB4-A288-624E989FDA0F}"/>
            </c:ext>
          </c:extLst>
        </c:ser>
        <c:ser>
          <c:idx val="1"/>
          <c:order val="1"/>
          <c:tx>
            <c:strRef>
              <c:f>'two-year set-pp11-18'!$M$3</c:f>
              <c:strCache>
                <c:ptCount val="1"/>
                <c:pt idx="0">
                  <c:v>2013-14</c:v>
                </c:pt>
              </c:strCache>
            </c:strRef>
          </c:tx>
          <c:spPr>
            <a:solidFill>
              <a:schemeClr val="bg1">
                <a:lumMod val="75000"/>
              </a:schemeClr>
            </a:solidFill>
            <a:ln w="12700">
              <a:solidFill>
                <a:sysClr val="windowText" lastClr="000000"/>
              </a:solidFill>
              <a:prstDash val="solid"/>
            </a:ln>
          </c:spPr>
          <c:invertIfNegative val="0"/>
          <c:dPt>
            <c:idx val="0"/>
            <c:invertIfNegative val="0"/>
            <c:bubble3D val="0"/>
            <c:extLst>
              <c:ext xmlns:c16="http://schemas.microsoft.com/office/drawing/2014/chart" uri="{C3380CC4-5D6E-409C-BE32-E72D297353CC}">
                <c16:uniqueId val="{00000011-8206-4BB4-A288-624E989FDA0F}"/>
              </c:ext>
            </c:extLst>
          </c:dPt>
          <c:dPt>
            <c:idx val="1"/>
            <c:invertIfNegative val="0"/>
            <c:bubble3D val="0"/>
            <c:extLst>
              <c:ext xmlns:c16="http://schemas.microsoft.com/office/drawing/2014/chart" uri="{C3380CC4-5D6E-409C-BE32-E72D297353CC}">
                <c16:uniqueId val="{00000012-8206-4BB4-A288-624E989FDA0F}"/>
              </c:ext>
            </c:extLst>
          </c:dPt>
          <c:dPt>
            <c:idx val="2"/>
            <c:invertIfNegative val="0"/>
            <c:bubble3D val="0"/>
            <c:extLst>
              <c:ext xmlns:c16="http://schemas.microsoft.com/office/drawing/2014/chart" uri="{C3380CC4-5D6E-409C-BE32-E72D297353CC}">
                <c16:uniqueId val="{00000013-8206-4BB4-A288-624E989FDA0F}"/>
              </c:ext>
            </c:extLst>
          </c:dPt>
          <c:dPt>
            <c:idx val="3"/>
            <c:invertIfNegative val="0"/>
            <c:bubble3D val="0"/>
            <c:extLst>
              <c:ext xmlns:c16="http://schemas.microsoft.com/office/drawing/2014/chart" uri="{C3380CC4-5D6E-409C-BE32-E72D297353CC}">
                <c16:uniqueId val="{00000014-8206-4BB4-A288-624E989FDA0F}"/>
              </c:ext>
            </c:extLst>
          </c:dPt>
          <c:dPt>
            <c:idx val="4"/>
            <c:invertIfNegative val="0"/>
            <c:bubble3D val="0"/>
            <c:spPr>
              <a:solidFill>
                <a:schemeClr val="tx1"/>
              </a:solidFill>
              <a:ln w="12700">
                <a:solidFill>
                  <a:sysClr val="windowText" lastClr="000000"/>
                </a:solidFill>
                <a:prstDash val="solid"/>
              </a:ln>
            </c:spPr>
            <c:extLst>
              <c:ext xmlns:c16="http://schemas.microsoft.com/office/drawing/2014/chart" uri="{C3380CC4-5D6E-409C-BE32-E72D297353CC}">
                <c16:uniqueId val="{0000001F-4590-478A-955A-AB09E6DFBC9F}"/>
              </c:ext>
            </c:extLst>
          </c:dPt>
          <c:dPt>
            <c:idx val="5"/>
            <c:invertIfNegative val="0"/>
            <c:bubble3D val="0"/>
            <c:extLst>
              <c:ext xmlns:c16="http://schemas.microsoft.com/office/drawing/2014/chart" uri="{C3380CC4-5D6E-409C-BE32-E72D297353CC}">
                <c16:uniqueId val="{00000015-8206-4BB4-A288-624E989FDA0F}"/>
              </c:ext>
            </c:extLst>
          </c:dPt>
          <c:dPt>
            <c:idx val="6"/>
            <c:invertIfNegative val="0"/>
            <c:bubble3D val="0"/>
            <c:extLst>
              <c:ext xmlns:c16="http://schemas.microsoft.com/office/drawing/2014/chart" uri="{C3380CC4-5D6E-409C-BE32-E72D297353CC}">
                <c16:uniqueId val="{00000016-8206-4BB4-A288-624E989FDA0F}"/>
              </c:ext>
            </c:extLst>
          </c:dPt>
          <c:dPt>
            <c:idx val="7"/>
            <c:invertIfNegative val="0"/>
            <c:bubble3D val="0"/>
            <c:extLst>
              <c:ext xmlns:c16="http://schemas.microsoft.com/office/drawing/2014/chart" uri="{C3380CC4-5D6E-409C-BE32-E72D297353CC}">
                <c16:uniqueId val="{00000017-8206-4BB4-A288-624E989FDA0F}"/>
              </c:ext>
            </c:extLst>
          </c:dPt>
          <c:dPt>
            <c:idx val="8"/>
            <c:invertIfNegative val="0"/>
            <c:bubble3D val="0"/>
            <c:extLst>
              <c:ext xmlns:c16="http://schemas.microsoft.com/office/drawing/2014/chart" uri="{C3380CC4-5D6E-409C-BE32-E72D297353CC}">
                <c16:uniqueId val="{00000018-8206-4BB4-A288-624E989FDA0F}"/>
              </c:ext>
            </c:extLst>
          </c:dPt>
          <c:dPt>
            <c:idx val="9"/>
            <c:invertIfNegative val="0"/>
            <c:bubble3D val="0"/>
            <c:extLst>
              <c:ext xmlns:c16="http://schemas.microsoft.com/office/drawing/2014/chart" uri="{C3380CC4-5D6E-409C-BE32-E72D297353CC}">
                <c16:uniqueId val="{00000019-8206-4BB4-A288-624E989FDA0F}"/>
              </c:ext>
            </c:extLst>
          </c:dPt>
          <c:dPt>
            <c:idx val="10"/>
            <c:invertIfNegative val="0"/>
            <c:bubble3D val="0"/>
            <c:extLst>
              <c:ext xmlns:c16="http://schemas.microsoft.com/office/drawing/2014/chart" uri="{C3380CC4-5D6E-409C-BE32-E72D297353CC}">
                <c16:uniqueId val="{0000001A-8206-4BB4-A288-624E989FDA0F}"/>
              </c:ext>
            </c:extLst>
          </c:dPt>
          <c:dPt>
            <c:idx val="11"/>
            <c:invertIfNegative val="0"/>
            <c:bubble3D val="0"/>
            <c:extLst>
              <c:ext xmlns:c16="http://schemas.microsoft.com/office/drawing/2014/chart" uri="{C3380CC4-5D6E-409C-BE32-E72D297353CC}">
                <c16:uniqueId val="{0000001B-8206-4BB4-A288-624E989FDA0F}"/>
              </c:ext>
            </c:extLst>
          </c:dPt>
          <c:dPt>
            <c:idx val="12"/>
            <c:invertIfNegative val="0"/>
            <c:bubble3D val="0"/>
            <c:extLst>
              <c:ext xmlns:c16="http://schemas.microsoft.com/office/drawing/2014/chart" uri="{C3380CC4-5D6E-409C-BE32-E72D297353CC}">
                <c16:uniqueId val="{0000001C-8206-4BB4-A288-624E989FDA0F}"/>
              </c:ext>
            </c:extLst>
          </c:dPt>
          <c:dPt>
            <c:idx val="14"/>
            <c:invertIfNegative val="0"/>
            <c:bubble3D val="0"/>
            <c:extLst>
              <c:ext xmlns:c16="http://schemas.microsoft.com/office/drawing/2014/chart" uri="{C3380CC4-5D6E-409C-BE32-E72D297353CC}">
                <c16:uniqueId val="{0000001D-8206-4BB4-A288-624E989FDA0F}"/>
              </c:ext>
            </c:extLst>
          </c:dPt>
          <c:dPt>
            <c:idx val="15"/>
            <c:invertIfNegative val="0"/>
            <c:bubble3D val="0"/>
            <c:extLst>
              <c:ext xmlns:c16="http://schemas.microsoft.com/office/drawing/2014/chart" uri="{C3380CC4-5D6E-409C-BE32-E72D297353CC}">
                <c16:uniqueId val="{0000001E-8206-4BB4-A288-624E989FDA0F}"/>
              </c:ext>
            </c:extLst>
          </c:dPt>
          <c:cat>
            <c:strRef>
              <c:f>'two-year set-pp11-18'!$K$6:$K$21</c:f>
              <c:strCache>
                <c:ptCount val="16"/>
                <c:pt idx="0">
                  <c:v>Texas (-9,308)</c:v>
                </c:pt>
                <c:pt idx="1">
                  <c:v>Florida (-7,552)</c:v>
                </c:pt>
                <c:pt idx="2">
                  <c:v>North Carolina (-10,915)</c:v>
                </c:pt>
                <c:pt idx="3">
                  <c:v>Virginia (-3,424)</c:v>
                </c:pt>
                <c:pt idx="4">
                  <c:v>Maryland (2,472)</c:v>
                </c:pt>
                <c:pt idx="5">
                  <c:v>South Carolina (-2,789)</c:v>
                </c:pt>
                <c:pt idx="6">
                  <c:v>Mississippi (-4)</c:v>
                </c:pt>
                <c:pt idx="7">
                  <c:v>Alabama (-1,894)</c:v>
                </c:pt>
                <c:pt idx="8">
                  <c:v>Tennessee (-3,161)</c:v>
                </c:pt>
                <c:pt idx="9">
                  <c:v>Oklahoma (-2,986)</c:v>
                </c:pt>
                <c:pt idx="10">
                  <c:v>Kentucky (-2,434)</c:v>
                </c:pt>
                <c:pt idx="11">
                  <c:v>Georgia (-1,292)</c:v>
                </c:pt>
                <c:pt idx="12">
                  <c:v>Louisiana (-1,441)</c:v>
                </c:pt>
                <c:pt idx="13">
                  <c:v>Arkansas (-3,233)</c:v>
                </c:pt>
                <c:pt idx="14">
                  <c:v>West Virginia (-1,814)</c:v>
                </c:pt>
                <c:pt idx="15">
                  <c:v>Delaware (-482)</c:v>
                </c:pt>
              </c:strCache>
            </c:strRef>
          </c:cat>
          <c:val>
            <c:numRef>
              <c:f>'two-year set-pp11-18'!$O$6:$O$21</c:f>
              <c:numCache>
                <c:formatCode>#,##0</c:formatCode>
                <c:ptCount val="16"/>
                <c:pt idx="0">
                  <c:v>9308.2033333332511</c:v>
                </c:pt>
                <c:pt idx="1">
                  <c:v>7552.1344444445567</c:v>
                </c:pt>
                <c:pt idx="2">
                  <c:v>10915.122222222184</c:v>
                </c:pt>
                <c:pt idx="3">
                  <c:v>3424.4333333333343</c:v>
                </c:pt>
                <c:pt idx="4">
                  <c:v>2472.2166666666599</c:v>
                </c:pt>
                <c:pt idx="5">
                  <c:v>2789.1666666666861</c:v>
                </c:pt>
                <c:pt idx="6">
                  <c:v>4.3000000000101863</c:v>
                </c:pt>
                <c:pt idx="7">
                  <c:v>1894.0999999999913</c:v>
                </c:pt>
                <c:pt idx="8">
                  <c:v>3161.3666666666759</c:v>
                </c:pt>
                <c:pt idx="9">
                  <c:v>2985.8333333333212</c:v>
                </c:pt>
                <c:pt idx="10">
                  <c:v>2434.166666666657</c:v>
                </c:pt>
                <c:pt idx="11">
                  <c:v>1291.6833333333343</c:v>
                </c:pt>
                <c:pt idx="12">
                  <c:v>1440.9833333333299</c:v>
                </c:pt>
                <c:pt idx="13">
                  <c:v>3233.0666666666657</c:v>
                </c:pt>
                <c:pt idx="14">
                  <c:v>1813.5166666666646</c:v>
                </c:pt>
                <c:pt idx="15">
                  <c:v>481.63333333333321</c:v>
                </c:pt>
              </c:numCache>
            </c:numRef>
          </c:val>
          <c:extLst>
            <c:ext xmlns:c16="http://schemas.microsoft.com/office/drawing/2014/chart" uri="{C3380CC4-5D6E-409C-BE32-E72D297353CC}">
              <c16:uniqueId val="{0000001F-8206-4BB4-A288-624E989FDA0F}"/>
            </c:ext>
          </c:extLst>
        </c:ser>
        <c:dLbls>
          <c:showLegendKey val="0"/>
          <c:showVal val="0"/>
          <c:showCatName val="0"/>
          <c:showSerName val="0"/>
          <c:showPercent val="0"/>
          <c:showBubbleSize val="0"/>
        </c:dLbls>
        <c:gapWidth val="50"/>
        <c:overlap val="100"/>
        <c:axId val="120251904"/>
        <c:axId val="120253440"/>
      </c:barChart>
      <c:catAx>
        <c:axId val="12025190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rtl="0">
              <a:defRPr sz="1000" b="0" i="0" u="none" strike="noStrike" baseline="0">
                <a:solidFill>
                  <a:srgbClr val="000000"/>
                </a:solidFill>
                <a:latin typeface="Arial"/>
                <a:ea typeface="Arial"/>
                <a:cs typeface="Arial"/>
              </a:defRPr>
            </a:pPr>
            <a:endParaRPr lang="en-US"/>
          </a:p>
        </c:txPr>
        <c:crossAx val="120253440"/>
        <c:crosses val="autoZero"/>
        <c:auto val="1"/>
        <c:lblAlgn val="ctr"/>
        <c:lblOffset val="100"/>
        <c:tickLblSkip val="1"/>
        <c:tickMarkSkip val="1"/>
        <c:noMultiLvlLbl val="0"/>
      </c:catAx>
      <c:valAx>
        <c:axId val="120253440"/>
        <c:scaling>
          <c:orientation val="minMax"/>
        </c:scaling>
        <c:delete val="1"/>
        <c:axPos val="t"/>
        <c:numFmt formatCode="_(* #,##0_);_(* \(#,##0\);_(* &quot;-&quot;??_);_(@_)" sourceLinked="1"/>
        <c:majorTickMark val="out"/>
        <c:minorTickMark val="none"/>
        <c:tickLblPos val="nextTo"/>
        <c:crossAx val="120251904"/>
        <c:crosses val="autoZero"/>
        <c:crossBetween val="between"/>
      </c:valAx>
      <c:spPr>
        <a:noFill/>
        <a:ln w="25400">
          <a:noFill/>
        </a:ln>
      </c:spPr>
    </c:plotArea>
    <c:legend>
      <c:legendPos val="b"/>
      <c:layout>
        <c:manualLayout>
          <c:xMode val="edge"/>
          <c:yMode val="edge"/>
          <c:x val="0.27146334848048603"/>
          <c:y val="0.91665540217442987"/>
          <c:w val="0.37500006279119408"/>
          <c:h val="5.9957219004012123E-2"/>
        </c:manualLayout>
      </c:layout>
      <c:overlay val="0"/>
      <c:spPr>
        <a:solidFill>
          <a:srgbClr val="FFFFFF"/>
        </a:solidFill>
        <a:ln w="25400">
          <a:noFill/>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866" r="0.75000000000000866"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ysClr val="windowText" lastClr="000000"/>
                </a:solidFill>
                <a:latin typeface="Arial"/>
                <a:ea typeface="Arial"/>
                <a:cs typeface="Arial"/>
              </a:defRPr>
            </a:pPr>
            <a:r>
              <a:rPr lang="en-US">
                <a:solidFill>
                  <a:sysClr val="windowText" lastClr="000000"/>
                </a:solidFill>
              </a:rPr>
              <a:t>Changes in Full-Time-Equivalent Enrollment, 2013-14 to 2014-15</a:t>
            </a:r>
          </a:p>
        </c:rich>
      </c:tx>
      <c:layout>
        <c:manualLayout>
          <c:xMode val="edge"/>
          <c:yMode val="edge"/>
          <c:x val="0.13421237870380356"/>
          <c:y val="2.9850642071275618E-2"/>
        </c:manualLayout>
      </c:layout>
      <c:overlay val="0"/>
      <c:spPr>
        <a:noFill/>
        <a:ln w="25400">
          <a:noFill/>
        </a:ln>
      </c:spPr>
    </c:title>
    <c:autoTitleDeleted val="0"/>
    <c:plotArea>
      <c:layout>
        <c:manualLayout>
          <c:layoutTarget val="inner"/>
          <c:xMode val="edge"/>
          <c:yMode val="edge"/>
          <c:x val="0.17142370717173866"/>
          <c:y val="0.13590269247034659"/>
          <c:w val="0.80722740341082166"/>
          <c:h val="0.83110860503050932"/>
        </c:manualLayout>
      </c:layout>
      <c:barChart>
        <c:barDir val="bar"/>
        <c:grouping val="stacked"/>
        <c:varyColors val="0"/>
        <c:ser>
          <c:idx val="0"/>
          <c:order val="0"/>
          <c:spPr>
            <a:solidFill>
              <a:schemeClr val="bg1">
                <a:lumMod val="85000"/>
              </a:schemeClr>
            </a:solidFill>
            <a:ln w="12700">
              <a:solidFill>
                <a:srgbClr val="000000"/>
              </a:solidFill>
              <a:prstDash val="solid"/>
            </a:ln>
          </c:spPr>
          <c:invertIfNegative val="0"/>
          <c:dLbls>
            <c:dLbl>
              <c:idx val="0"/>
              <c:layout>
                <c:manualLayout>
                  <c:x val="-0.101460051992706"/>
                  <c:y val="3.410059676044330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956-4042-9B23-F6E4F2838045}"/>
                </c:ext>
              </c:extLst>
            </c:dLbl>
            <c:dLbl>
              <c:idx val="2"/>
              <c:layout>
                <c:manualLayout>
                  <c:x val="7.2435603737132148E-2"/>
                  <c:y val="8.0552590772700723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56-4042-9B23-F6E4F2838045}"/>
                </c:ext>
              </c:extLst>
            </c:dLbl>
            <c:dLbl>
              <c:idx val="3"/>
              <c:layout>
                <c:manualLayout>
                  <c:x val="-6.704739014141515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956-4042-9B23-F6E4F2838045}"/>
                </c:ext>
              </c:extLst>
            </c:dLbl>
            <c:dLbl>
              <c:idx val="4"/>
              <c:layout>
                <c:manualLayout>
                  <c:x val="-7.301328192481504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956-4042-9B23-F6E4F2838045}"/>
                </c:ext>
              </c:extLst>
            </c:dLbl>
            <c:dLbl>
              <c:idx val="5"/>
              <c:layout>
                <c:manualLayout>
                  <c:x val="-8.092819081239646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956-4042-9B23-F6E4F2838045}"/>
                </c:ext>
              </c:extLst>
            </c:dLbl>
            <c:dLbl>
              <c:idx val="6"/>
              <c:layout>
                <c:manualLayout>
                  <c:x val="-9.017037417222688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956-4042-9B23-F6E4F2838045}"/>
                </c:ext>
              </c:extLst>
            </c:dLbl>
            <c:dLbl>
              <c:idx val="7"/>
              <c:layout>
                <c:manualLayout>
                  <c:x val="-9.4809492215698787E-2"/>
                  <c:y val="6.251703852531557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956-4042-9B23-F6E4F2838045}"/>
                </c:ext>
              </c:extLst>
            </c:dLbl>
            <c:dLbl>
              <c:idx val="8"/>
              <c:layout>
                <c:manualLayout>
                  <c:x val="-0.10348701642819282"/>
                  <c:y val="-6.251703852531557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956-4042-9B23-F6E4F2838045}"/>
                </c:ext>
              </c:extLst>
            </c:dLbl>
            <c:dLbl>
              <c:idx val="9"/>
              <c:layout>
                <c:manualLayout>
                  <c:x val="-0.10642397840174589"/>
                  <c:y val="6.251703852531557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956-4042-9B23-F6E4F2838045}"/>
                </c:ext>
              </c:extLst>
            </c:dLbl>
            <c:dLbl>
              <c:idx val="10"/>
              <c:layout>
                <c:manualLayout>
                  <c:x val="-0.10944606486987218"/>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956-4042-9B23-F6E4F2838045}"/>
                </c:ext>
              </c:extLst>
            </c:dLbl>
            <c:dLbl>
              <c:idx val="11"/>
              <c:layout>
                <c:manualLayout>
                  <c:x val="-0.11009401249327141"/>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956-4042-9B23-F6E4F2838045}"/>
                </c:ext>
              </c:extLst>
            </c:dLbl>
            <c:dLbl>
              <c:idx val="12"/>
              <c:layout>
                <c:manualLayout>
                  <c:x val="-0.11403010235803196"/>
                  <c:y val="-1.2503407705063114E-1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956-4042-9B23-F6E4F2838045}"/>
                </c:ext>
              </c:extLst>
            </c:dLbl>
            <c:dLbl>
              <c:idx val="13"/>
              <c:layout>
                <c:manualLayout>
                  <c:x val="-0.11522985699919458"/>
                  <c:y val="-2.6850863590900245E-7"/>
                </c:manualLayout>
              </c:layout>
              <c:numFmt formatCode="0.0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956-4042-9B23-F6E4F2838045}"/>
                </c:ext>
              </c:extLst>
            </c:dLbl>
            <c:dLbl>
              <c:idx val="14"/>
              <c:layout>
                <c:manualLayout>
                  <c:x val="-0.12260597790935911"/>
                  <c:y val="0"/>
                </c:manualLayout>
              </c:layout>
              <c:numFmt formatCode="0.0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956-4042-9B23-F6E4F2838045}"/>
                </c:ext>
              </c:extLst>
            </c:dLbl>
            <c:dLbl>
              <c:idx val="15"/>
              <c:layout>
                <c:manualLayout>
                  <c:x val="-0.13638129097137902"/>
                  <c:y val="-2.6850863603403653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956-4042-9B23-F6E4F2838045}"/>
                </c:ext>
              </c:extLst>
            </c:dLbl>
            <c:dLbl>
              <c:idx val="16"/>
              <c:layout>
                <c:manualLayout>
                  <c:x val="-0.16234459563778694"/>
                  <c:y val="-1.2503407705063114E-1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956-4042-9B23-F6E4F2838045}"/>
                </c:ext>
              </c:extLst>
            </c:dLbl>
            <c:dLbl>
              <c:idx val="17"/>
              <c:layout>
                <c:manualLayout>
                  <c:x val="-0.19786905015251471"/>
                  <c:y val="-1.2503407705063114E-1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956-4042-9B23-F6E4F2838045}"/>
                </c:ext>
              </c:extLst>
            </c:dLbl>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'two-year set-pp11-18'!$K$35:$K$52</c:f>
              <c:strCache>
                <c:ptCount val="18"/>
                <c:pt idx="0">
                  <c:v>SREB states</c:v>
                </c:pt>
                <c:pt idx="2">
                  <c:v>Maryland</c:v>
                </c:pt>
                <c:pt idx="3">
                  <c:v>Mississippi</c:v>
                </c:pt>
                <c:pt idx="4">
                  <c:v>Texas</c:v>
                </c:pt>
                <c:pt idx="5">
                  <c:v>Florida</c:v>
                </c:pt>
                <c:pt idx="6">
                  <c:v>Virginia</c:v>
                </c:pt>
                <c:pt idx="7">
                  <c:v>Alabama</c:v>
                </c:pt>
                <c:pt idx="8">
                  <c:v>Georgia</c:v>
                </c:pt>
                <c:pt idx="9">
                  <c:v>South Carolina</c:v>
                </c:pt>
                <c:pt idx="10">
                  <c:v>Louisiana</c:v>
                </c:pt>
                <c:pt idx="11">
                  <c:v>Delaware</c:v>
                </c:pt>
                <c:pt idx="12">
                  <c:v>Kentucky</c:v>
                </c:pt>
                <c:pt idx="13">
                  <c:v>Tennessee</c:v>
                </c:pt>
                <c:pt idx="14">
                  <c:v>North Carolina</c:v>
                </c:pt>
                <c:pt idx="15">
                  <c:v>Oklahoma</c:v>
                </c:pt>
                <c:pt idx="16">
                  <c:v>Arkansas</c:v>
                </c:pt>
                <c:pt idx="17">
                  <c:v>West Virginia</c:v>
                </c:pt>
              </c:strCache>
            </c:strRef>
          </c:cat>
          <c:val>
            <c:numRef>
              <c:f>'two-year set-pp11-18'!$L$35:$L$52</c:f>
              <c:numCache>
                <c:formatCode>0.0%</c:formatCode>
                <c:ptCount val="18"/>
                <c:pt idx="0">
                  <c:v>-2.8382891130872959E-2</c:v>
                </c:pt>
                <c:pt idx="2">
                  <c:v>2.6542699455861435E-2</c:v>
                </c:pt>
                <c:pt idx="3" formatCode="0.00%">
                  <c:v>-6.8343791522988719E-5</c:v>
                </c:pt>
                <c:pt idx="4">
                  <c:v>-1.9083325820817825E-2</c:v>
                </c:pt>
                <c:pt idx="5">
                  <c:v>-2.1861163645538809E-2</c:v>
                </c:pt>
                <c:pt idx="6">
                  <c:v>-2.7686111776616021E-2</c:v>
                </c:pt>
                <c:pt idx="7">
                  <c:v>-2.9810507098114378E-2</c:v>
                </c:pt>
                <c:pt idx="8">
                  <c:v>-3.0638619184667468E-2</c:v>
                </c:pt>
                <c:pt idx="9">
                  <c:v>-3.5307799194303061E-2</c:v>
                </c:pt>
                <c:pt idx="10">
                  <c:v>-3.5992879605214328E-2</c:v>
                </c:pt>
                <c:pt idx="11">
                  <c:v>-4.6332132996854312E-2</c:v>
                </c:pt>
                <c:pt idx="12">
                  <c:v>-4.9902347887529716E-2</c:v>
                </c:pt>
                <c:pt idx="13">
                  <c:v>-5.2657966682139054E-2</c:v>
                </c:pt>
                <c:pt idx="14">
                  <c:v>-5.2998967212837922E-2</c:v>
                </c:pt>
                <c:pt idx="15">
                  <c:v>-6.0243516297863349E-2</c:v>
                </c:pt>
                <c:pt idx="16">
                  <c:v>-7.9214131006478117E-2</c:v>
                </c:pt>
                <c:pt idx="17">
                  <c:v>-0.1038589234430944</c:v>
                </c:pt>
              </c:numCache>
            </c:numRef>
          </c:val>
          <c:extLst>
            <c:ext xmlns:c16="http://schemas.microsoft.com/office/drawing/2014/chart" uri="{C3380CC4-5D6E-409C-BE32-E72D297353CC}">
              <c16:uniqueId val="{00000011-0956-4042-9B23-F6E4F2838045}"/>
            </c:ext>
          </c:extLst>
        </c:ser>
        <c:dLbls>
          <c:showLegendKey val="0"/>
          <c:showVal val="0"/>
          <c:showCatName val="0"/>
          <c:showSerName val="0"/>
          <c:showPercent val="0"/>
          <c:showBubbleSize val="0"/>
        </c:dLbls>
        <c:gapWidth val="50"/>
        <c:overlap val="100"/>
        <c:axId val="121220480"/>
        <c:axId val="121226368"/>
      </c:barChart>
      <c:catAx>
        <c:axId val="121220480"/>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rtl="0">
              <a:defRPr sz="1000" b="0" i="0" u="none" strike="noStrike" baseline="0">
                <a:solidFill>
                  <a:srgbClr val="000000"/>
                </a:solidFill>
                <a:latin typeface="Arial"/>
                <a:ea typeface="Arial"/>
                <a:cs typeface="Arial"/>
              </a:defRPr>
            </a:pPr>
            <a:endParaRPr lang="en-US"/>
          </a:p>
        </c:txPr>
        <c:crossAx val="121226368"/>
        <c:crosses val="autoZero"/>
        <c:auto val="1"/>
        <c:lblAlgn val="ctr"/>
        <c:lblOffset val="100"/>
        <c:tickLblSkip val="1"/>
        <c:tickMarkSkip val="1"/>
        <c:noMultiLvlLbl val="0"/>
      </c:catAx>
      <c:valAx>
        <c:axId val="121226368"/>
        <c:scaling>
          <c:orientation val="minMax"/>
          <c:max val="0.13"/>
          <c:min val="-0.15000000000000002"/>
        </c:scaling>
        <c:delete val="1"/>
        <c:axPos val="t"/>
        <c:numFmt formatCode="0.0%" sourceLinked="1"/>
        <c:majorTickMark val="out"/>
        <c:minorTickMark val="none"/>
        <c:tickLblPos val="nextTo"/>
        <c:crossAx val="121220480"/>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&amp;L&amp;"AGaramond,Regular"SREB-State Data Exchange&amp;CPage &amp;P&amp;R&amp;"AGaramond,Regular"March 2014</c:oddFooter>
    </c:headerFooter>
    <c:pageMargins b="1" l="0.75000000000000844" r="0.75000000000000844" t="1" header="0.5" footer="0.5"/>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ysClr val="windowText" lastClr="000000"/>
                </a:solidFill>
                <a:latin typeface="Arial"/>
                <a:ea typeface="Arial"/>
                <a:cs typeface="Arial"/>
              </a:defRPr>
            </a:pPr>
            <a:r>
              <a:rPr lang="en-US" sz="1000" b="1" i="0" u="none" strike="noStrike" baseline="0">
                <a:solidFill>
                  <a:sysClr val="windowText" lastClr="000000"/>
                </a:solidFill>
                <a:latin typeface="Arial"/>
                <a:cs typeface="Arial"/>
              </a:rPr>
              <a:t>Percentage of Undergraduate Credit or Contact Hours Taken</a:t>
            </a:r>
          </a:p>
          <a:p>
            <a:pPr>
              <a:defRPr sz="1000" b="0" i="0" u="none" strike="noStrike" baseline="0">
                <a:solidFill>
                  <a:sysClr val="windowText" lastClr="000000"/>
                </a:solidFill>
                <a:latin typeface="Arial"/>
                <a:ea typeface="Arial"/>
                <a:cs typeface="Arial"/>
              </a:defRPr>
            </a:pPr>
            <a:r>
              <a:rPr lang="en-US" sz="1000" b="1" i="0" u="none" strike="noStrike" baseline="0">
                <a:solidFill>
                  <a:sysClr val="windowText" lastClr="000000"/>
                </a:solidFill>
                <a:latin typeface="Arial"/>
                <a:cs typeface="Arial"/>
              </a:rPr>
              <a:t>By High School Students, 2014-15</a:t>
            </a:r>
          </a:p>
          <a:p>
            <a:pPr>
              <a:defRPr sz="1000" b="0" i="0" u="none" strike="noStrike" baseline="0">
                <a:solidFill>
                  <a:sysClr val="windowText" lastClr="000000"/>
                </a:solidFill>
                <a:latin typeface="Arial"/>
                <a:ea typeface="Arial"/>
                <a:cs typeface="Arial"/>
              </a:defRPr>
            </a:pPr>
            <a:r>
              <a:rPr lang="en-US" sz="1000" b="0" i="0" u="none" strike="noStrike" baseline="0">
                <a:solidFill>
                  <a:sysClr val="windowText" lastClr="000000"/>
                </a:solidFill>
                <a:latin typeface="Arial"/>
                <a:cs typeface="Arial"/>
              </a:rPr>
              <a:t>(point change from 2013-14 shown in parentheses)</a:t>
            </a:r>
          </a:p>
        </c:rich>
      </c:tx>
      <c:layout>
        <c:manualLayout>
          <c:xMode val="edge"/>
          <c:yMode val="edge"/>
          <c:x val="0.23798418509788424"/>
          <c:y val="1.4918876828375992E-2"/>
        </c:manualLayout>
      </c:layout>
      <c:overlay val="0"/>
      <c:spPr>
        <a:noFill/>
        <a:ln w="25400">
          <a:noFill/>
        </a:ln>
      </c:spPr>
    </c:title>
    <c:autoTitleDeleted val="0"/>
    <c:plotArea>
      <c:layout>
        <c:manualLayout>
          <c:layoutTarget val="inner"/>
          <c:xMode val="edge"/>
          <c:yMode val="edge"/>
          <c:x val="0.26675510306434624"/>
          <c:y val="0.15987326392385096"/>
          <c:w val="0.69790169028872628"/>
          <c:h val="0.78913633649871062"/>
        </c:manualLayout>
      </c:layout>
      <c:barChart>
        <c:barDir val="bar"/>
        <c:grouping val="clustered"/>
        <c:varyColors val="0"/>
        <c:ser>
          <c:idx val="0"/>
          <c:order val="0"/>
          <c:tx>
            <c:strRef>
              <c:f>'two-year set-pp11-18'!$K$62:$K$77</c:f>
              <c:strCache>
                <c:ptCount val="16"/>
                <c:pt idx="0">
                  <c:v>Virginia (1.8)</c:v>
                </c:pt>
                <c:pt idx="1">
                  <c:v>Texas (0.7)</c:v>
                </c:pt>
                <c:pt idx="2">
                  <c:v>Arkansas (1.6)</c:v>
                </c:pt>
                <c:pt idx="3">
                  <c:v>Tennessee (1.1)</c:v>
                </c:pt>
                <c:pt idx="4">
                  <c:v>North Carolina (1.0)</c:v>
                </c:pt>
                <c:pt idx="5">
                  <c:v>Kentucky (0.5)</c:v>
                </c:pt>
                <c:pt idx="6">
                  <c:v>Louisiana (-0.7)</c:v>
                </c:pt>
                <c:pt idx="7">
                  <c:v>South Carolina (1.0)</c:v>
                </c:pt>
                <c:pt idx="8">
                  <c:v>West Virginia (0.3)</c:v>
                </c:pt>
                <c:pt idx="9">
                  <c:v>Alabama (0.3)</c:v>
                </c:pt>
                <c:pt idx="10">
                  <c:v>Florida (-0.1)</c:v>
                </c:pt>
                <c:pt idx="11">
                  <c:v>Georgia (0.8)</c:v>
                </c:pt>
                <c:pt idx="12">
                  <c:v>Mississippi (0.8)</c:v>
                </c:pt>
                <c:pt idx="13">
                  <c:v>Delaware (—)</c:v>
                </c:pt>
                <c:pt idx="14">
                  <c:v>Maryland (—)</c:v>
                </c:pt>
                <c:pt idx="15">
                  <c:v>Oklahoma (—)</c:v>
                </c:pt>
              </c:strCache>
            </c:strRef>
          </c:tx>
          <c:spPr>
            <a:solidFill>
              <a:schemeClr val="bg1">
                <a:lumMod val="85000"/>
              </a:schemeClr>
            </a:solidFill>
            <a:ln w="12700">
              <a:solidFill>
                <a:srgbClr val="000000"/>
              </a:solidFill>
              <a:prstDash val="solid"/>
            </a:ln>
          </c:spPr>
          <c:invertIfNegative val="0"/>
          <c:dLbls>
            <c:dLbl>
              <c:idx val="1"/>
              <c:numFmt formatCode="0.00%" sourceLinked="0"/>
              <c:spPr>
                <a:noFill/>
                <a:ln>
                  <a:noFill/>
                </a:ln>
                <a:effectLst/>
              </c:spPr>
              <c:txPr>
                <a:bodyPr/>
                <a:lstStyle/>
                <a:p>
                  <a:pPr>
                    <a:defRPr sz="1000"/>
                  </a:pPr>
                  <a:endParaRPr lang="en-US"/>
                </a:p>
              </c:txPr>
              <c:showLegendKey val="0"/>
              <c:showVal val="1"/>
              <c:showCatName val="0"/>
              <c:showSerName val="0"/>
              <c:showPercent val="0"/>
              <c:showBubbleSize val="0"/>
              <c:extLst>
                <c:ext xmlns:c16="http://schemas.microsoft.com/office/drawing/2014/chart" uri="{C3380CC4-5D6E-409C-BE32-E72D297353CC}">
                  <c16:uniqueId val="{00000000-840E-49B0-8E39-03B538328F02}"/>
                </c:ext>
              </c:extLst>
            </c:dLbl>
            <c:dLbl>
              <c:idx val="2"/>
              <c:numFmt formatCode="0.00%" sourceLinked="0"/>
              <c:spPr>
                <a:noFill/>
                <a:ln>
                  <a:noFill/>
                </a:ln>
                <a:effectLst/>
              </c:spPr>
              <c:txPr>
                <a:bodyPr/>
                <a:lstStyle/>
                <a:p>
                  <a:pPr>
                    <a:defRPr sz="1000"/>
                  </a:pPr>
                  <a:endParaRPr lang="en-US"/>
                </a:p>
              </c:txPr>
              <c:showLegendKey val="0"/>
              <c:showVal val="1"/>
              <c:showCatName val="0"/>
              <c:showSerName val="0"/>
              <c:showPercent val="0"/>
              <c:showBubbleSize val="0"/>
              <c:extLst>
                <c:ext xmlns:c16="http://schemas.microsoft.com/office/drawing/2014/chart" uri="{C3380CC4-5D6E-409C-BE32-E72D297353CC}">
                  <c16:uniqueId val="{00000001-840E-49B0-8E39-03B538328F02}"/>
                </c:ext>
              </c:extLst>
            </c:dLbl>
            <c:dLbl>
              <c:idx val="10"/>
              <c:numFmt formatCode="0.00%" sourceLinked="0"/>
              <c:spPr>
                <a:noFill/>
                <a:ln>
                  <a:noFill/>
                </a:ln>
                <a:effectLst/>
              </c:spPr>
              <c:txPr>
                <a:bodyPr/>
                <a:lstStyle/>
                <a:p>
                  <a:pPr>
                    <a:defRPr sz="1000"/>
                  </a:pPr>
                  <a:endParaRPr lang="en-US"/>
                </a:p>
              </c:txPr>
              <c:showLegendKey val="0"/>
              <c:showVal val="1"/>
              <c:showCatName val="0"/>
              <c:showSerName val="0"/>
              <c:showPercent val="0"/>
              <c:showBubbleSize val="0"/>
              <c:extLst>
                <c:ext xmlns:c16="http://schemas.microsoft.com/office/drawing/2014/chart" uri="{C3380CC4-5D6E-409C-BE32-E72D297353CC}">
                  <c16:uniqueId val="{00000002-840E-49B0-8E39-03B538328F02}"/>
                </c:ext>
              </c:extLst>
            </c:dLbl>
            <c:dLbl>
              <c:idx val="11"/>
              <c:numFmt formatCode="0.00%" sourceLinked="0"/>
              <c:spPr>
                <a:noFill/>
                <a:ln>
                  <a:noFill/>
                </a:ln>
                <a:effectLst/>
              </c:spPr>
              <c:txPr>
                <a:bodyPr/>
                <a:lstStyle/>
                <a:p>
                  <a:pPr>
                    <a:defRPr sz="1000"/>
                  </a:pPr>
                  <a:endParaRPr lang="en-US"/>
                </a:p>
              </c:txPr>
              <c:showLegendKey val="0"/>
              <c:showVal val="1"/>
              <c:showCatName val="0"/>
              <c:showSerName val="0"/>
              <c:showPercent val="0"/>
              <c:showBubbleSize val="0"/>
              <c:extLst>
                <c:ext xmlns:c16="http://schemas.microsoft.com/office/drawing/2014/chart" uri="{C3380CC4-5D6E-409C-BE32-E72D297353CC}">
                  <c16:uniqueId val="{00000003-840E-49B0-8E39-03B538328F02}"/>
                </c:ext>
              </c:extLst>
            </c:dLbl>
            <c:dLbl>
              <c:idx val="13"/>
              <c:delete val="1"/>
              <c:extLst>
                <c:ext xmlns:c15="http://schemas.microsoft.com/office/drawing/2012/chart" uri="{CE6537A1-D6FC-4f65-9D91-7224C49458BB}"/>
                <c:ext xmlns:c16="http://schemas.microsoft.com/office/drawing/2014/chart" uri="{C3380CC4-5D6E-409C-BE32-E72D297353CC}">
                  <c16:uniqueId val="{00000000-A84C-477C-BC5B-827872480561}"/>
                </c:ext>
              </c:extLst>
            </c:dLbl>
            <c:dLbl>
              <c:idx val="14"/>
              <c:delete val="1"/>
              <c:extLst>
                <c:ext xmlns:c15="http://schemas.microsoft.com/office/drawing/2012/chart" uri="{CE6537A1-D6FC-4f65-9D91-7224C49458BB}"/>
                <c:ext xmlns:c16="http://schemas.microsoft.com/office/drawing/2014/chart" uri="{C3380CC4-5D6E-409C-BE32-E72D297353CC}">
                  <c16:uniqueId val="{00000000-0706-4056-A8B0-A2647C7F7D1D}"/>
                </c:ext>
              </c:extLst>
            </c:dLbl>
            <c:dLbl>
              <c:idx val="15"/>
              <c:delete val="1"/>
              <c:extLst>
                <c:ext xmlns:c15="http://schemas.microsoft.com/office/drawing/2012/chart" uri="{CE6537A1-D6FC-4f65-9D91-7224C49458BB}"/>
                <c:ext xmlns:c16="http://schemas.microsoft.com/office/drawing/2014/chart" uri="{C3380CC4-5D6E-409C-BE32-E72D297353CC}">
                  <c16:uniqueId val="{00000001-0706-4056-A8B0-A2647C7F7D1D}"/>
                </c:ext>
              </c:extLst>
            </c:dLbl>
            <c:spPr>
              <a:noFill/>
              <a:ln>
                <a:noFill/>
              </a:ln>
              <a:effectLst/>
            </c:spPr>
            <c:txPr>
              <a:bodyPr/>
              <a:lstStyle/>
              <a:p>
                <a:pPr>
                  <a:defRPr sz="10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'two-year set-pp11-18'!$K$62:$K$77</c:f>
              <c:strCache>
                <c:ptCount val="16"/>
                <c:pt idx="0">
                  <c:v>Virginia (1.8)</c:v>
                </c:pt>
                <c:pt idx="1">
                  <c:v>Texas (0.7)</c:v>
                </c:pt>
                <c:pt idx="2">
                  <c:v>Arkansas (1.6)</c:v>
                </c:pt>
                <c:pt idx="3">
                  <c:v>Tennessee (1.1)</c:v>
                </c:pt>
                <c:pt idx="4">
                  <c:v>North Carolina (1.0)</c:v>
                </c:pt>
                <c:pt idx="5">
                  <c:v>Kentucky (0.5)</c:v>
                </c:pt>
                <c:pt idx="6">
                  <c:v>Louisiana (-0.7)</c:v>
                </c:pt>
                <c:pt idx="7">
                  <c:v>South Carolina (1.0)</c:v>
                </c:pt>
                <c:pt idx="8">
                  <c:v>West Virginia (0.3)</c:v>
                </c:pt>
                <c:pt idx="9">
                  <c:v>Alabama (0.3)</c:v>
                </c:pt>
                <c:pt idx="10">
                  <c:v>Florida (-0.1)</c:v>
                </c:pt>
                <c:pt idx="11">
                  <c:v>Georgia (0.8)</c:v>
                </c:pt>
                <c:pt idx="12">
                  <c:v>Mississippi (0.8)</c:v>
                </c:pt>
                <c:pt idx="13">
                  <c:v>Delaware (—)</c:v>
                </c:pt>
                <c:pt idx="14">
                  <c:v>Maryland (—)</c:v>
                </c:pt>
                <c:pt idx="15">
                  <c:v>Oklahoma (—)</c:v>
                </c:pt>
              </c:strCache>
            </c:strRef>
          </c:cat>
          <c:val>
            <c:numRef>
              <c:f>'two-year set-pp11-18'!$N$62:$N$77</c:f>
              <c:numCache>
                <c:formatCode>0.0%</c:formatCode>
                <c:ptCount val="16"/>
                <c:pt idx="0">
                  <c:v>0.18120374733224312</c:v>
                </c:pt>
                <c:pt idx="1">
                  <c:v>9.1334464500903809E-2</c:v>
                </c:pt>
                <c:pt idx="2">
                  <c:v>9.1113819321008024E-2</c:v>
                </c:pt>
                <c:pt idx="3">
                  <c:v>6.7253338490887826E-2</c:v>
                </c:pt>
                <c:pt idx="4">
                  <c:v>6.4323295809749978E-2</c:v>
                </c:pt>
                <c:pt idx="5">
                  <c:v>5.3387929366561823E-2</c:v>
                </c:pt>
                <c:pt idx="6">
                  <c:v>4.3874411343658708E-2</c:v>
                </c:pt>
                <c:pt idx="7">
                  <c:v>4.2728405948963384E-2</c:v>
                </c:pt>
                <c:pt idx="8">
                  <c:v>3.8423432088240561E-2</c:v>
                </c:pt>
                <c:pt idx="9">
                  <c:v>3.1816070473585652E-2</c:v>
                </c:pt>
                <c:pt idx="10">
                  <c:v>2.8133270035753409E-2</c:v>
                </c:pt>
                <c:pt idx="11">
                  <c:v>2.7850518287174775E-2</c:v>
                </c:pt>
                <c:pt idx="12">
                  <c:v>2.4007265070703571E-2</c:v>
                </c:pt>
                <c:pt idx="13">
                  <c:v>0</c:v>
                </c:pt>
                <c:pt idx="14">
                  <c:v>0</c:v>
                </c:pt>
                <c:pt idx="15">
                  <c:v>0</c:v>
                </c:pt>
              </c:numCache>
            </c:numRef>
          </c:val>
          <c:extLst>
            <c:ext xmlns:c16="http://schemas.microsoft.com/office/drawing/2014/chart" uri="{C3380CC4-5D6E-409C-BE32-E72D297353CC}">
              <c16:uniqueId val="{00000002-0706-4056-A8B0-A2647C7F7D1D}"/>
            </c:ext>
          </c:extLst>
        </c:ser>
        <c:dLbls>
          <c:showLegendKey val="0"/>
          <c:showVal val="0"/>
          <c:showCatName val="0"/>
          <c:showSerName val="0"/>
          <c:showPercent val="0"/>
          <c:showBubbleSize val="0"/>
        </c:dLbls>
        <c:gapWidth val="50"/>
        <c:axId val="125416576"/>
        <c:axId val="125418112"/>
      </c:barChart>
      <c:catAx>
        <c:axId val="12541657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5418112"/>
        <c:crosses val="autoZero"/>
        <c:auto val="1"/>
        <c:lblAlgn val="ctr"/>
        <c:lblOffset val="100"/>
        <c:tickLblSkip val="1"/>
        <c:tickMarkSkip val="1"/>
        <c:noMultiLvlLbl val="0"/>
      </c:catAx>
      <c:valAx>
        <c:axId val="125418112"/>
        <c:scaling>
          <c:orientation val="minMax"/>
          <c:max val="0.4"/>
          <c:min val="0"/>
        </c:scaling>
        <c:delete val="1"/>
        <c:axPos val="t"/>
        <c:numFmt formatCode="0.0%" sourceLinked="1"/>
        <c:majorTickMark val="out"/>
        <c:minorTickMark val="none"/>
        <c:tickLblPos val="nextTo"/>
        <c:crossAx val="125416576"/>
        <c:crosses val="autoZero"/>
        <c:crossBetween val="between"/>
        <c:majorUnit val="0.1"/>
        <c:minorUnit val="0.1"/>
      </c:valAx>
      <c:spPr>
        <a:noFill/>
        <a:ln w="25400">
          <a:noFill/>
        </a:ln>
      </c:spPr>
    </c:plotArea>
    <c:plotVisOnly val="1"/>
    <c:dispBlanksAs val="gap"/>
    <c:showDLblsOverMax val="0"/>
  </c:chart>
  <c:spPr>
    <a:no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ysClr val="windowText" lastClr="000000"/>
                </a:solidFill>
                <a:latin typeface="Arial"/>
                <a:ea typeface="Arial"/>
                <a:cs typeface="Arial"/>
              </a:defRPr>
            </a:pPr>
            <a:r>
              <a:rPr lang="en-US" sz="1000" b="1" i="0" u="none" strike="noStrike" baseline="0">
                <a:solidFill>
                  <a:sysClr val="windowText" lastClr="000000"/>
                </a:solidFill>
                <a:latin typeface="Arial"/>
                <a:cs typeface="Arial"/>
              </a:rPr>
              <a:t>Annual Tuition and Required Fees </a:t>
            </a:r>
          </a:p>
          <a:p>
            <a:pPr>
              <a:defRPr sz="1000" b="0" i="0" u="none" strike="noStrike" baseline="0">
                <a:solidFill>
                  <a:sysClr val="windowText" lastClr="000000"/>
                </a:solidFill>
                <a:latin typeface="Arial"/>
                <a:ea typeface="Arial"/>
                <a:cs typeface="Arial"/>
              </a:defRPr>
            </a:pPr>
            <a:r>
              <a:rPr lang="en-US" sz="1000" b="1" i="0" u="none" strike="noStrike" baseline="0">
                <a:solidFill>
                  <a:sysClr val="windowText" lastClr="000000"/>
                </a:solidFill>
                <a:latin typeface="Arial"/>
                <a:cs typeface="Arial"/>
              </a:rPr>
              <a:t>In-State Undergraduates, 2013-14 and 2014-15</a:t>
            </a:r>
          </a:p>
          <a:p>
            <a:pPr>
              <a:defRPr sz="1000" b="0" i="0" u="none" strike="noStrike" baseline="0">
                <a:solidFill>
                  <a:sysClr val="windowText" lastClr="000000"/>
                </a:solidFill>
                <a:latin typeface="Arial"/>
                <a:ea typeface="Arial"/>
                <a:cs typeface="Arial"/>
              </a:defRPr>
            </a:pPr>
            <a:r>
              <a:rPr lang="en-US" sz="1000" b="0" i="0" u="none" strike="noStrike" baseline="0">
                <a:solidFill>
                  <a:sysClr val="windowText" lastClr="000000"/>
                </a:solidFill>
                <a:latin typeface="Arial"/>
                <a:cs typeface="Arial"/>
              </a:rPr>
              <a:t>(change from 2013-14 shown in parentheses)</a:t>
            </a:r>
          </a:p>
        </c:rich>
      </c:tx>
      <c:layout>
        <c:manualLayout>
          <c:xMode val="edge"/>
          <c:yMode val="edge"/>
          <c:x val="0.21779041740187419"/>
          <c:y val="1.1086346175394099E-2"/>
        </c:manualLayout>
      </c:layout>
      <c:overlay val="0"/>
      <c:spPr>
        <a:noFill/>
        <a:ln w="25400">
          <a:noFill/>
        </a:ln>
      </c:spPr>
    </c:title>
    <c:autoTitleDeleted val="0"/>
    <c:plotArea>
      <c:layout>
        <c:manualLayout>
          <c:layoutTarget val="inner"/>
          <c:xMode val="edge"/>
          <c:yMode val="edge"/>
          <c:x val="0.26031779360913232"/>
          <c:y val="0.15796941924836358"/>
          <c:w val="0.72063592050993663"/>
          <c:h val="0.76555487420613233"/>
        </c:manualLayout>
      </c:layout>
      <c:barChart>
        <c:barDir val="bar"/>
        <c:grouping val="stacked"/>
        <c:varyColors val="0"/>
        <c:ser>
          <c:idx val="0"/>
          <c:order val="0"/>
          <c:tx>
            <c:strRef>
              <c:f>'two-year set-pp11-18'!$M$281</c:f>
              <c:strCache>
                <c:ptCount val="1"/>
                <c:pt idx="0">
                  <c:v>2013-14</c:v>
                </c:pt>
              </c:strCache>
            </c:strRef>
          </c:tx>
          <c:spPr>
            <a:solidFill>
              <a:schemeClr val="bg1">
                <a:lumMod val="85000"/>
              </a:schemeClr>
            </a:solidFill>
            <a:ln w="12700">
              <a:solidFill>
                <a:srgbClr val="000000"/>
              </a:solidFill>
              <a:prstDash val="solid"/>
            </a:ln>
          </c:spPr>
          <c:invertIfNegative val="0"/>
          <c:dLbls>
            <c:dLbl>
              <c:idx val="0"/>
              <c:layout>
                <c:manualLayout>
                  <c:x val="0.15667914324699875"/>
                  <c:y val="8.9386500893059485E-4"/>
                </c:manualLayout>
              </c:layout>
              <c:tx>
                <c:rich>
                  <a:bodyPr/>
                  <a:lstStyle/>
                  <a:p>
                    <a:pPr lvl="1" algn="ctr" rtl="0">
                      <a:defRPr sz="1000" b="0" i="0" u="none" strike="noStrike" kern="1200" baseline="0">
                        <a:solidFill>
                          <a:srgbClr val="000000"/>
                        </a:solidFill>
                        <a:latin typeface="Arial"/>
                        <a:ea typeface="Arial"/>
                        <a:cs typeface="Arial"/>
                      </a:defRPr>
                    </a:pPr>
                    <a:r>
                      <a:rPr lang="en-US"/>
                      <a:t>$3,240</a:t>
                    </a:r>
                  </a:p>
                </c:rich>
              </c:tx>
              <c:spPr>
                <a:noFill/>
                <a:ln w="25400">
                  <a:noFill/>
                </a:ln>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FF-440B-A4B4-C3CF8DCCD05A}"/>
                </c:ext>
              </c:extLst>
            </c:dLbl>
            <c:dLbl>
              <c:idx val="1"/>
              <c:layout>
                <c:manualLayout>
                  <c:x val="-0.40221523978819024"/>
                  <c:y val="1.3967571357294064E-3"/>
                </c:manualLayout>
              </c:layout>
              <c:numFmt formatCode="\$#,##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FF-440B-A4B4-C3CF8DCCD05A}"/>
                </c:ext>
              </c:extLst>
            </c:dLbl>
            <c:dLbl>
              <c:idx val="2"/>
              <c:layout>
                <c:manualLayout>
                  <c:x val="0.20375957000493758"/>
                  <c:y val="-1.669564760132865E-3"/>
                </c:manualLayout>
              </c:layout>
              <c:tx>
                <c:rich>
                  <a:bodyPr/>
                  <a:lstStyle/>
                  <a:p>
                    <a:pPr>
                      <a:defRPr sz="1000" b="0" i="0" u="none" strike="noStrike" baseline="0">
                        <a:solidFill>
                          <a:srgbClr val="000000"/>
                        </a:solidFill>
                        <a:latin typeface="Arial"/>
                        <a:ea typeface="Arial"/>
                        <a:cs typeface="Arial"/>
                      </a:defRPr>
                    </a:pPr>
                    <a:r>
                      <a:rPr lang="en-US"/>
                      <a:t>$4,530</a:t>
                    </a:r>
                  </a:p>
                </c:rich>
              </c:tx>
              <c:spPr>
                <a:noFill/>
                <a:ln w="25400">
                  <a:noFill/>
                </a:ln>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FF-440B-A4B4-C3CF8DCCD05A}"/>
                </c:ext>
              </c:extLst>
            </c:dLbl>
            <c:dLbl>
              <c:idx val="3"/>
              <c:layout>
                <c:manualLayout>
                  <c:x val="0.18825149391446047"/>
                  <c:y val="-1.1768569183548323E-3"/>
                </c:manualLayout>
              </c:layout>
              <c:tx>
                <c:rich>
                  <a:bodyPr/>
                  <a:lstStyle/>
                  <a:p>
                    <a:pPr>
                      <a:defRPr sz="1000" b="0" i="0" u="none" strike="noStrike" baseline="0">
                        <a:solidFill>
                          <a:srgbClr val="000000"/>
                        </a:solidFill>
                        <a:latin typeface="Arial"/>
                        <a:ea typeface="Arial"/>
                        <a:cs typeface="Arial"/>
                      </a:defRPr>
                    </a:pPr>
                    <a:r>
                      <a:rPr lang="en-US"/>
                      <a:t>$4,260</a:t>
                    </a:r>
                  </a:p>
                </c:rich>
              </c:tx>
              <c:spPr>
                <a:noFill/>
                <a:ln w="25400">
                  <a:noFill/>
                </a:ln>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DFF-440B-A4B4-C3CF8DCCD05A}"/>
                </c:ext>
              </c:extLst>
            </c:dLbl>
            <c:dLbl>
              <c:idx val="4"/>
              <c:layout>
                <c:manualLayout>
                  <c:x val="0.18748340720793391"/>
                  <c:y val="5.7952740033484409E-4"/>
                </c:manualLayout>
              </c:layout>
              <c:tx>
                <c:rich>
                  <a:bodyPr/>
                  <a:lstStyle/>
                  <a:p>
                    <a:pPr>
                      <a:defRPr sz="1000" b="0" i="0" u="none" strike="noStrike" baseline="0">
                        <a:solidFill>
                          <a:srgbClr val="000000"/>
                        </a:solidFill>
                        <a:latin typeface="Arial"/>
                        <a:ea typeface="Arial"/>
                        <a:cs typeface="Arial"/>
                      </a:defRPr>
                    </a:pPr>
                    <a:r>
                      <a:rPr lang="en-US"/>
                      <a:t>$4,080</a:t>
                    </a:r>
                  </a:p>
                </c:rich>
              </c:tx>
              <c:spPr>
                <a:noFill/>
                <a:ln w="25400">
                  <a:noFill/>
                </a:ln>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DFF-440B-A4B4-C3CF8DCCD05A}"/>
                </c:ext>
              </c:extLst>
            </c:dLbl>
            <c:dLbl>
              <c:idx val="5"/>
              <c:layout>
                <c:manualLayout>
                  <c:x val="0.18455857040758655"/>
                  <c:y val="-1.2571033873047896E-4"/>
                </c:manualLayout>
              </c:layout>
              <c:tx>
                <c:rich>
                  <a:bodyPr/>
                  <a:lstStyle/>
                  <a:p>
                    <a:pPr>
                      <a:defRPr sz="1000" b="0" i="0" u="none" strike="noStrike" baseline="0">
                        <a:solidFill>
                          <a:srgbClr val="000000"/>
                        </a:solidFill>
                        <a:latin typeface="Arial"/>
                        <a:ea typeface="Arial"/>
                        <a:cs typeface="Arial"/>
                      </a:defRPr>
                    </a:pPr>
                    <a:r>
                      <a:rPr lang="en-US"/>
                      <a:t>$3,989</a:t>
                    </a:r>
                  </a:p>
                </c:rich>
              </c:tx>
              <c:spPr>
                <a:noFill/>
                <a:ln w="25400">
                  <a:noFill/>
                </a:ln>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DFF-440B-A4B4-C3CF8DCCD05A}"/>
                </c:ext>
              </c:extLst>
            </c:dLbl>
            <c:dLbl>
              <c:idx val="6"/>
              <c:layout>
                <c:manualLayout>
                  <c:x val="0.17858174449961972"/>
                  <c:y val="-6.4909259867371486E-4"/>
                </c:manualLayout>
              </c:layout>
              <c:tx>
                <c:rich>
                  <a:bodyPr/>
                  <a:lstStyle/>
                  <a:p>
                    <a:pPr>
                      <a:defRPr sz="1000" b="0" i="0" u="none" strike="noStrike" baseline="0">
                        <a:solidFill>
                          <a:srgbClr val="000000"/>
                        </a:solidFill>
                        <a:latin typeface="Arial"/>
                        <a:ea typeface="Arial"/>
                        <a:cs typeface="Arial"/>
                      </a:defRPr>
                    </a:pPr>
                    <a:r>
                      <a:rPr lang="en-US"/>
                      <a:t>$3,950</a:t>
                    </a:r>
                  </a:p>
                </c:rich>
              </c:tx>
              <c:spPr>
                <a:noFill/>
                <a:ln w="25400">
                  <a:noFill/>
                </a:ln>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DFF-440B-A4B4-C3CF8DCCD05A}"/>
                </c:ext>
              </c:extLst>
            </c:dLbl>
            <c:dLbl>
              <c:idx val="7"/>
              <c:layout>
                <c:manualLayout>
                  <c:x val="0.17428342916757122"/>
                  <c:y val="1.1083872349504959E-3"/>
                </c:manualLayout>
              </c:layout>
              <c:tx>
                <c:rich>
                  <a:bodyPr/>
                  <a:lstStyle/>
                  <a:p>
                    <a:pPr>
                      <a:defRPr sz="1000" b="0" i="0" u="none" strike="noStrike" baseline="0">
                        <a:solidFill>
                          <a:srgbClr val="000000"/>
                        </a:solidFill>
                        <a:latin typeface="Arial"/>
                        <a:ea typeface="Arial"/>
                        <a:cs typeface="Arial"/>
                      </a:defRPr>
                    </a:pPr>
                    <a:r>
                      <a:rPr lang="en-US"/>
                      <a:t>$3,888</a:t>
                    </a:r>
                  </a:p>
                </c:rich>
              </c:tx>
              <c:spPr>
                <a:noFill/>
                <a:ln w="25400">
                  <a:noFill/>
                </a:ln>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DFF-440B-A4B4-C3CF8DCCD05A}"/>
                </c:ext>
              </c:extLst>
            </c:dLbl>
            <c:dLbl>
              <c:idx val="8"/>
              <c:layout>
                <c:manualLayout>
                  <c:x val="0.17052476024197652"/>
                  <c:y val="3.3604920614886045E-4"/>
                </c:manualLayout>
              </c:layout>
              <c:tx>
                <c:rich>
                  <a:bodyPr/>
                  <a:lstStyle/>
                  <a:p>
                    <a:pPr>
                      <a:defRPr sz="1000" b="0" i="0" u="none" strike="noStrike" baseline="0">
                        <a:solidFill>
                          <a:srgbClr val="000000"/>
                        </a:solidFill>
                        <a:latin typeface="Arial"/>
                        <a:ea typeface="Arial"/>
                        <a:cs typeface="Arial"/>
                      </a:defRPr>
                    </a:pPr>
                    <a:r>
                      <a:rPr lang="en-US"/>
                      <a:t>$3,698</a:t>
                    </a:r>
                  </a:p>
                </c:rich>
              </c:tx>
              <c:spPr>
                <a:noFill/>
                <a:ln w="25400">
                  <a:noFill/>
                </a:ln>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DFF-440B-A4B4-C3CF8DCCD05A}"/>
                </c:ext>
              </c:extLst>
            </c:dLbl>
            <c:dLbl>
              <c:idx val="9"/>
              <c:layout>
                <c:manualLayout>
                  <c:x val="0.1730290933489832"/>
                  <c:y val="-4.3504815198955098E-2"/>
                </c:manualLayout>
              </c:layout>
              <c:tx>
                <c:rich>
                  <a:bodyPr/>
                  <a:lstStyle/>
                  <a:p>
                    <a:pPr>
                      <a:defRPr sz="1000" b="0" i="0" u="none" strike="noStrike" baseline="0">
                        <a:solidFill>
                          <a:srgbClr val="000000"/>
                        </a:solidFill>
                        <a:latin typeface="Arial"/>
                        <a:ea typeface="Arial"/>
                        <a:cs typeface="Arial"/>
                      </a:defRPr>
                    </a:pPr>
                    <a:r>
                      <a:rPr lang="en-US"/>
                      <a:t>$3,616</a:t>
                    </a:r>
                  </a:p>
                </c:rich>
              </c:tx>
              <c:spPr>
                <a:noFill/>
                <a:ln w="25400">
                  <a:noFill/>
                </a:ln>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DFF-440B-A4B4-C3CF8DCCD05A}"/>
                </c:ext>
              </c:extLst>
            </c:dLbl>
            <c:dLbl>
              <c:idx val="10"/>
              <c:layout>
                <c:manualLayout>
                  <c:x val="0.17048971826753145"/>
                  <c:y val="-4.4142404890816875E-2"/>
                </c:manualLayout>
              </c:layout>
              <c:tx>
                <c:rich>
                  <a:bodyPr/>
                  <a:lstStyle/>
                  <a:p>
                    <a:pPr>
                      <a:defRPr sz="1000" b="0" i="0" u="none" strike="noStrike" baseline="0">
                        <a:solidFill>
                          <a:srgbClr val="000000"/>
                        </a:solidFill>
                        <a:latin typeface="Arial"/>
                        <a:ea typeface="Arial"/>
                        <a:cs typeface="Arial"/>
                      </a:defRPr>
                    </a:pPr>
                    <a:r>
                      <a:rPr lang="en-US"/>
                      <a:t>$3,530</a:t>
                    </a:r>
                  </a:p>
                </c:rich>
              </c:tx>
              <c:spPr>
                <a:noFill/>
                <a:ln w="25400">
                  <a:noFill/>
                </a:ln>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DFF-440B-A4B4-C3CF8DCCD05A}"/>
                </c:ext>
              </c:extLst>
            </c:dLbl>
            <c:dLbl>
              <c:idx val="11"/>
              <c:layout>
                <c:manualLayout>
                  <c:x val="0.16203364086643382"/>
                  <c:y val="-4.2453083498645107E-2"/>
                </c:manualLayout>
              </c:layout>
              <c:tx>
                <c:rich>
                  <a:bodyPr/>
                  <a:lstStyle/>
                  <a:p>
                    <a:pPr>
                      <a:defRPr sz="1000" b="0" i="0" u="none" strike="noStrike" baseline="0">
                        <a:solidFill>
                          <a:srgbClr val="000000"/>
                        </a:solidFill>
                        <a:latin typeface="Arial"/>
                        <a:ea typeface="Arial"/>
                        <a:cs typeface="Arial"/>
                      </a:defRPr>
                    </a:pPr>
                    <a:r>
                      <a:rPr lang="en-US"/>
                      <a:t>$3,456</a:t>
                    </a:r>
                  </a:p>
                </c:rich>
              </c:tx>
              <c:spPr>
                <a:noFill/>
                <a:ln w="25400">
                  <a:noFill/>
                </a:ln>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DFF-440B-A4B4-C3CF8DCCD05A}"/>
                </c:ext>
              </c:extLst>
            </c:dLbl>
            <c:dLbl>
              <c:idx val="12"/>
              <c:layout>
                <c:manualLayout>
                  <c:x val="0.14680668327211277"/>
                  <c:y val="-4.1960686898819065E-2"/>
                </c:manualLayout>
              </c:layout>
              <c:tx>
                <c:rich>
                  <a:bodyPr/>
                  <a:lstStyle/>
                  <a:p>
                    <a:pPr>
                      <a:defRPr sz="1000" b="0" i="0" u="none" strike="noStrike" baseline="0">
                        <a:solidFill>
                          <a:srgbClr val="000000"/>
                        </a:solidFill>
                        <a:latin typeface="Arial"/>
                        <a:ea typeface="Arial"/>
                        <a:cs typeface="Arial"/>
                      </a:defRPr>
                    </a:pPr>
                    <a:r>
                      <a:rPr lang="en-US"/>
                      <a:t>$3,118</a:t>
                    </a:r>
                  </a:p>
                </c:rich>
              </c:tx>
              <c:spPr>
                <a:noFill/>
                <a:ln w="25400">
                  <a:noFill/>
                </a:ln>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DFF-440B-A4B4-C3CF8DCCD05A}"/>
                </c:ext>
              </c:extLst>
            </c:dLbl>
            <c:dLbl>
              <c:idx val="13"/>
              <c:layout>
                <c:manualLayout>
                  <c:x val="0.14611785817444997"/>
                  <c:y val="-4.3682562497072919E-2"/>
                </c:manualLayout>
              </c:layout>
              <c:tx>
                <c:rich>
                  <a:bodyPr/>
                  <a:lstStyle/>
                  <a:p>
                    <a:pPr>
                      <a:defRPr sz="1000" b="0" i="0" u="none" strike="noStrike" baseline="0">
                        <a:solidFill>
                          <a:srgbClr val="000000"/>
                        </a:solidFill>
                        <a:latin typeface="Arial"/>
                        <a:ea typeface="Arial"/>
                        <a:cs typeface="Arial"/>
                      </a:defRPr>
                    </a:pPr>
                    <a:r>
                      <a:rPr lang="en-US"/>
                      <a:t>$3,079</a:t>
                    </a:r>
                  </a:p>
                </c:rich>
              </c:tx>
              <c:spPr>
                <a:noFill/>
                <a:ln w="25400">
                  <a:noFill/>
                </a:ln>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DFF-440B-A4B4-C3CF8DCCD05A}"/>
                </c:ext>
              </c:extLst>
            </c:dLbl>
            <c:dLbl>
              <c:idx val="14"/>
              <c:layout>
                <c:manualLayout>
                  <c:x val="0.10977649394366218"/>
                  <c:y val="-4.2798481944955308E-2"/>
                </c:manualLayout>
              </c:layout>
              <c:tx>
                <c:rich>
                  <a:bodyPr/>
                  <a:lstStyle/>
                  <a:p>
                    <a:pPr>
                      <a:defRPr sz="1000" b="0" i="0" u="none" strike="noStrike" baseline="0">
                        <a:solidFill>
                          <a:srgbClr val="000000"/>
                        </a:solidFill>
                        <a:latin typeface="Arial"/>
                        <a:ea typeface="Arial"/>
                        <a:cs typeface="Arial"/>
                      </a:defRPr>
                    </a:pPr>
                    <a:r>
                      <a:rPr lang="en-US"/>
                      <a:t>$2,500</a:t>
                    </a:r>
                  </a:p>
                </c:rich>
              </c:tx>
              <c:spPr>
                <a:noFill/>
                <a:ln w="25400">
                  <a:noFill/>
                </a:ln>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DFF-440B-A4B4-C3CF8DCCD05A}"/>
                </c:ext>
              </c:extLst>
            </c:dLbl>
            <c:dLbl>
              <c:idx val="15"/>
              <c:layout>
                <c:manualLayout>
                  <c:x val="0.12985387663522957"/>
                  <c:y val="-4.2516386849329173E-2"/>
                </c:manualLayout>
              </c:layout>
              <c:tx>
                <c:rich>
                  <a:bodyPr/>
                  <a:lstStyle/>
                  <a:p>
                    <a:pPr>
                      <a:defRPr sz="1000" b="0" i="0" u="none" strike="noStrike" baseline="0">
                        <a:solidFill>
                          <a:srgbClr val="000000"/>
                        </a:solidFill>
                        <a:latin typeface="Arial"/>
                        <a:ea typeface="Arial"/>
                        <a:cs typeface="Arial"/>
                      </a:defRPr>
                    </a:pPr>
                    <a:r>
                      <a:rPr lang="en-US"/>
                      <a:t>$2,471</a:t>
                    </a:r>
                  </a:p>
                </c:rich>
              </c:tx>
              <c:spPr>
                <a:noFill/>
                <a:ln w="25400">
                  <a:noFill/>
                </a:ln>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DFF-440B-A4B4-C3CF8DCCD05A}"/>
                </c:ext>
              </c:extLst>
            </c:dLbl>
            <c:dLbl>
              <c:idx val="16"/>
              <c:layout>
                <c:manualLayout>
                  <c:x val="0.12342567672310149"/>
                  <c:y val="-4.3221898467127991E-2"/>
                </c:manualLayout>
              </c:layout>
              <c:tx>
                <c:rich>
                  <a:bodyPr/>
                  <a:lstStyle/>
                  <a:p>
                    <a:pPr>
                      <a:defRPr sz="1000" b="0" i="0" u="none" strike="noStrike" baseline="0">
                        <a:solidFill>
                          <a:srgbClr val="000000"/>
                        </a:solidFill>
                        <a:latin typeface="Arial"/>
                        <a:ea typeface="Arial"/>
                        <a:cs typeface="Arial"/>
                      </a:defRPr>
                    </a:pPr>
                    <a:r>
                      <a:rPr lang="en-US"/>
                      <a:t>$2,386</a:t>
                    </a:r>
                  </a:p>
                </c:rich>
              </c:tx>
              <c:spPr>
                <a:noFill/>
                <a:ln w="25400">
                  <a:noFill/>
                </a:ln>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DFF-440B-A4B4-C3CF8DCCD05A}"/>
                </c:ext>
              </c:extLst>
            </c:dLbl>
            <c:dLbl>
              <c:idx val="17"/>
              <c:layout>
                <c:manualLayout>
                  <c:x val="0.20661482345602974"/>
                  <c:y val="0.3414090129656932"/>
                </c:manualLayout>
              </c:layout>
              <c:tx>
                <c:rich>
                  <a:bodyPr/>
                  <a:lstStyle/>
                  <a:p>
                    <a:pPr>
                      <a:defRPr sz="1000" b="0" i="0" u="none" strike="noStrike" baseline="0">
                        <a:solidFill>
                          <a:srgbClr val="000000"/>
                        </a:solidFill>
                        <a:latin typeface="Arial"/>
                        <a:ea typeface="Arial"/>
                        <a:cs typeface="Arial"/>
                      </a:defRPr>
                    </a:pPr>
                    <a:r>
                      <a:rPr lang="en-US"/>
                      <a:t>$3,626</a:t>
                    </a:r>
                  </a:p>
                </c:rich>
              </c:tx>
              <c:spPr>
                <a:noFill/>
                <a:ln w="25400">
                  <a:noFill/>
                </a:ln>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DFF-440B-A4B4-C3CF8DCCD05A}"/>
                </c:ext>
              </c:extLst>
            </c:dLbl>
            <c:numFmt formatCode="\$#,##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'two-year set-pp11-18'!$K$283:$K$300</c:f>
              <c:strCache>
                <c:ptCount val="18"/>
                <c:pt idx="0">
                  <c:v>SREB states (3.3%)</c:v>
                </c:pt>
                <c:pt idx="2">
                  <c:v>Kentucky (4.9%)</c:v>
                </c:pt>
                <c:pt idx="3">
                  <c:v>Alabama (1.4%)</c:v>
                </c:pt>
                <c:pt idx="4">
                  <c:v>Virginia (4.6%)</c:v>
                </c:pt>
                <c:pt idx="5">
                  <c:v>Tennessee (5.4%)</c:v>
                </c:pt>
                <c:pt idx="6">
                  <c:v>South Carolina (2.8%)</c:v>
                </c:pt>
                <c:pt idx="7">
                  <c:v>Maryland (0.4%)</c:v>
                </c:pt>
                <c:pt idx="8">
                  <c:v>Georgia (2.2%)</c:v>
                </c:pt>
                <c:pt idx="9">
                  <c:v>Oklahoma (7.1%)</c:v>
                </c:pt>
                <c:pt idx="10">
                  <c:v>Louisiana (9.8%)</c:v>
                </c:pt>
                <c:pt idx="11">
                  <c:v>Delaware (4.4%)</c:v>
                </c:pt>
                <c:pt idx="12">
                  <c:v>West Virginia (7.1%)</c:v>
                </c:pt>
                <c:pt idx="13">
                  <c:v>Florida (0.4%)</c:v>
                </c:pt>
                <c:pt idx="14">
                  <c:v>Arkansas (2.5%)</c:v>
                </c:pt>
                <c:pt idx="15">
                  <c:v>Mississippi (7.7%)</c:v>
                </c:pt>
                <c:pt idx="16">
                  <c:v>Texas (3.1%)</c:v>
                </c:pt>
                <c:pt idx="17">
                  <c:v>North Carolina (0.8%)</c:v>
                </c:pt>
              </c:strCache>
            </c:strRef>
          </c:cat>
          <c:val>
            <c:numRef>
              <c:f>'two-year set-pp11-18'!$M$283:$M$300</c:f>
              <c:numCache>
                <c:formatCode>#,##0</c:formatCode>
                <c:ptCount val="18"/>
                <c:pt idx="0">
                  <c:v>3135.6</c:v>
                </c:pt>
                <c:pt idx="2">
                  <c:v>4320</c:v>
                </c:pt>
                <c:pt idx="3">
                  <c:v>4200</c:v>
                </c:pt>
                <c:pt idx="4">
                  <c:v>3900</c:v>
                </c:pt>
                <c:pt idx="5">
                  <c:v>3783</c:v>
                </c:pt>
                <c:pt idx="6">
                  <c:v>3844</c:v>
                </c:pt>
                <c:pt idx="7">
                  <c:v>3872.5</c:v>
                </c:pt>
                <c:pt idx="8">
                  <c:v>3620</c:v>
                </c:pt>
                <c:pt idx="9">
                  <c:v>3385</c:v>
                </c:pt>
                <c:pt idx="10">
                  <c:v>3292</c:v>
                </c:pt>
                <c:pt idx="11">
                  <c:v>3380</c:v>
                </c:pt>
                <c:pt idx="12">
                  <c:v>3228</c:v>
                </c:pt>
                <c:pt idx="13">
                  <c:v>3105.15</c:v>
                </c:pt>
                <c:pt idx="14">
                  <c:v>3002.5</c:v>
                </c:pt>
                <c:pt idx="15">
                  <c:v>2322</c:v>
                </c:pt>
                <c:pt idx="16">
                  <c:v>2397</c:v>
                </c:pt>
                <c:pt idx="17">
                  <c:v>2365.5</c:v>
                </c:pt>
              </c:numCache>
            </c:numRef>
          </c:val>
          <c:extLst>
            <c:ext xmlns:c16="http://schemas.microsoft.com/office/drawing/2014/chart" uri="{C3380CC4-5D6E-409C-BE32-E72D297353CC}">
              <c16:uniqueId val="{00000012-7DFF-440B-A4B4-C3CF8DCCD05A}"/>
            </c:ext>
          </c:extLst>
        </c:ser>
        <c:ser>
          <c:idx val="1"/>
          <c:order val="1"/>
          <c:tx>
            <c:strRef>
              <c:f>'two-year set-pp11-18'!$L$281</c:f>
              <c:strCache>
                <c:ptCount val="1"/>
                <c:pt idx="0">
                  <c:v>2014-15</c:v>
                </c:pt>
              </c:strCache>
            </c:strRef>
          </c:tx>
          <c:spPr>
            <a:solidFill>
              <a:srgbClr val="000000"/>
            </a:solidFill>
            <a:ln w="12700">
              <a:solidFill>
                <a:srgbClr val="000000"/>
              </a:solidFill>
              <a:prstDash val="solid"/>
            </a:ln>
          </c:spPr>
          <c:invertIfNegative val="0"/>
          <c:cat>
            <c:strRef>
              <c:f>'two-year set-pp11-18'!$K$283:$K$300</c:f>
              <c:strCache>
                <c:ptCount val="18"/>
                <c:pt idx="0">
                  <c:v>SREB states (3.3%)</c:v>
                </c:pt>
                <c:pt idx="2">
                  <c:v>Kentucky (4.9%)</c:v>
                </c:pt>
                <c:pt idx="3">
                  <c:v>Alabama (1.4%)</c:v>
                </c:pt>
                <c:pt idx="4">
                  <c:v>Virginia (4.6%)</c:v>
                </c:pt>
                <c:pt idx="5">
                  <c:v>Tennessee (5.4%)</c:v>
                </c:pt>
                <c:pt idx="6">
                  <c:v>South Carolina (2.8%)</c:v>
                </c:pt>
                <c:pt idx="7">
                  <c:v>Maryland (0.4%)</c:v>
                </c:pt>
                <c:pt idx="8">
                  <c:v>Georgia (2.2%)</c:v>
                </c:pt>
                <c:pt idx="9">
                  <c:v>Oklahoma (7.1%)</c:v>
                </c:pt>
                <c:pt idx="10">
                  <c:v>Louisiana (9.8%)</c:v>
                </c:pt>
                <c:pt idx="11">
                  <c:v>Delaware (4.4%)</c:v>
                </c:pt>
                <c:pt idx="12">
                  <c:v>West Virginia (7.1%)</c:v>
                </c:pt>
                <c:pt idx="13">
                  <c:v>Florida (0.4%)</c:v>
                </c:pt>
                <c:pt idx="14">
                  <c:v>Arkansas (2.5%)</c:v>
                </c:pt>
                <c:pt idx="15">
                  <c:v>Mississippi (7.7%)</c:v>
                </c:pt>
                <c:pt idx="16">
                  <c:v>Texas (3.1%)</c:v>
                </c:pt>
                <c:pt idx="17">
                  <c:v>North Carolina (0.8%)</c:v>
                </c:pt>
              </c:strCache>
            </c:strRef>
          </c:cat>
          <c:val>
            <c:numRef>
              <c:f>'two-year set-pp11-18'!$N$283:$N$300</c:f>
              <c:numCache>
                <c:formatCode>#,##0</c:formatCode>
                <c:ptCount val="18"/>
                <c:pt idx="0">
                  <c:v>104.40000000000009</c:v>
                </c:pt>
                <c:pt idx="2">
                  <c:v>210</c:v>
                </c:pt>
                <c:pt idx="3">
                  <c:v>60</c:v>
                </c:pt>
                <c:pt idx="4">
                  <c:v>180</c:v>
                </c:pt>
                <c:pt idx="5">
                  <c:v>206</c:v>
                </c:pt>
                <c:pt idx="6">
                  <c:v>106</c:v>
                </c:pt>
                <c:pt idx="7">
                  <c:v>15</c:v>
                </c:pt>
                <c:pt idx="8">
                  <c:v>78</c:v>
                </c:pt>
                <c:pt idx="9">
                  <c:v>241.25</c:v>
                </c:pt>
                <c:pt idx="10">
                  <c:v>323.59999999999991</c:v>
                </c:pt>
                <c:pt idx="11">
                  <c:v>150</c:v>
                </c:pt>
                <c:pt idx="12">
                  <c:v>228</c:v>
                </c:pt>
                <c:pt idx="13">
                  <c:v>12.599999999999909</c:v>
                </c:pt>
                <c:pt idx="14">
                  <c:v>76.25</c:v>
                </c:pt>
                <c:pt idx="15">
                  <c:v>178</c:v>
                </c:pt>
                <c:pt idx="16">
                  <c:v>74</c:v>
                </c:pt>
                <c:pt idx="17">
                  <c:v>20</c:v>
                </c:pt>
              </c:numCache>
            </c:numRef>
          </c:val>
          <c:extLst>
            <c:ext xmlns:c16="http://schemas.microsoft.com/office/drawing/2014/chart" uri="{C3380CC4-5D6E-409C-BE32-E72D297353CC}">
              <c16:uniqueId val="{00000013-7DFF-440B-A4B4-C3CF8DCCD05A}"/>
            </c:ext>
          </c:extLst>
        </c:ser>
        <c:dLbls>
          <c:showLegendKey val="0"/>
          <c:showVal val="0"/>
          <c:showCatName val="0"/>
          <c:showSerName val="0"/>
          <c:showPercent val="0"/>
          <c:showBubbleSize val="0"/>
        </c:dLbls>
        <c:gapWidth val="50"/>
        <c:overlap val="100"/>
        <c:axId val="129772160"/>
        <c:axId val="129798528"/>
      </c:barChart>
      <c:catAx>
        <c:axId val="129772160"/>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9798528"/>
        <c:crosses val="autoZero"/>
        <c:auto val="1"/>
        <c:lblAlgn val="ctr"/>
        <c:lblOffset val="100"/>
        <c:tickLblSkip val="1"/>
        <c:tickMarkSkip val="1"/>
        <c:noMultiLvlLbl val="0"/>
      </c:catAx>
      <c:valAx>
        <c:axId val="129798528"/>
        <c:scaling>
          <c:orientation val="minMax"/>
          <c:max val="10500"/>
          <c:min val="0"/>
        </c:scaling>
        <c:delete val="1"/>
        <c:axPos val="t"/>
        <c:numFmt formatCode="#,##0" sourceLinked="1"/>
        <c:majorTickMark val="out"/>
        <c:minorTickMark val="none"/>
        <c:tickLblPos val="nextTo"/>
        <c:crossAx val="129772160"/>
        <c:crosses val="autoZero"/>
        <c:crossBetween val="between"/>
        <c:majorUnit val="1000"/>
        <c:minorUnit val="500"/>
      </c:valAx>
      <c:spPr>
        <a:noFill/>
        <a:ln w="25400">
          <a:noFill/>
        </a:ln>
      </c:spPr>
    </c:plotArea>
    <c:legend>
      <c:legendPos val="b"/>
      <c:layout>
        <c:manualLayout>
          <c:xMode val="edge"/>
          <c:yMode val="edge"/>
          <c:x val="0.32539732533433852"/>
          <c:y val="0.9352134378052892"/>
          <c:w val="0.34285764279465686"/>
          <c:h val="5.1512207733732933E-2"/>
        </c:manualLayout>
      </c:layout>
      <c:overlay val="0"/>
      <c:spPr>
        <a:solidFill>
          <a:srgbClr val="FFFFFF"/>
        </a:solidFill>
        <a:ln w="25400">
          <a:noFill/>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US" sz="1000"/>
              <a:t>Full-Time-Equivalent Enrollment, 2013-14 and 2014-15 </a:t>
            </a:r>
          </a:p>
          <a:p>
            <a:pPr>
              <a:defRPr sz="1050" b="1" i="0" u="none" strike="noStrike" baseline="0">
                <a:solidFill>
                  <a:srgbClr val="000000"/>
                </a:solidFill>
                <a:latin typeface="Arial"/>
                <a:ea typeface="Arial"/>
                <a:cs typeface="Arial"/>
              </a:defRPr>
            </a:pPr>
            <a:r>
              <a:rPr lang="en-US" sz="1000" b="0"/>
              <a:t>(number change shown in parentheses)</a:t>
            </a:r>
          </a:p>
        </c:rich>
      </c:tx>
      <c:layout>
        <c:manualLayout>
          <c:xMode val="edge"/>
          <c:yMode val="edge"/>
          <c:x val="0.23269125940414684"/>
          <c:y val="2.5142512513053078E-2"/>
        </c:manualLayout>
      </c:layout>
      <c:overlay val="0"/>
      <c:spPr>
        <a:noFill/>
        <a:ln w="25400">
          <a:noFill/>
        </a:ln>
      </c:spPr>
    </c:title>
    <c:autoTitleDeleted val="0"/>
    <c:plotArea>
      <c:layout>
        <c:manualLayout>
          <c:layoutTarget val="inner"/>
          <c:xMode val="edge"/>
          <c:yMode val="edge"/>
          <c:x val="0.24986068833484748"/>
          <c:y val="0.13117605118775691"/>
          <c:w val="0.75013929884055763"/>
          <c:h val="0.80444186236743664"/>
        </c:manualLayout>
      </c:layout>
      <c:barChart>
        <c:barDir val="bar"/>
        <c:grouping val="stacked"/>
        <c:varyColors val="0"/>
        <c:ser>
          <c:idx val="0"/>
          <c:order val="0"/>
          <c:tx>
            <c:strRef>
              <c:f>'four-year set-pp3-10'!$M$3</c:f>
              <c:strCache>
                <c:ptCount val="1"/>
                <c:pt idx="0">
                  <c:v>2013-14</c:v>
                </c:pt>
              </c:strCache>
            </c:strRef>
          </c:tx>
          <c:spPr>
            <a:solidFill>
              <a:schemeClr val="bg1">
                <a:lumMod val="75000"/>
              </a:schemeClr>
            </a:solidFill>
            <a:ln w="12700">
              <a:solidFill>
                <a:srgbClr val="000000"/>
              </a:solidFill>
              <a:prstDash val="solid"/>
            </a:ln>
          </c:spPr>
          <c:invertIfNegative val="0"/>
          <c:dPt>
            <c:idx val="1"/>
            <c:invertIfNegative val="0"/>
            <c:bubble3D val="0"/>
            <c:extLst>
              <c:ext xmlns:c16="http://schemas.microsoft.com/office/drawing/2014/chart" uri="{C3380CC4-5D6E-409C-BE32-E72D297353CC}">
                <c16:uniqueId val="{00000001-0DB4-447B-A766-C989004119E2}"/>
              </c:ext>
            </c:extLst>
          </c:dPt>
          <c:dPt>
            <c:idx val="3"/>
            <c:invertIfNegative val="0"/>
            <c:bubble3D val="0"/>
            <c:spPr>
              <a:solidFill>
                <a:schemeClr val="tx1"/>
              </a:solidFill>
              <a:ln w="12700">
                <a:solidFill>
                  <a:srgbClr val="000000"/>
                </a:solidFill>
                <a:prstDash val="solid"/>
              </a:ln>
            </c:spPr>
            <c:extLst>
              <c:ext xmlns:c16="http://schemas.microsoft.com/office/drawing/2014/chart" uri="{C3380CC4-5D6E-409C-BE32-E72D297353CC}">
                <c16:uniqueId val="{00000002-0DB4-447B-A766-C989004119E2}"/>
              </c:ext>
            </c:extLst>
          </c:dPt>
          <c:dPt>
            <c:idx val="4"/>
            <c:invertIfNegative val="0"/>
            <c:bubble3D val="0"/>
            <c:extLst>
              <c:ext xmlns:c16="http://schemas.microsoft.com/office/drawing/2014/chart" uri="{C3380CC4-5D6E-409C-BE32-E72D297353CC}">
                <c16:uniqueId val="{00000003-0DB4-447B-A766-C989004119E2}"/>
              </c:ext>
            </c:extLst>
          </c:dPt>
          <c:dPt>
            <c:idx val="5"/>
            <c:invertIfNegative val="0"/>
            <c:bubble3D val="0"/>
            <c:spPr>
              <a:solidFill>
                <a:schemeClr val="tx1"/>
              </a:solidFill>
              <a:ln w="12700">
                <a:solidFill>
                  <a:srgbClr val="000000"/>
                </a:solidFill>
                <a:prstDash val="solid"/>
              </a:ln>
            </c:spPr>
            <c:extLst>
              <c:ext xmlns:c16="http://schemas.microsoft.com/office/drawing/2014/chart" uri="{C3380CC4-5D6E-409C-BE32-E72D297353CC}">
                <c16:uniqueId val="{00000005-0DB4-447B-A766-C989004119E2}"/>
              </c:ext>
            </c:extLst>
          </c:dPt>
          <c:dPt>
            <c:idx val="6"/>
            <c:invertIfNegative val="0"/>
            <c:bubble3D val="0"/>
            <c:spPr>
              <a:solidFill>
                <a:schemeClr val="tx1"/>
              </a:solidFill>
              <a:ln w="12700">
                <a:solidFill>
                  <a:srgbClr val="000000"/>
                </a:solidFill>
                <a:prstDash val="solid"/>
              </a:ln>
            </c:spPr>
            <c:extLst>
              <c:ext xmlns:c16="http://schemas.microsoft.com/office/drawing/2014/chart" uri="{C3380CC4-5D6E-409C-BE32-E72D297353CC}">
                <c16:uniqueId val="{00000007-0DB4-447B-A766-C989004119E2}"/>
              </c:ext>
            </c:extLst>
          </c:dPt>
          <c:dPt>
            <c:idx val="7"/>
            <c:invertIfNegative val="0"/>
            <c:bubble3D val="0"/>
            <c:spPr>
              <a:solidFill>
                <a:schemeClr val="tx1"/>
              </a:solidFill>
              <a:ln w="12700">
                <a:solidFill>
                  <a:srgbClr val="000000"/>
                </a:solidFill>
                <a:prstDash val="solid"/>
              </a:ln>
            </c:spPr>
            <c:extLst>
              <c:ext xmlns:c16="http://schemas.microsoft.com/office/drawing/2014/chart" uri="{C3380CC4-5D6E-409C-BE32-E72D297353CC}">
                <c16:uniqueId val="{00000009-0DB4-447B-A766-C989004119E2}"/>
              </c:ext>
            </c:extLst>
          </c:dPt>
          <c:dPt>
            <c:idx val="8"/>
            <c:invertIfNegative val="0"/>
            <c:bubble3D val="0"/>
            <c:spPr>
              <a:solidFill>
                <a:schemeClr val="tx1"/>
              </a:solidFill>
              <a:ln w="12700">
                <a:solidFill>
                  <a:sysClr val="windowText" lastClr="000000"/>
                </a:solidFill>
                <a:prstDash val="solid"/>
              </a:ln>
            </c:spPr>
            <c:extLst>
              <c:ext xmlns:c16="http://schemas.microsoft.com/office/drawing/2014/chart" uri="{C3380CC4-5D6E-409C-BE32-E72D297353CC}">
                <c16:uniqueId val="{0000000A-0DB4-447B-A766-C989004119E2}"/>
              </c:ext>
            </c:extLst>
          </c:dPt>
          <c:dPt>
            <c:idx val="9"/>
            <c:invertIfNegative val="0"/>
            <c:bubble3D val="0"/>
            <c:spPr>
              <a:solidFill>
                <a:schemeClr val="bg1">
                  <a:lumMod val="75000"/>
                </a:schemeClr>
              </a:solidFill>
              <a:ln w="12700">
                <a:solidFill>
                  <a:sysClr val="windowText" lastClr="000000"/>
                </a:solidFill>
                <a:prstDash val="solid"/>
              </a:ln>
            </c:spPr>
            <c:extLst>
              <c:ext xmlns:c16="http://schemas.microsoft.com/office/drawing/2014/chart" uri="{C3380CC4-5D6E-409C-BE32-E72D297353CC}">
                <c16:uniqueId val="{0000000C-0DB4-447B-A766-C989004119E2}"/>
              </c:ext>
            </c:extLst>
          </c:dPt>
          <c:dPt>
            <c:idx val="10"/>
            <c:invertIfNegative val="0"/>
            <c:bubble3D val="0"/>
            <c:spPr>
              <a:solidFill>
                <a:schemeClr val="tx1"/>
              </a:solidFill>
              <a:ln w="12700">
                <a:solidFill>
                  <a:sysClr val="windowText" lastClr="000000"/>
                </a:solidFill>
                <a:prstDash val="solid"/>
              </a:ln>
            </c:spPr>
            <c:extLst>
              <c:ext xmlns:c16="http://schemas.microsoft.com/office/drawing/2014/chart" uri="{C3380CC4-5D6E-409C-BE32-E72D297353CC}">
                <c16:uniqueId val="{00000012-0DB4-447B-A766-C989004119E2}"/>
              </c:ext>
            </c:extLst>
          </c:dPt>
          <c:dPt>
            <c:idx val="11"/>
            <c:invertIfNegative val="0"/>
            <c:bubble3D val="0"/>
            <c:spPr>
              <a:solidFill>
                <a:schemeClr val="bg1">
                  <a:lumMod val="75000"/>
                </a:schemeClr>
              </a:solidFill>
              <a:ln w="12700">
                <a:solidFill>
                  <a:sysClr val="windowText" lastClr="000000"/>
                </a:solidFill>
                <a:prstDash val="solid"/>
              </a:ln>
            </c:spPr>
            <c:extLst>
              <c:ext xmlns:c16="http://schemas.microsoft.com/office/drawing/2014/chart" uri="{C3380CC4-5D6E-409C-BE32-E72D297353CC}">
                <c16:uniqueId val="{0000000D-0DB4-447B-A766-C989004119E2}"/>
              </c:ext>
            </c:extLst>
          </c:dPt>
          <c:dPt>
            <c:idx val="12"/>
            <c:invertIfNegative val="0"/>
            <c:bubble3D val="0"/>
            <c:spPr>
              <a:solidFill>
                <a:schemeClr val="tx1"/>
              </a:solidFill>
              <a:ln w="12700">
                <a:solidFill>
                  <a:sysClr val="windowText" lastClr="000000"/>
                </a:solidFill>
                <a:prstDash val="solid"/>
              </a:ln>
            </c:spPr>
            <c:extLst>
              <c:ext xmlns:c16="http://schemas.microsoft.com/office/drawing/2014/chart" uri="{C3380CC4-5D6E-409C-BE32-E72D297353CC}">
                <c16:uniqueId val="{00000013-0DB4-447B-A766-C989004119E2}"/>
              </c:ext>
            </c:extLst>
          </c:dPt>
          <c:dPt>
            <c:idx val="13"/>
            <c:invertIfNegative val="0"/>
            <c:bubble3D val="0"/>
            <c:spPr>
              <a:solidFill>
                <a:schemeClr val="bg1">
                  <a:lumMod val="75000"/>
                </a:schemeClr>
              </a:solidFill>
              <a:ln w="12700">
                <a:solidFill>
                  <a:sysClr val="windowText" lastClr="000000"/>
                </a:solidFill>
                <a:prstDash val="solid"/>
              </a:ln>
            </c:spPr>
            <c:extLst>
              <c:ext xmlns:c16="http://schemas.microsoft.com/office/drawing/2014/chart" uri="{C3380CC4-5D6E-409C-BE32-E72D297353CC}">
                <c16:uniqueId val="{00000014-0DB4-447B-A766-C989004119E2}"/>
              </c:ext>
            </c:extLst>
          </c:dPt>
          <c:dPt>
            <c:idx val="14"/>
            <c:invertIfNegative val="0"/>
            <c:bubble3D val="0"/>
            <c:spPr>
              <a:solidFill>
                <a:schemeClr val="tx1"/>
              </a:solidFill>
              <a:ln w="12700">
                <a:solidFill>
                  <a:sysClr val="windowText" lastClr="000000"/>
                </a:solidFill>
                <a:prstDash val="solid"/>
              </a:ln>
            </c:spPr>
            <c:extLst>
              <c:ext xmlns:c16="http://schemas.microsoft.com/office/drawing/2014/chart" uri="{C3380CC4-5D6E-409C-BE32-E72D297353CC}">
                <c16:uniqueId val="{0000000F-0DB4-447B-A766-C989004119E2}"/>
              </c:ext>
            </c:extLst>
          </c:dPt>
          <c:dPt>
            <c:idx val="15"/>
            <c:invertIfNegative val="0"/>
            <c:bubble3D val="0"/>
            <c:spPr>
              <a:solidFill>
                <a:schemeClr val="bg1">
                  <a:lumMod val="75000"/>
                </a:schemeClr>
              </a:solidFill>
              <a:ln w="12700">
                <a:solidFill>
                  <a:sysClr val="windowText" lastClr="000000"/>
                </a:solidFill>
                <a:prstDash val="solid"/>
              </a:ln>
            </c:spPr>
            <c:extLst>
              <c:ext xmlns:c16="http://schemas.microsoft.com/office/drawing/2014/chart" uri="{C3380CC4-5D6E-409C-BE32-E72D297353CC}">
                <c16:uniqueId val="{00000015-0DB4-447B-A766-C989004119E2}"/>
              </c:ext>
            </c:extLst>
          </c:dPt>
          <c:dLbls>
            <c:dLbl>
              <c:idx val="0"/>
              <c:layout>
                <c:manualLayout>
                  <c:x val="0.36642290046719905"/>
                  <c:y val="3.9493359775625665E-3"/>
                </c:manualLayout>
              </c:layout>
              <c:tx>
                <c:rich>
                  <a:bodyPr/>
                  <a:lstStyle/>
                  <a:p>
                    <a:r>
                      <a:rPr lang="en-US"/>
                      <a:t> 489,767 </a:t>
                    </a: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DB4-447B-A766-C989004119E2}"/>
                </c:ext>
              </c:extLst>
            </c:dLbl>
            <c:dLbl>
              <c:idx val="1"/>
              <c:layout>
                <c:manualLayout>
                  <c:x val="0.23967215599701253"/>
                  <c:y val="3.5921706553727509E-3"/>
                </c:manualLayout>
              </c:layout>
              <c:tx>
                <c:rich>
                  <a:bodyPr/>
                  <a:lstStyle/>
                  <a:p>
                    <a:r>
                      <a:rPr lang="en-US"/>
                      <a:t> 298,281 </a:t>
                    </a: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B4-447B-A766-C989004119E2}"/>
                </c:ext>
              </c:extLst>
            </c:dLbl>
            <c:dLbl>
              <c:idx val="2"/>
              <c:layout>
                <c:manualLayout>
                  <c:x val="0.19884407210083987"/>
                  <c:y val="-4.9916755912999698E-4"/>
                </c:manualLayout>
              </c:layout>
              <c:tx>
                <c:rich>
                  <a:bodyPr/>
                  <a:lstStyle/>
                  <a:p>
                    <a:r>
                      <a:rPr lang="en-US"/>
                      <a:t> 230,089 </a:t>
                    </a: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DB4-447B-A766-C989004119E2}"/>
                </c:ext>
              </c:extLst>
            </c:dLbl>
            <c:dLbl>
              <c:idx val="3"/>
              <c:layout>
                <c:manualLayout>
                  <c:x val="0.17419517255448347"/>
                  <c:y val="-5.0214798630839268E-2"/>
                </c:manualLayout>
              </c:layout>
              <c:tx>
                <c:rich>
                  <a:bodyPr/>
                  <a:lstStyle/>
                  <a:p>
                    <a:r>
                      <a:rPr lang="en-US"/>
                      <a:t> 195,487</a:t>
                    </a: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B4-447B-A766-C989004119E2}"/>
                </c:ext>
              </c:extLst>
            </c:dLbl>
            <c:dLbl>
              <c:idx val="4"/>
              <c:layout>
                <c:manualLayout>
                  <c:x val="0.17769257145795292"/>
                  <c:y val="5.0877565725303393E-2"/>
                </c:manualLayout>
              </c:layout>
              <c:tx>
                <c:rich>
                  <a:bodyPr/>
                  <a:lstStyle/>
                  <a:p>
                    <a:pPr>
                      <a:defRPr sz="1000" b="0" i="0" u="none" strike="noStrike" baseline="0">
                        <a:solidFill>
                          <a:srgbClr val="000000"/>
                        </a:solidFill>
                        <a:latin typeface="Arial"/>
                        <a:ea typeface="Arial"/>
                        <a:cs typeface="Arial"/>
                      </a:defRPr>
                    </a:pPr>
                    <a:r>
                      <a:rPr lang="en-US"/>
                      <a:t> 196,172 </a:t>
                    </a:r>
                  </a:p>
                </c:rich>
              </c:tx>
              <c:spPr>
                <a:solidFill>
                  <a:sysClr val="window" lastClr="FFFFFF"/>
                </a:solidFill>
                <a:ln w="25400">
                  <a:noFill/>
                </a:ln>
              </c:spPr>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DB4-447B-A766-C989004119E2}"/>
                </c:ext>
              </c:extLst>
            </c:dLbl>
            <c:dLbl>
              <c:idx val="5"/>
              <c:layout>
                <c:manualLayout>
                  <c:x val="0.13915173636256484"/>
                  <c:y val="2.5698085426494001E-3"/>
                </c:manualLayout>
              </c:layout>
              <c:tx>
                <c:rich>
                  <a:bodyPr/>
                  <a:lstStyle/>
                  <a:p>
                    <a:r>
                      <a:rPr lang="en-US"/>
                      <a:t> 128,503 </a:t>
                    </a: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DB4-447B-A766-C989004119E2}"/>
                </c:ext>
              </c:extLst>
            </c:dLbl>
            <c:dLbl>
              <c:idx val="6"/>
              <c:layout>
                <c:manualLayout>
                  <c:x val="0.1289977606630601"/>
                  <c:y val="-5.165425856879563E-2"/>
                </c:manualLayout>
              </c:layout>
              <c:tx>
                <c:rich>
                  <a:bodyPr/>
                  <a:lstStyle/>
                  <a:p>
                    <a:r>
                      <a:rPr lang="en-US"/>
                      <a:t> 117,629</a:t>
                    </a: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DB4-447B-A766-C989004119E2}"/>
                </c:ext>
              </c:extLst>
            </c:dLbl>
            <c:dLbl>
              <c:idx val="7"/>
              <c:layout>
                <c:manualLayout>
                  <c:x val="0.12818375984905928"/>
                  <c:y val="5.1806789488702855E-2"/>
                </c:manualLayout>
              </c:layout>
              <c:tx>
                <c:rich>
                  <a:bodyPr/>
                  <a:lstStyle/>
                  <a:p>
                    <a:r>
                      <a:rPr lang="en-US"/>
                      <a:t> 117,242 </a:t>
                    </a: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DB4-447B-A766-C989004119E2}"/>
                </c:ext>
              </c:extLst>
            </c:dLbl>
            <c:dLbl>
              <c:idx val="8"/>
              <c:layout>
                <c:manualLayout>
                  <c:x val="0.13174760098468055"/>
                  <c:y val="8.2690656225812718E-4"/>
                </c:manualLayout>
              </c:layout>
              <c:tx>
                <c:rich>
                  <a:bodyPr/>
                  <a:lstStyle/>
                  <a:p>
                    <a:r>
                      <a:rPr lang="en-US"/>
                      <a:t> 89,354 </a:t>
                    </a: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DB4-447B-A766-C989004119E2}"/>
                </c:ext>
              </c:extLst>
            </c:dLbl>
            <c:dLbl>
              <c:idx val="9"/>
              <c:layout>
                <c:manualLayout>
                  <c:x val="0.11621330694341359"/>
                  <c:y val="5.3615293262965734E-4"/>
                </c:manualLayout>
              </c:layout>
              <c:tx>
                <c:rich>
                  <a:bodyPr/>
                  <a:lstStyle/>
                  <a:p>
                    <a:r>
                      <a:rPr lang="en-US"/>
                      <a:t> 103,952</a:t>
                    </a: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DB4-447B-A766-C989004119E2}"/>
                </c:ext>
              </c:extLst>
            </c:dLbl>
            <c:dLbl>
              <c:idx val="10"/>
              <c:layout>
                <c:manualLayout>
                  <c:x val="0.11963608354092349"/>
                  <c:y val="-6.9211242365691218E-3"/>
                </c:manualLayout>
              </c:layout>
              <c:tx>
                <c:rich>
                  <a:bodyPr/>
                  <a:lstStyle/>
                  <a:p>
                    <a:r>
                      <a:rPr lang="en-US"/>
                      <a:t>100,803</a:t>
                    </a: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DB4-447B-A766-C989004119E2}"/>
                </c:ext>
              </c:extLst>
            </c:dLbl>
            <c:dLbl>
              <c:idx val="11"/>
              <c:layout>
                <c:manualLayout>
                  <c:x val="0.10798048000673104"/>
                  <c:y val="-6.6195719577438056E-4"/>
                </c:manualLayout>
              </c:layout>
              <c:tx>
                <c:rich>
                  <a:bodyPr/>
                  <a:lstStyle/>
                  <a:p>
                    <a:r>
                      <a:rPr lang="en-US"/>
                      <a:t> 98,490 </a:t>
                    </a: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DB4-447B-A766-C989004119E2}"/>
                </c:ext>
              </c:extLst>
            </c:dLbl>
            <c:dLbl>
              <c:idx val="12"/>
              <c:layout>
                <c:manualLayout>
                  <c:x val="9.9089240598674563E-2"/>
                  <c:y val="-5.8458487427807656E-3"/>
                </c:manualLayout>
              </c:layout>
              <c:tx>
                <c:rich>
                  <a:bodyPr/>
                  <a:lstStyle/>
                  <a:p>
                    <a:r>
                      <a:rPr lang="en-US"/>
                      <a:t>80,969</a:t>
                    </a: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DB4-447B-A766-C989004119E2}"/>
                </c:ext>
              </c:extLst>
            </c:dLbl>
            <c:dLbl>
              <c:idx val="13"/>
              <c:layout>
                <c:manualLayout>
                  <c:x val="8.7159187241221681E-2"/>
                  <c:y val="3.4717657168265259E-4"/>
                </c:manualLayout>
              </c:layout>
              <c:tx>
                <c:rich>
                  <a:bodyPr/>
                  <a:lstStyle/>
                  <a:p>
                    <a:r>
                      <a:rPr lang="en-US"/>
                      <a:t> 69,070</a:t>
                    </a: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DB4-447B-A766-C989004119E2}"/>
                </c:ext>
              </c:extLst>
            </c:dLbl>
            <c:dLbl>
              <c:idx val="14"/>
              <c:layout>
                <c:manualLayout>
                  <c:x val="8.8972325641726829E-2"/>
                  <c:y val="-2.2358603162330425E-3"/>
                </c:manualLayout>
              </c:layout>
              <c:tx>
                <c:rich>
                  <a:bodyPr/>
                  <a:lstStyle/>
                  <a:p>
                    <a:r>
                      <a:rPr lang="en-US"/>
                      <a:t>56,317</a:t>
                    </a: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DB4-447B-A766-C989004119E2}"/>
                </c:ext>
              </c:extLst>
            </c:dLbl>
            <c:dLbl>
              <c:idx val="15"/>
              <c:layout>
                <c:manualLayout>
                  <c:x val="6.5468302547875973E-2"/>
                  <c:y val="6.5979746593511194E-4"/>
                </c:manualLayout>
              </c:layout>
              <c:tx>
                <c:rich>
                  <a:bodyPr/>
                  <a:lstStyle/>
                  <a:p>
                    <a:r>
                      <a:rPr lang="en-US"/>
                      <a:t> 24,565 </a:t>
                    </a: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DB4-447B-A766-C989004119E2}"/>
                </c:ext>
              </c:extLst>
            </c:dLbl>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'four-year set-pp3-10'!$K$6:$K$21</c:f>
              <c:strCache>
                <c:ptCount val="16"/>
                <c:pt idx="0">
                  <c:v>Texas (11,262)</c:v>
                </c:pt>
                <c:pt idx="1">
                  <c:v>Florida (5,733)</c:v>
                </c:pt>
                <c:pt idx="2">
                  <c:v>Georgia (1,320)</c:v>
                </c:pt>
                <c:pt idx="3">
                  <c:v>North Carolina (-596)</c:v>
                </c:pt>
                <c:pt idx="4">
                  <c:v>Virginia (503)</c:v>
                </c:pt>
                <c:pt idx="5">
                  <c:v>Alabama (-47)</c:v>
                </c:pt>
                <c:pt idx="6">
                  <c:v>Tennessee (-1,883)</c:v>
                </c:pt>
                <c:pt idx="7">
                  <c:v>Louisiana (-1,426)</c:v>
                </c:pt>
                <c:pt idx="8">
                  <c:v>Oklahoma (-14,681)</c:v>
                </c:pt>
                <c:pt idx="9">
                  <c:v>Maryland (466)</c:v>
                </c:pt>
                <c:pt idx="10">
                  <c:v>Kentucky (-335)</c:v>
                </c:pt>
                <c:pt idx="11">
                  <c:v>South Carolina (1,599)</c:v>
                </c:pt>
                <c:pt idx="12">
                  <c:v>Arkansas (-9)</c:v>
                </c:pt>
                <c:pt idx="13">
                  <c:v>Mississippi (600)</c:v>
                </c:pt>
                <c:pt idx="14">
                  <c:v>West Virginia (-725)</c:v>
                </c:pt>
                <c:pt idx="15">
                  <c:v>Delaware (391)</c:v>
                </c:pt>
              </c:strCache>
            </c:strRef>
          </c:cat>
          <c:val>
            <c:numRef>
              <c:f>'four-year set-pp3-10'!$M$6:$M$21</c:f>
              <c:numCache>
                <c:formatCode>#,##0_);\(#,##0\)</c:formatCode>
                <c:ptCount val="16"/>
                <c:pt idx="0" formatCode="_(* #,##0_);_(* \(#,##0\);_(* &quot;-&quot;??_);_(@_)">
                  <c:v>478504.8583333334</c:v>
                </c:pt>
                <c:pt idx="1">
                  <c:v>292548.64166666666</c:v>
                </c:pt>
                <c:pt idx="2">
                  <c:v>228769.05000000002</c:v>
                </c:pt>
                <c:pt idx="3">
                  <c:v>196172.06666666668</c:v>
                </c:pt>
                <c:pt idx="4">
                  <c:v>194983.49666666664</c:v>
                </c:pt>
                <c:pt idx="5">
                  <c:v>128503.3</c:v>
                </c:pt>
                <c:pt idx="6">
                  <c:v>117241.72499999999</c:v>
                </c:pt>
                <c:pt idx="7">
                  <c:v>117629.29999999999</c:v>
                </c:pt>
                <c:pt idx="8">
                  <c:v>89353.75</c:v>
                </c:pt>
                <c:pt idx="9">
                  <c:v>103486.15000000001</c:v>
                </c:pt>
                <c:pt idx="10" formatCode="_(* #,##0_);_(* \(#,##0\);_(* &quot;-&quot;??_);_(@_)">
                  <c:v>100802.6</c:v>
                </c:pt>
                <c:pt idx="11">
                  <c:v>96891.400000000009</c:v>
                </c:pt>
                <c:pt idx="12">
                  <c:v>80969.45</c:v>
                </c:pt>
                <c:pt idx="13">
                  <c:v>68469.350000000006</c:v>
                </c:pt>
                <c:pt idx="14">
                  <c:v>56317.34166666666</c:v>
                </c:pt>
                <c:pt idx="15" formatCode="_(* #,##0_);_(* \(#,##0\);_(* &quot;-&quot;??_);_(@_)">
                  <c:v>24173.499999999996</c:v>
                </c:pt>
              </c:numCache>
            </c:numRef>
          </c:val>
          <c:extLst>
            <c:ext xmlns:c16="http://schemas.microsoft.com/office/drawing/2014/chart" uri="{C3380CC4-5D6E-409C-BE32-E72D297353CC}">
              <c16:uniqueId val="{00000016-0DB4-447B-A766-C989004119E2}"/>
            </c:ext>
          </c:extLst>
        </c:ser>
        <c:ser>
          <c:idx val="1"/>
          <c:order val="1"/>
          <c:tx>
            <c:strRef>
              <c:f>'four-year set-pp3-10'!$N$3</c:f>
              <c:strCache>
                <c:ptCount val="1"/>
                <c:pt idx="0">
                  <c:v>2014-15</c:v>
                </c:pt>
              </c:strCache>
            </c:strRef>
          </c:tx>
          <c:spPr>
            <a:solidFill>
              <a:schemeClr val="tx1"/>
            </a:solidFill>
            <a:ln w="12700">
              <a:solidFill>
                <a:srgbClr val="000000"/>
              </a:solidFill>
              <a:prstDash val="solid"/>
            </a:ln>
          </c:spPr>
          <c:invertIfNegative val="0"/>
          <c:dPt>
            <c:idx val="1"/>
            <c:invertIfNegative val="0"/>
            <c:bubble3D val="0"/>
            <c:extLst>
              <c:ext xmlns:c16="http://schemas.microsoft.com/office/drawing/2014/chart" uri="{C3380CC4-5D6E-409C-BE32-E72D297353CC}">
                <c16:uniqueId val="{00000018-0DB4-447B-A766-C989004119E2}"/>
              </c:ext>
            </c:extLst>
          </c:dPt>
          <c:dPt>
            <c:idx val="3"/>
            <c:invertIfNegative val="0"/>
            <c:bubble3D val="0"/>
            <c:spPr>
              <a:solidFill>
                <a:schemeClr val="bg1">
                  <a:lumMod val="75000"/>
                </a:schemeClr>
              </a:solidFill>
              <a:ln w="12700">
                <a:solidFill>
                  <a:sysClr val="windowText" lastClr="000000"/>
                </a:solidFill>
                <a:prstDash val="solid"/>
              </a:ln>
            </c:spPr>
            <c:extLst>
              <c:ext xmlns:c16="http://schemas.microsoft.com/office/drawing/2014/chart" uri="{C3380CC4-5D6E-409C-BE32-E72D297353CC}">
                <c16:uniqueId val="{0000001A-0DB4-447B-A766-C989004119E2}"/>
              </c:ext>
            </c:extLst>
          </c:dPt>
          <c:dPt>
            <c:idx val="4"/>
            <c:invertIfNegative val="0"/>
            <c:bubble3D val="0"/>
            <c:extLst>
              <c:ext xmlns:c16="http://schemas.microsoft.com/office/drawing/2014/chart" uri="{C3380CC4-5D6E-409C-BE32-E72D297353CC}">
                <c16:uniqueId val="{0000001B-0DB4-447B-A766-C989004119E2}"/>
              </c:ext>
            </c:extLst>
          </c:dPt>
          <c:dPt>
            <c:idx val="5"/>
            <c:invertIfNegative val="0"/>
            <c:bubble3D val="0"/>
            <c:spPr>
              <a:solidFill>
                <a:schemeClr val="bg1">
                  <a:lumMod val="75000"/>
                </a:schemeClr>
              </a:solidFill>
              <a:ln w="12700">
                <a:solidFill>
                  <a:sysClr val="windowText" lastClr="000000"/>
                </a:solidFill>
                <a:prstDash val="solid"/>
              </a:ln>
            </c:spPr>
            <c:extLst>
              <c:ext xmlns:c16="http://schemas.microsoft.com/office/drawing/2014/chart" uri="{C3380CC4-5D6E-409C-BE32-E72D297353CC}">
                <c16:uniqueId val="{0000001D-0DB4-447B-A766-C989004119E2}"/>
              </c:ext>
            </c:extLst>
          </c:dPt>
          <c:dPt>
            <c:idx val="6"/>
            <c:invertIfNegative val="0"/>
            <c:bubble3D val="0"/>
            <c:spPr>
              <a:solidFill>
                <a:schemeClr val="bg1">
                  <a:lumMod val="75000"/>
                </a:schemeClr>
              </a:solidFill>
              <a:ln w="12700">
                <a:solidFill>
                  <a:sysClr val="windowText" lastClr="000000"/>
                </a:solidFill>
                <a:prstDash val="solid"/>
              </a:ln>
            </c:spPr>
            <c:extLst>
              <c:ext xmlns:c16="http://schemas.microsoft.com/office/drawing/2014/chart" uri="{C3380CC4-5D6E-409C-BE32-E72D297353CC}">
                <c16:uniqueId val="{0000001F-0DB4-447B-A766-C989004119E2}"/>
              </c:ext>
            </c:extLst>
          </c:dPt>
          <c:dPt>
            <c:idx val="7"/>
            <c:invertIfNegative val="0"/>
            <c:bubble3D val="0"/>
            <c:spPr>
              <a:solidFill>
                <a:schemeClr val="bg1">
                  <a:lumMod val="75000"/>
                </a:schemeClr>
              </a:solidFill>
              <a:ln w="12700">
                <a:solidFill>
                  <a:sysClr val="windowText" lastClr="000000"/>
                </a:solidFill>
                <a:prstDash val="solid"/>
              </a:ln>
            </c:spPr>
            <c:extLst>
              <c:ext xmlns:c16="http://schemas.microsoft.com/office/drawing/2014/chart" uri="{C3380CC4-5D6E-409C-BE32-E72D297353CC}">
                <c16:uniqueId val="{00000021-0DB4-447B-A766-C989004119E2}"/>
              </c:ext>
            </c:extLst>
          </c:dPt>
          <c:dPt>
            <c:idx val="8"/>
            <c:invertIfNegative val="0"/>
            <c:bubble3D val="0"/>
            <c:spPr>
              <a:solidFill>
                <a:schemeClr val="bg1">
                  <a:lumMod val="75000"/>
                </a:schemeClr>
              </a:solidFill>
              <a:ln w="12700">
                <a:solidFill>
                  <a:sysClr val="windowText" lastClr="000000"/>
                </a:solidFill>
                <a:prstDash val="solid"/>
              </a:ln>
            </c:spPr>
            <c:extLst>
              <c:ext xmlns:c16="http://schemas.microsoft.com/office/drawing/2014/chart" uri="{C3380CC4-5D6E-409C-BE32-E72D297353CC}">
                <c16:uniqueId val="{00000022-0DB4-447B-A766-C989004119E2}"/>
              </c:ext>
            </c:extLst>
          </c:dPt>
          <c:dPt>
            <c:idx val="9"/>
            <c:invertIfNegative val="0"/>
            <c:bubble3D val="0"/>
            <c:spPr>
              <a:solidFill>
                <a:schemeClr val="tx1"/>
              </a:solidFill>
              <a:ln w="12700">
                <a:solidFill>
                  <a:sysClr val="windowText" lastClr="000000"/>
                </a:solidFill>
                <a:prstDash val="solid"/>
              </a:ln>
            </c:spPr>
            <c:extLst>
              <c:ext xmlns:c16="http://schemas.microsoft.com/office/drawing/2014/chart" uri="{C3380CC4-5D6E-409C-BE32-E72D297353CC}">
                <c16:uniqueId val="{00000024-0DB4-447B-A766-C989004119E2}"/>
              </c:ext>
            </c:extLst>
          </c:dPt>
          <c:dPt>
            <c:idx val="10"/>
            <c:invertIfNegative val="0"/>
            <c:bubble3D val="0"/>
            <c:spPr>
              <a:solidFill>
                <a:schemeClr val="bg1">
                  <a:lumMod val="75000"/>
                </a:schemeClr>
              </a:solidFill>
              <a:ln w="12700">
                <a:solidFill>
                  <a:sysClr val="windowText" lastClr="000000"/>
                </a:solidFill>
                <a:prstDash val="solid"/>
              </a:ln>
            </c:spPr>
            <c:extLst>
              <c:ext xmlns:c16="http://schemas.microsoft.com/office/drawing/2014/chart" uri="{C3380CC4-5D6E-409C-BE32-E72D297353CC}">
                <c16:uniqueId val="{00000024-57D8-4239-A0FD-22BB6A6E6C55}"/>
              </c:ext>
            </c:extLst>
          </c:dPt>
          <c:dPt>
            <c:idx val="11"/>
            <c:invertIfNegative val="0"/>
            <c:bubble3D val="0"/>
            <c:spPr>
              <a:solidFill>
                <a:schemeClr val="tx1"/>
              </a:solidFill>
              <a:ln w="12700">
                <a:solidFill>
                  <a:sysClr val="windowText" lastClr="000000"/>
                </a:solidFill>
                <a:prstDash val="solid"/>
              </a:ln>
            </c:spPr>
            <c:extLst>
              <c:ext xmlns:c16="http://schemas.microsoft.com/office/drawing/2014/chart" uri="{C3380CC4-5D6E-409C-BE32-E72D297353CC}">
                <c16:uniqueId val="{00000026-0DB4-447B-A766-C989004119E2}"/>
              </c:ext>
            </c:extLst>
          </c:dPt>
          <c:dPt>
            <c:idx val="12"/>
            <c:invertIfNegative val="0"/>
            <c:bubble3D val="0"/>
            <c:spPr>
              <a:solidFill>
                <a:schemeClr val="bg1">
                  <a:lumMod val="75000"/>
                </a:schemeClr>
              </a:solidFill>
              <a:ln w="12700">
                <a:solidFill>
                  <a:sysClr val="windowText" lastClr="000000"/>
                </a:solidFill>
                <a:prstDash val="solid"/>
              </a:ln>
            </c:spPr>
            <c:extLst>
              <c:ext xmlns:c16="http://schemas.microsoft.com/office/drawing/2014/chart" uri="{C3380CC4-5D6E-409C-BE32-E72D297353CC}">
                <c16:uniqueId val="{00000026-57D8-4239-A0FD-22BB6A6E6C55}"/>
              </c:ext>
            </c:extLst>
          </c:dPt>
          <c:dPt>
            <c:idx val="13"/>
            <c:invertIfNegative val="0"/>
            <c:bubble3D val="0"/>
            <c:spPr>
              <a:solidFill>
                <a:schemeClr val="tx1"/>
              </a:solidFill>
              <a:ln w="12700">
                <a:solidFill>
                  <a:sysClr val="windowText" lastClr="000000"/>
                </a:solidFill>
                <a:prstDash val="solid"/>
              </a:ln>
            </c:spPr>
            <c:extLst>
              <c:ext xmlns:c16="http://schemas.microsoft.com/office/drawing/2014/chart" uri="{C3380CC4-5D6E-409C-BE32-E72D297353CC}">
                <c16:uniqueId val="{00000029-57D8-4239-A0FD-22BB6A6E6C55}"/>
              </c:ext>
            </c:extLst>
          </c:dPt>
          <c:dPt>
            <c:idx val="14"/>
            <c:invertIfNegative val="0"/>
            <c:bubble3D val="0"/>
            <c:spPr>
              <a:solidFill>
                <a:schemeClr val="bg1">
                  <a:lumMod val="75000"/>
                </a:schemeClr>
              </a:solidFill>
              <a:ln w="12700">
                <a:solidFill>
                  <a:schemeClr val="tx1"/>
                </a:solidFill>
                <a:prstDash val="solid"/>
              </a:ln>
            </c:spPr>
            <c:extLst>
              <c:ext xmlns:c16="http://schemas.microsoft.com/office/drawing/2014/chart" uri="{C3380CC4-5D6E-409C-BE32-E72D297353CC}">
                <c16:uniqueId val="{00000028-0DB4-447B-A766-C989004119E2}"/>
              </c:ext>
            </c:extLst>
          </c:dPt>
          <c:dPt>
            <c:idx val="15"/>
            <c:invertIfNegative val="0"/>
            <c:bubble3D val="0"/>
            <c:spPr>
              <a:solidFill>
                <a:schemeClr val="tx1"/>
              </a:solidFill>
              <a:ln w="12700">
                <a:solidFill>
                  <a:sysClr val="windowText" lastClr="000000"/>
                </a:solidFill>
                <a:prstDash val="solid"/>
              </a:ln>
            </c:spPr>
            <c:extLst>
              <c:ext xmlns:c16="http://schemas.microsoft.com/office/drawing/2014/chart" uri="{C3380CC4-5D6E-409C-BE32-E72D297353CC}">
                <c16:uniqueId val="{0000002A-57D8-4239-A0FD-22BB6A6E6C55}"/>
              </c:ext>
            </c:extLst>
          </c:dPt>
          <c:cat>
            <c:strRef>
              <c:f>'four-year set-pp3-10'!$K$6:$K$21</c:f>
              <c:strCache>
                <c:ptCount val="16"/>
                <c:pt idx="0">
                  <c:v>Texas (11,262)</c:v>
                </c:pt>
                <c:pt idx="1">
                  <c:v>Florida (5,733)</c:v>
                </c:pt>
                <c:pt idx="2">
                  <c:v>Georgia (1,320)</c:v>
                </c:pt>
                <c:pt idx="3">
                  <c:v>North Carolina (-596)</c:v>
                </c:pt>
                <c:pt idx="4">
                  <c:v>Virginia (503)</c:v>
                </c:pt>
                <c:pt idx="5">
                  <c:v>Alabama (-47)</c:v>
                </c:pt>
                <c:pt idx="6">
                  <c:v>Tennessee (-1,883)</c:v>
                </c:pt>
                <c:pt idx="7">
                  <c:v>Louisiana (-1,426)</c:v>
                </c:pt>
                <c:pt idx="8">
                  <c:v>Oklahoma (-14,681)</c:v>
                </c:pt>
                <c:pt idx="9">
                  <c:v>Maryland (466)</c:v>
                </c:pt>
                <c:pt idx="10">
                  <c:v>Kentucky (-335)</c:v>
                </c:pt>
                <c:pt idx="11">
                  <c:v>South Carolina (1,599)</c:v>
                </c:pt>
                <c:pt idx="12">
                  <c:v>Arkansas (-9)</c:v>
                </c:pt>
                <c:pt idx="13">
                  <c:v>Mississippi (600)</c:v>
                </c:pt>
                <c:pt idx="14">
                  <c:v>West Virginia (-725)</c:v>
                </c:pt>
                <c:pt idx="15">
                  <c:v>Delaware (391)</c:v>
                </c:pt>
              </c:strCache>
            </c:strRef>
          </c:cat>
          <c:val>
            <c:numRef>
              <c:f>'four-year set-pp3-10'!$O$6:$O$21</c:f>
              <c:numCache>
                <c:formatCode>#,##0</c:formatCode>
                <c:ptCount val="16"/>
                <c:pt idx="0">
                  <c:v>11262.491666666581</c:v>
                </c:pt>
                <c:pt idx="1">
                  <c:v>5732.6375000000116</c:v>
                </c:pt>
                <c:pt idx="2">
                  <c:v>1319.8833333333314</c:v>
                </c:pt>
                <c:pt idx="3">
                  <c:v>595.55833333334886</c:v>
                </c:pt>
                <c:pt idx="4">
                  <c:v>503.10499999998137</c:v>
                </c:pt>
                <c:pt idx="5">
                  <c:v>46.908333333325572</c:v>
                </c:pt>
                <c:pt idx="6">
                  <c:v>1883.216666666689</c:v>
                </c:pt>
                <c:pt idx="7">
                  <c:v>1425.6416666666919</c:v>
                </c:pt>
                <c:pt idx="8">
                  <c:v>14681.21666666666</c:v>
                </c:pt>
                <c:pt idx="9">
                  <c:v>466.24166666665406</c:v>
                </c:pt>
                <c:pt idx="10">
                  <c:v>335.125</c:v>
                </c:pt>
                <c:pt idx="11">
                  <c:v>1599.0749999999971</c:v>
                </c:pt>
                <c:pt idx="12">
                  <c:v>9.0583333333343035</c:v>
                </c:pt>
                <c:pt idx="13">
                  <c:v>600.29999999998836</c:v>
                </c:pt>
                <c:pt idx="14">
                  <c:v>724.77000000001135</c:v>
                </c:pt>
                <c:pt idx="15">
                  <c:v>391.25</c:v>
                </c:pt>
              </c:numCache>
            </c:numRef>
          </c:val>
          <c:extLst>
            <c:ext xmlns:c16="http://schemas.microsoft.com/office/drawing/2014/chart" uri="{C3380CC4-5D6E-409C-BE32-E72D297353CC}">
              <c16:uniqueId val="{00000029-0DB4-447B-A766-C989004119E2}"/>
            </c:ext>
          </c:extLst>
        </c:ser>
        <c:dLbls>
          <c:showLegendKey val="0"/>
          <c:showVal val="0"/>
          <c:showCatName val="0"/>
          <c:showSerName val="0"/>
          <c:showPercent val="0"/>
          <c:showBubbleSize val="0"/>
        </c:dLbls>
        <c:gapWidth val="50"/>
        <c:overlap val="100"/>
        <c:axId val="159480448"/>
        <c:axId val="159920512"/>
      </c:barChart>
      <c:catAx>
        <c:axId val="15948044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rtl="0">
              <a:defRPr sz="1000" b="0" i="0" u="none" strike="noStrike" baseline="0">
                <a:solidFill>
                  <a:srgbClr val="000000"/>
                </a:solidFill>
                <a:latin typeface="Arial"/>
                <a:ea typeface="Arial"/>
                <a:cs typeface="Arial"/>
              </a:defRPr>
            </a:pPr>
            <a:endParaRPr lang="en-US"/>
          </a:p>
        </c:txPr>
        <c:crossAx val="159920512"/>
        <c:crosses val="autoZero"/>
        <c:auto val="1"/>
        <c:lblAlgn val="ctr"/>
        <c:lblOffset val="0"/>
        <c:tickLblSkip val="1"/>
        <c:tickMarkSkip val="1"/>
        <c:noMultiLvlLbl val="0"/>
      </c:catAx>
      <c:valAx>
        <c:axId val="159920512"/>
        <c:scaling>
          <c:orientation val="minMax"/>
          <c:max val="600000"/>
          <c:min val="0"/>
        </c:scaling>
        <c:delete val="1"/>
        <c:axPos val="t"/>
        <c:numFmt formatCode="_(* #,##0_);_(* \(#,##0\);_(* &quot;-&quot;??_);_(@_)" sourceLinked="1"/>
        <c:majorTickMark val="out"/>
        <c:minorTickMark val="none"/>
        <c:tickLblPos val="nextTo"/>
        <c:crossAx val="159480448"/>
        <c:crosses val="autoZero"/>
        <c:crossBetween val="between"/>
        <c:majorUnit val="10000"/>
        <c:minorUnit val="5000"/>
      </c:valAx>
      <c:spPr>
        <a:noFill/>
        <a:ln w="25400">
          <a:noFill/>
        </a:ln>
      </c:spPr>
    </c:plotArea>
    <c:legend>
      <c:legendPos val="b"/>
      <c:layout>
        <c:manualLayout>
          <c:xMode val="edge"/>
          <c:yMode val="edge"/>
          <c:x val="0.30427901312335981"/>
          <c:y val="0.93436507240229438"/>
          <c:w val="0.37559466666667202"/>
          <c:h val="5.8953413718620375E-2"/>
        </c:manualLayout>
      </c:layout>
      <c:overlay val="0"/>
      <c:spPr>
        <a:solidFill>
          <a:srgbClr val="FFFFFF"/>
        </a:solidFill>
        <a:ln w="25400">
          <a:noFill/>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solidFill>
        <a:schemeClr val="tx1"/>
      </a:solid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a:ea typeface="Arial"/>
                <a:cs typeface="Arial"/>
              </a:defRPr>
            </a:pPr>
            <a:r>
              <a:rPr lang="en-US" sz="1000" b="1" i="0" baseline="0">
                <a:solidFill>
                  <a:sysClr val="windowText" lastClr="000000"/>
                </a:solidFill>
              </a:rPr>
              <a:t>Percentage of Associate Graduates Who Started College at the College From Which They Graduated and Those Who Transferred In, </a:t>
            </a:r>
            <a:r>
              <a:rPr lang="en-US" sz="1000">
                <a:solidFill>
                  <a:sysClr val="windowText" lastClr="000000"/>
                </a:solidFill>
              </a:rPr>
              <a:t>2013-14</a:t>
            </a:r>
          </a:p>
        </c:rich>
      </c:tx>
      <c:layout>
        <c:manualLayout>
          <c:xMode val="edge"/>
          <c:yMode val="edge"/>
          <c:x val="0.11979119834901029"/>
          <c:y val="1.3810889023487618E-2"/>
        </c:manualLayout>
      </c:layout>
      <c:overlay val="0"/>
      <c:spPr>
        <a:noFill/>
        <a:ln w="25400">
          <a:noFill/>
        </a:ln>
      </c:spPr>
    </c:title>
    <c:autoTitleDeleted val="0"/>
    <c:plotArea>
      <c:layout>
        <c:manualLayout>
          <c:layoutTarget val="inner"/>
          <c:xMode val="edge"/>
          <c:yMode val="edge"/>
          <c:x val="0.22382699770184231"/>
          <c:y val="0.12572932229625142"/>
          <c:w val="0.73250147559306711"/>
          <c:h val="0.80143876086303356"/>
        </c:manualLayout>
      </c:layout>
      <c:barChart>
        <c:barDir val="bar"/>
        <c:grouping val="stacked"/>
        <c:varyColors val="0"/>
        <c:ser>
          <c:idx val="0"/>
          <c:order val="0"/>
          <c:tx>
            <c:strRef>
              <c:f>'two-year set-pp11-18'!$L$194</c:f>
              <c:strCache>
                <c:ptCount val="1"/>
                <c:pt idx="0">
                  <c:v>First-Time Students at Graduating College</c:v>
                </c:pt>
              </c:strCache>
            </c:strRef>
          </c:tx>
          <c:spPr>
            <a:solidFill>
              <a:schemeClr val="bg1">
                <a:lumMod val="85000"/>
              </a:schemeClr>
            </a:solidFill>
            <a:ln w="12700">
              <a:solidFill>
                <a:schemeClr val="tx1"/>
              </a:solidFill>
              <a:prstDash val="solid"/>
            </a:ln>
          </c:spPr>
          <c:invertIfNegative val="0"/>
          <c:dLbls>
            <c:dLbl>
              <c:idx val="12"/>
              <c:delete val="1"/>
              <c:extLst>
                <c:ext xmlns:c15="http://schemas.microsoft.com/office/drawing/2012/chart" uri="{CE6537A1-D6FC-4f65-9D91-7224C49458BB}"/>
                <c:ext xmlns:c16="http://schemas.microsoft.com/office/drawing/2014/chart" uri="{C3380CC4-5D6E-409C-BE32-E72D297353CC}">
                  <c16:uniqueId val="{00000000-6E96-42E1-B586-BAAA7DA94720}"/>
                </c:ext>
              </c:extLst>
            </c:dLbl>
            <c:dLbl>
              <c:idx val="13"/>
              <c:delete val="1"/>
              <c:extLst>
                <c:ext xmlns:c15="http://schemas.microsoft.com/office/drawing/2012/chart" uri="{CE6537A1-D6FC-4f65-9D91-7224C49458BB}"/>
                <c:ext xmlns:c16="http://schemas.microsoft.com/office/drawing/2014/chart" uri="{C3380CC4-5D6E-409C-BE32-E72D297353CC}">
                  <c16:uniqueId val="{00000001-6E96-42E1-B586-BAAA7DA94720}"/>
                </c:ext>
              </c:extLst>
            </c:dLbl>
            <c:dLbl>
              <c:idx val="14"/>
              <c:delete val="1"/>
              <c:extLst>
                <c:ext xmlns:c15="http://schemas.microsoft.com/office/drawing/2012/chart" uri="{CE6537A1-D6FC-4f65-9D91-7224C49458BB}"/>
                <c:ext xmlns:c16="http://schemas.microsoft.com/office/drawing/2014/chart" uri="{C3380CC4-5D6E-409C-BE32-E72D297353CC}">
                  <c16:uniqueId val="{00000002-6E96-42E1-B586-BAAA7DA94720}"/>
                </c:ext>
              </c:extLst>
            </c:dLbl>
            <c:dLbl>
              <c:idx val="15"/>
              <c:delete val="1"/>
              <c:extLst>
                <c:ext xmlns:c15="http://schemas.microsoft.com/office/drawing/2012/chart" uri="{CE6537A1-D6FC-4f65-9D91-7224C49458BB}"/>
                <c:ext xmlns:c16="http://schemas.microsoft.com/office/drawing/2014/chart" uri="{C3380CC4-5D6E-409C-BE32-E72D297353CC}">
                  <c16:uniqueId val="{00000003-6E96-42E1-B586-BAAA7DA94720}"/>
                </c:ext>
              </c:extLst>
            </c:dLbl>
            <c:spPr>
              <a:noFill/>
              <a:ln>
                <a:noFill/>
              </a:ln>
              <a:effectLst/>
            </c:spPr>
            <c:txPr>
              <a:bodyPr/>
              <a:lstStyle/>
              <a:p>
                <a:pPr>
                  <a:defRPr sz="800" baseline="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'two-year set-pp11-18'!$K$195:$K$210</c:f>
              <c:strCache>
                <c:ptCount val="16"/>
                <c:pt idx="0">
                  <c:v>North Carolina</c:v>
                </c:pt>
                <c:pt idx="1">
                  <c:v>Florida</c:v>
                </c:pt>
                <c:pt idx="2">
                  <c:v>Arkansas</c:v>
                </c:pt>
                <c:pt idx="3">
                  <c:v>Oklahoma</c:v>
                </c:pt>
                <c:pt idx="4">
                  <c:v>Kentucky</c:v>
                </c:pt>
                <c:pt idx="5">
                  <c:v>Georgia</c:v>
                </c:pt>
                <c:pt idx="6">
                  <c:v>Virginia</c:v>
                </c:pt>
                <c:pt idx="7">
                  <c:v>West Virginia</c:v>
                </c:pt>
                <c:pt idx="8">
                  <c:v>Texas</c:v>
                </c:pt>
                <c:pt idx="9">
                  <c:v>Tennessee</c:v>
                </c:pt>
                <c:pt idx="10">
                  <c:v>Louisiana</c:v>
                </c:pt>
                <c:pt idx="11">
                  <c:v>Mississippi</c:v>
                </c:pt>
                <c:pt idx="12">
                  <c:v>Alabama  (—)</c:v>
                </c:pt>
                <c:pt idx="13">
                  <c:v>Delaware  (—)</c:v>
                </c:pt>
                <c:pt idx="14">
                  <c:v>Maryland  (—)</c:v>
                </c:pt>
                <c:pt idx="15">
                  <c:v>South Carolina  (—)</c:v>
                </c:pt>
              </c:strCache>
            </c:strRef>
          </c:cat>
          <c:val>
            <c:numRef>
              <c:f>'two-year set-pp11-18'!$L$195:$L$210</c:f>
              <c:numCache>
                <c:formatCode>0.0%</c:formatCode>
                <c:ptCount val="16"/>
                <c:pt idx="0">
                  <c:v>0.86233519420358706</c:v>
                </c:pt>
                <c:pt idx="1">
                  <c:v>0.66485370981118252</c:v>
                </c:pt>
                <c:pt idx="2">
                  <c:v>0.66349999999999998</c:v>
                </c:pt>
                <c:pt idx="3">
                  <c:v>0.63505538875660006</c:v>
                </c:pt>
                <c:pt idx="4">
                  <c:v>0.62117245304496305</c:v>
                </c:pt>
                <c:pt idx="5">
                  <c:v>0.57204260885815728</c:v>
                </c:pt>
                <c:pt idx="6">
                  <c:v>0.55915578332506743</c:v>
                </c:pt>
                <c:pt idx="7">
                  <c:v>0.49417098445595853</c:v>
                </c:pt>
                <c:pt idx="8">
                  <c:v>0.48119234604836708</c:v>
                </c:pt>
                <c:pt idx="9">
                  <c:v>0.4715213456829554</c:v>
                </c:pt>
                <c:pt idx="10">
                  <c:v>0.46581406787998042</c:v>
                </c:pt>
                <c:pt idx="11">
                  <c:v>0.41628145865434002</c:v>
                </c:pt>
                <c:pt idx="12" formatCode="0%">
                  <c:v>0</c:v>
                </c:pt>
                <c:pt idx="13" formatCode="0%">
                  <c:v>0</c:v>
                </c:pt>
                <c:pt idx="14" formatCode="0%">
                  <c:v>0</c:v>
                </c:pt>
                <c:pt idx="15" formatCode="0%">
                  <c:v>0</c:v>
                </c:pt>
              </c:numCache>
            </c:numRef>
          </c:val>
          <c:extLst>
            <c:ext xmlns:c16="http://schemas.microsoft.com/office/drawing/2014/chart" uri="{C3380CC4-5D6E-409C-BE32-E72D297353CC}">
              <c16:uniqueId val="{00000004-6E96-42E1-B586-BAAA7DA94720}"/>
            </c:ext>
          </c:extLst>
        </c:ser>
        <c:ser>
          <c:idx val="1"/>
          <c:order val="1"/>
          <c:tx>
            <c:strRef>
              <c:f>'two-year set-pp11-18'!$M$194</c:f>
              <c:strCache>
                <c:ptCount val="1"/>
                <c:pt idx="0">
                  <c:v>Transfer Students at Graduating College</c:v>
                </c:pt>
              </c:strCache>
            </c:strRef>
          </c:tx>
          <c:spPr>
            <a:solidFill>
              <a:schemeClr val="tx1"/>
            </a:solidFill>
            <a:ln w="12700">
              <a:solidFill>
                <a:srgbClr val="000000"/>
              </a:solidFill>
              <a:prstDash val="solid"/>
            </a:ln>
          </c:spPr>
          <c:invertIfNegative val="0"/>
          <c:dLbls>
            <c:spPr>
              <a:noFill/>
              <a:ln>
                <a:noFill/>
              </a:ln>
              <a:effectLst/>
            </c:spPr>
            <c:txPr>
              <a:bodyPr/>
              <a:lstStyle/>
              <a:p>
                <a:pPr>
                  <a:defRPr sz="8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'two-year set-pp11-18'!$K$195:$K$210</c:f>
              <c:strCache>
                <c:ptCount val="16"/>
                <c:pt idx="0">
                  <c:v>North Carolina</c:v>
                </c:pt>
                <c:pt idx="1">
                  <c:v>Florida</c:v>
                </c:pt>
                <c:pt idx="2">
                  <c:v>Arkansas</c:v>
                </c:pt>
                <c:pt idx="3">
                  <c:v>Oklahoma</c:v>
                </c:pt>
                <c:pt idx="4">
                  <c:v>Kentucky</c:v>
                </c:pt>
                <c:pt idx="5">
                  <c:v>Georgia</c:v>
                </c:pt>
                <c:pt idx="6">
                  <c:v>Virginia</c:v>
                </c:pt>
                <c:pt idx="7">
                  <c:v>West Virginia</c:v>
                </c:pt>
                <c:pt idx="8">
                  <c:v>Texas</c:v>
                </c:pt>
                <c:pt idx="9">
                  <c:v>Tennessee</c:v>
                </c:pt>
                <c:pt idx="10">
                  <c:v>Louisiana</c:v>
                </c:pt>
                <c:pt idx="11">
                  <c:v>Mississippi</c:v>
                </c:pt>
                <c:pt idx="12">
                  <c:v>Alabama  (—)</c:v>
                </c:pt>
                <c:pt idx="13">
                  <c:v>Delaware  (—)</c:v>
                </c:pt>
                <c:pt idx="14">
                  <c:v>Maryland  (—)</c:v>
                </c:pt>
                <c:pt idx="15">
                  <c:v>South Carolina  (—)</c:v>
                </c:pt>
              </c:strCache>
            </c:strRef>
          </c:cat>
          <c:val>
            <c:numRef>
              <c:f>'two-year set-pp11-18'!$M$195:$M$210</c:f>
              <c:numCache>
                <c:formatCode>0.0%</c:formatCode>
                <c:ptCount val="16"/>
                <c:pt idx="0">
                  <c:v>0.13766480579641288</c:v>
                </c:pt>
                <c:pt idx="1">
                  <c:v>0.23697660514185423</c:v>
                </c:pt>
                <c:pt idx="2">
                  <c:v>0.33166666666666672</c:v>
                </c:pt>
                <c:pt idx="3">
                  <c:v>0.35686924112226942</c:v>
                </c:pt>
                <c:pt idx="4">
                  <c:v>0.32350597609561754</c:v>
                </c:pt>
                <c:pt idx="5">
                  <c:v>0.42179031956643614</c:v>
                </c:pt>
                <c:pt idx="6">
                  <c:v>0.25778365570066675</c:v>
                </c:pt>
                <c:pt idx="7">
                  <c:v>0.41126943005181343</c:v>
                </c:pt>
                <c:pt idx="8">
                  <c:v>0.2960296684118674</c:v>
                </c:pt>
                <c:pt idx="9">
                  <c:v>0.15075055892686043</c:v>
                </c:pt>
                <c:pt idx="10">
                  <c:v>0.53418593212001975</c:v>
                </c:pt>
                <c:pt idx="11">
                  <c:v>0.25671973977058721</c:v>
                </c:pt>
                <c:pt idx="12" formatCode="0%">
                  <c:v>0</c:v>
                </c:pt>
                <c:pt idx="13" formatCode="0%">
                  <c:v>0</c:v>
                </c:pt>
                <c:pt idx="14" formatCode="0%">
                  <c:v>0</c:v>
                </c:pt>
                <c:pt idx="15" formatCode="0%">
                  <c:v>0</c:v>
                </c:pt>
              </c:numCache>
            </c:numRef>
          </c:val>
          <c:extLst>
            <c:ext xmlns:c16="http://schemas.microsoft.com/office/drawing/2014/chart" uri="{C3380CC4-5D6E-409C-BE32-E72D297353CC}">
              <c16:uniqueId val="{00000005-6E96-42E1-B586-BAAA7DA94720}"/>
            </c:ext>
          </c:extLst>
        </c:ser>
        <c:ser>
          <c:idx val="2"/>
          <c:order val="2"/>
          <c:tx>
            <c:strRef>
              <c:f>'two-year set-pp11-18'!$N$194</c:f>
              <c:strCache>
                <c:ptCount val="1"/>
                <c:pt idx="0">
                  <c:v>Other or Unknown, Whether First-Time or Transfer</c:v>
                </c:pt>
              </c:strCache>
            </c:strRef>
          </c:tx>
          <c:spPr>
            <a:pattFill prst="wdUpDiag">
              <a:fgClr>
                <a:srgbClr val="000000"/>
              </a:fgClr>
              <a:bgClr>
                <a:srgbClr val="FFFFFF"/>
              </a:bgClr>
            </a:pattFill>
            <a:ln w="12700">
              <a:solidFill>
                <a:schemeClr val="tx1"/>
              </a:solidFill>
              <a:prstDash val="solid"/>
            </a:ln>
          </c:spPr>
          <c:invertIfNegative val="0"/>
          <c:cat>
            <c:strRef>
              <c:f>'two-year set-pp11-18'!$K$195:$K$210</c:f>
              <c:strCache>
                <c:ptCount val="16"/>
                <c:pt idx="0">
                  <c:v>North Carolina</c:v>
                </c:pt>
                <c:pt idx="1">
                  <c:v>Florida</c:v>
                </c:pt>
                <c:pt idx="2">
                  <c:v>Arkansas</c:v>
                </c:pt>
                <c:pt idx="3">
                  <c:v>Oklahoma</c:v>
                </c:pt>
                <c:pt idx="4">
                  <c:v>Kentucky</c:v>
                </c:pt>
                <c:pt idx="5">
                  <c:v>Georgia</c:v>
                </c:pt>
                <c:pt idx="6">
                  <c:v>Virginia</c:v>
                </c:pt>
                <c:pt idx="7">
                  <c:v>West Virginia</c:v>
                </c:pt>
                <c:pt idx="8">
                  <c:v>Texas</c:v>
                </c:pt>
                <c:pt idx="9">
                  <c:v>Tennessee</c:v>
                </c:pt>
                <c:pt idx="10">
                  <c:v>Louisiana</c:v>
                </c:pt>
                <c:pt idx="11">
                  <c:v>Mississippi</c:v>
                </c:pt>
                <c:pt idx="12">
                  <c:v>Alabama  (—)</c:v>
                </c:pt>
                <c:pt idx="13">
                  <c:v>Delaware  (—)</c:v>
                </c:pt>
                <c:pt idx="14">
                  <c:v>Maryland  (—)</c:v>
                </c:pt>
                <c:pt idx="15">
                  <c:v>South Carolina  (—)</c:v>
                </c:pt>
              </c:strCache>
            </c:strRef>
          </c:cat>
          <c:val>
            <c:numRef>
              <c:f>'two-year set-pp11-18'!$N$195:$N$210</c:f>
              <c:numCache>
                <c:formatCode>0%</c:formatCode>
                <c:ptCount val="16"/>
                <c:pt idx="0">
                  <c:v>0</c:v>
                </c:pt>
                <c:pt idx="1">
                  <c:v>9.8169685046963301E-2</c:v>
                </c:pt>
                <c:pt idx="2">
                  <c:v>4.8333333333333336E-3</c:v>
                </c:pt>
                <c:pt idx="3">
                  <c:v>8.0753701211305519E-3</c:v>
                </c:pt>
                <c:pt idx="4">
                  <c:v>5.0540694365395558E-2</c:v>
                </c:pt>
                <c:pt idx="5">
                  <c:v>6.1670715754064661E-3</c:v>
                </c:pt>
                <c:pt idx="6">
                  <c:v>0.18306056097426571</c:v>
                </c:pt>
                <c:pt idx="7">
                  <c:v>9.4559585492227982E-2</c:v>
                </c:pt>
                <c:pt idx="8">
                  <c:v>0.22277798553976563</c:v>
                </c:pt>
                <c:pt idx="9">
                  <c:v>0.3777280953901842</c:v>
                </c:pt>
                <c:pt idx="10">
                  <c:v>0</c:v>
                </c:pt>
                <c:pt idx="11">
                  <c:v>0.32699880157507283</c:v>
                </c:pt>
                <c:pt idx="12">
                  <c:v>0</c:v>
                </c:pt>
                <c:pt idx="13">
                  <c:v>0</c:v>
                </c:pt>
                <c:pt idx="14">
                  <c:v>0</c:v>
                </c:pt>
                <c:pt idx="15">
                  <c:v>0</c:v>
                </c:pt>
              </c:numCache>
            </c:numRef>
          </c:val>
          <c:extLst>
            <c:ext xmlns:c16="http://schemas.microsoft.com/office/drawing/2014/chart" uri="{C3380CC4-5D6E-409C-BE32-E72D297353CC}">
              <c16:uniqueId val="{00000006-6E96-42E1-B586-BAAA7DA94720}"/>
            </c:ext>
          </c:extLst>
        </c:ser>
        <c:dLbls>
          <c:showLegendKey val="0"/>
          <c:showVal val="0"/>
          <c:showCatName val="0"/>
          <c:showSerName val="0"/>
          <c:showPercent val="0"/>
          <c:showBubbleSize val="0"/>
        </c:dLbls>
        <c:gapWidth val="50"/>
        <c:overlap val="100"/>
        <c:axId val="129829504"/>
        <c:axId val="129868160"/>
      </c:barChart>
      <c:catAx>
        <c:axId val="12982950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9868160"/>
        <c:crosses val="autoZero"/>
        <c:auto val="1"/>
        <c:lblAlgn val="ctr"/>
        <c:lblOffset val="100"/>
        <c:tickLblSkip val="1"/>
        <c:tickMarkSkip val="1"/>
        <c:noMultiLvlLbl val="0"/>
      </c:catAx>
      <c:valAx>
        <c:axId val="129868160"/>
        <c:scaling>
          <c:orientation val="minMax"/>
          <c:max val="1.01"/>
          <c:min val="0"/>
        </c:scaling>
        <c:delete val="1"/>
        <c:axPos val="t"/>
        <c:majorGridlines>
          <c:spPr>
            <a:ln>
              <a:solidFill>
                <a:schemeClr val="bg1"/>
              </a:solidFill>
            </a:ln>
          </c:spPr>
        </c:majorGridlines>
        <c:numFmt formatCode="0.0%" sourceLinked="1"/>
        <c:majorTickMark val="out"/>
        <c:minorTickMark val="none"/>
        <c:tickLblPos val="nextTo"/>
        <c:crossAx val="129829504"/>
        <c:crosses val="autoZero"/>
        <c:crossBetween val="between"/>
        <c:majorUnit val="0.1"/>
        <c:minorUnit val="0.1"/>
      </c:valAx>
      <c:spPr>
        <a:noFill/>
        <a:ln w="12700">
          <a:noFill/>
          <a:prstDash val="solid"/>
        </a:ln>
      </c:spPr>
    </c:plotArea>
    <c:legend>
      <c:legendPos val="b"/>
      <c:layout>
        <c:manualLayout>
          <c:xMode val="edge"/>
          <c:yMode val="edge"/>
          <c:x val="0.32815850171838568"/>
          <c:y val="0.74328985799851943"/>
          <c:w val="0.57852654891568456"/>
          <c:h val="0.1721492744441429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888" r="0.75000000000000888" t="1" header="0.5" footer="0.5"/>
    <c:pageSetup orientation="portrait"/>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ysClr val="windowText" lastClr="000000"/>
                </a:solidFill>
                <a:latin typeface="Arial"/>
                <a:ea typeface="Arial"/>
                <a:cs typeface="Arial"/>
              </a:defRPr>
            </a:pPr>
            <a:r>
              <a:rPr lang="en-US">
                <a:solidFill>
                  <a:sysClr val="windowText" lastClr="000000"/>
                </a:solidFill>
              </a:rPr>
              <a:t>Average Years</a:t>
            </a:r>
            <a:r>
              <a:rPr lang="en-US" baseline="0">
                <a:solidFill>
                  <a:sysClr val="windowText" lastClr="000000"/>
                </a:solidFill>
              </a:rPr>
              <a:t> </a:t>
            </a:r>
            <a:r>
              <a:rPr lang="en-US">
                <a:solidFill>
                  <a:sysClr val="windowText" lastClr="000000"/>
                </a:solidFill>
              </a:rPr>
              <a:t>to</a:t>
            </a:r>
            <a:r>
              <a:rPr lang="en-US" baseline="0">
                <a:solidFill>
                  <a:sysClr val="windowText" lastClr="000000"/>
                </a:solidFill>
              </a:rPr>
              <a:t> </a:t>
            </a:r>
            <a:r>
              <a:rPr lang="en-US">
                <a:solidFill>
                  <a:sysClr val="windowText" lastClr="000000"/>
                </a:solidFill>
              </a:rPr>
              <a:t>Degree at Colleges Awarding Degrees
2013-14 Associate Graduates</a:t>
            </a:r>
          </a:p>
        </c:rich>
      </c:tx>
      <c:layout>
        <c:manualLayout>
          <c:xMode val="edge"/>
          <c:yMode val="edge"/>
          <c:x val="0.23787293885793279"/>
          <c:y val="3.0904844018834952E-2"/>
        </c:manualLayout>
      </c:layout>
      <c:overlay val="0"/>
      <c:spPr>
        <a:noFill/>
        <a:ln w="25400">
          <a:noFill/>
        </a:ln>
      </c:spPr>
    </c:title>
    <c:autoTitleDeleted val="0"/>
    <c:plotArea>
      <c:layout>
        <c:manualLayout>
          <c:layoutTarget val="inner"/>
          <c:xMode val="edge"/>
          <c:yMode val="edge"/>
          <c:x val="0.23595613679816713"/>
          <c:y val="0.13390271010999241"/>
          <c:w val="0.75364839917240101"/>
          <c:h val="0.77739799528476983"/>
        </c:manualLayout>
      </c:layout>
      <c:barChart>
        <c:barDir val="bar"/>
        <c:grouping val="clustered"/>
        <c:varyColors val="0"/>
        <c:ser>
          <c:idx val="0"/>
          <c:order val="0"/>
          <c:tx>
            <c:strRef>
              <c:f>'two-year set-pp11-18'!$L$222</c:f>
              <c:strCache>
                <c:ptCount val="1"/>
                <c:pt idx="0">
                  <c:v>First-Time Students at Graduating College*</c:v>
                </c:pt>
              </c:strCache>
            </c:strRef>
          </c:tx>
          <c:spPr>
            <a:solidFill>
              <a:schemeClr val="bg1">
                <a:lumMod val="85000"/>
              </a:schemeClr>
            </a:solidFill>
            <a:ln w="12700">
              <a:solidFill>
                <a:srgbClr val="000000"/>
              </a:solidFill>
              <a:prstDash val="solid"/>
            </a:ln>
          </c:spPr>
          <c:invertIfNegative val="0"/>
          <c:dLbls>
            <c:dLbl>
              <c:idx val="1"/>
              <c:layout>
                <c:manualLayout>
                  <c:x val="0"/>
                  <c:y val="6.802988912100273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76A-4802-AAEE-D7994676613C}"/>
                </c:ext>
              </c:extLst>
            </c:dLbl>
            <c:dLbl>
              <c:idx val="2"/>
              <c:layout>
                <c:manualLayout>
                  <c:x val="7.7847649883434352E-17"/>
                  <c:y val="2.6782366486785172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76A-4802-AAEE-D7994676613C}"/>
                </c:ext>
              </c:extLst>
            </c:dLbl>
            <c:dLbl>
              <c:idx val="9"/>
              <c:layout>
                <c:manualLayout>
                  <c:x val="-2.1231422505307855E-3"/>
                  <c:y val="6.80272108843531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76A-4802-AAEE-D7994676613C}"/>
                </c:ext>
              </c:extLst>
            </c:dLbl>
            <c:dLbl>
              <c:idx val="10"/>
              <c:layout>
                <c:manualLayout>
                  <c:x val="-2.1231422505307855E-3"/>
                  <c:y val="2.678236648990304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76A-4802-AAEE-D7994676613C}"/>
                </c:ext>
              </c:extLst>
            </c:dLbl>
            <c:dLbl>
              <c:idx val="11"/>
              <c:layout>
                <c:manualLayout>
                  <c:x val="0"/>
                  <c:y val="3.401360544217686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76A-4802-AAEE-D7994676613C}"/>
                </c:ext>
              </c:extLst>
            </c:dLbl>
            <c:dLbl>
              <c:idx val="12"/>
              <c:delete val="1"/>
              <c:extLst>
                <c:ext xmlns:c15="http://schemas.microsoft.com/office/drawing/2012/chart" uri="{CE6537A1-D6FC-4f65-9D91-7224C49458BB}"/>
                <c:ext xmlns:c16="http://schemas.microsoft.com/office/drawing/2014/chart" uri="{C3380CC4-5D6E-409C-BE32-E72D297353CC}">
                  <c16:uniqueId val="{00000005-E76A-4802-AAEE-D7994676613C}"/>
                </c:ext>
              </c:extLst>
            </c:dLbl>
            <c:numFmt formatCode="#,##0.0" sourceLinked="0"/>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'two-year set-pp11-18'!$K$223:$K$238</c:f>
              <c:strCache>
                <c:ptCount val="16"/>
                <c:pt idx="0">
                  <c:v>Arkansas</c:v>
                </c:pt>
                <c:pt idx="1">
                  <c:v>Virginia</c:v>
                </c:pt>
                <c:pt idx="2">
                  <c:v>Louisiana</c:v>
                </c:pt>
                <c:pt idx="3">
                  <c:v>Kentucky</c:v>
                </c:pt>
                <c:pt idx="4">
                  <c:v>Oklahoma</c:v>
                </c:pt>
                <c:pt idx="5">
                  <c:v>Florida</c:v>
                </c:pt>
                <c:pt idx="6">
                  <c:v>Georgia</c:v>
                </c:pt>
                <c:pt idx="7">
                  <c:v>West Virginia</c:v>
                </c:pt>
                <c:pt idx="8">
                  <c:v>Tennessee</c:v>
                </c:pt>
                <c:pt idx="9">
                  <c:v>North Carolina</c:v>
                </c:pt>
                <c:pt idx="10">
                  <c:v>Mississippi</c:v>
                </c:pt>
                <c:pt idx="11">
                  <c:v>Texas</c:v>
                </c:pt>
                <c:pt idx="12">
                  <c:v>Alabama (—)</c:v>
                </c:pt>
                <c:pt idx="13">
                  <c:v>Delaware (—)</c:v>
                </c:pt>
                <c:pt idx="14">
                  <c:v>Maryland (—)</c:v>
                </c:pt>
                <c:pt idx="15">
                  <c:v>South Carolina (—)</c:v>
                </c:pt>
              </c:strCache>
            </c:strRef>
          </c:cat>
          <c:val>
            <c:numRef>
              <c:f>'two-year set-pp11-18'!$L$223:$L$238</c:f>
              <c:numCache>
                <c:formatCode>0.00</c:formatCode>
                <c:ptCount val="16"/>
                <c:pt idx="0">
                  <c:v>5.7638400507775325</c:v>
                </c:pt>
                <c:pt idx="1">
                  <c:v>5.5384736373264296</c:v>
                </c:pt>
                <c:pt idx="2">
                  <c:v>5.3718020769700665</c:v>
                </c:pt>
                <c:pt idx="3">
                  <c:v>5.3342975206611563</c:v>
                </c:pt>
                <c:pt idx="4">
                  <c:v>5.0639475945017187</c:v>
                </c:pt>
                <c:pt idx="5">
                  <c:v>4.6952730822663593</c:v>
                </c:pt>
                <c:pt idx="6">
                  <c:v>4.6348208248816762</c:v>
                </c:pt>
                <c:pt idx="7">
                  <c:v>4.6233252623083123</c:v>
                </c:pt>
                <c:pt idx="8">
                  <c:v>4.3687539921314507</c:v>
                </c:pt>
                <c:pt idx="9">
                  <c:v>4.1298660789964412</c:v>
                </c:pt>
                <c:pt idx="10">
                  <c:v>3.4187523320895523</c:v>
                </c:pt>
                <c:pt idx="11">
                  <c:v>2.3687292358803984</c:v>
                </c:pt>
                <c:pt idx="12" formatCode="0.0">
                  <c:v>0</c:v>
                </c:pt>
              </c:numCache>
            </c:numRef>
          </c:val>
          <c:extLst>
            <c:ext xmlns:c16="http://schemas.microsoft.com/office/drawing/2014/chart" uri="{C3380CC4-5D6E-409C-BE32-E72D297353CC}">
              <c16:uniqueId val="{00000006-E76A-4802-AAEE-D7994676613C}"/>
            </c:ext>
          </c:extLst>
        </c:ser>
        <c:ser>
          <c:idx val="1"/>
          <c:order val="1"/>
          <c:tx>
            <c:strRef>
              <c:f>'two-year set-pp11-18'!$M$222</c:f>
              <c:strCache>
                <c:ptCount val="1"/>
                <c:pt idx="0">
                  <c:v>Transfer Students at Graduating College</c:v>
                </c:pt>
              </c:strCache>
            </c:strRef>
          </c:tx>
          <c:spPr>
            <a:solidFill>
              <a:srgbClr val="000000"/>
            </a:solidFill>
            <a:ln w="12700">
              <a:solidFill>
                <a:srgbClr val="000000"/>
              </a:solidFill>
              <a:prstDash val="solid"/>
            </a:ln>
          </c:spPr>
          <c:invertIfNegative val="0"/>
          <c:dLbls>
            <c:dLbl>
              <c:idx val="0"/>
              <c:layout>
                <c:manualLayout>
                  <c:x val="8.4925690021231421E-3"/>
                  <c:y val="-3.401092720552788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76A-4802-AAEE-D7994676613C}"/>
                </c:ext>
              </c:extLst>
            </c:dLbl>
            <c:dLbl>
              <c:idx val="2"/>
              <c:layout>
                <c:manualLayout>
                  <c:x val="-4.2462845010616491E-3"/>
                  <c:y val="-3.401360544217686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76A-4802-AAEE-D7994676613C}"/>
                </c:ext>
              </c:extLst>
            </c:dLbl>
            <c:dLbl>
              <c:idx val="5"/>
              <c:layout>
                <c:manualLayout>
                  <c:x val="7.7847649883434352E-17"/>
                  <c:y val="-6.802721088435373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76A-4802-AAEE-D7994676613C}"/>
                </c:ext>
              </c:extLst>
            </c:dLbl>
            <c:dLbl>
              <c:idx val="6"/>
              <c:layout>
                <c:manualLayout>
                  <c:x val="0"/>
                  <c:y val="-3.399217954898494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76A-4802-AAEE-D7994676613C}"/>
                </c:ext>
              </c:extLst>
            </c:dLbl>
            <c:dLbl>
              <c:idx val="7"/>
              <c:layout>
                <c:manualLayout>
                  <c:x val="0"/>
                  <c:y val="-3.401092720552725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76A-4802-AAEE-D7994676613C}"/>
                </c:ext>
              </c:extLst>
            </c:dLbl>
            <c:dLbl>
              <c:idx val="8"/>
              <c:layout>
                <c:manualLayout>
                  <c:x val="-4.246284501061571E-3"/>
                  <c:y val="-6.80272108843531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76A-4802-AAEE-D7994676613C}"/>
                </c:ext>
              </c:extLst>
            </c:dLbl>
            <c:dLbl>
              <c:idx val="9"/>
              <c:layout>
                <c:manualLayout>
                  <c:x val="-6.369426751592357E-3"/>
                  <c:y val="-3.400557073222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76A-4802-AAEE-D7994676613C}"/>
                </c:ext>
              </c:extLst>
            </c:dLbl>
            <c:dLbl>
              <c:idx val="10"/>
              <c:layout>
                <c:manualLayout>
                  <c:x val="-2.1231422505307855E-3"/>
                  <c:y val="-3.401092720552788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76A-4802-AAEE-D7994676613C}"/>
                </c:ext>
              </c:extLst>
            </c:dLbl>
            <c:dLbl>
              <c:idx val="12"/>
              <c:delete val="1"/>
              <c:extLst>
                <c:ext xmlns:c15="http://schemas.microsoft.com/office/drawing/2012/chart" uri="{CE6537A1-D6FC-4f65-9D91-7224C49458BB}"/>
                <c:ext xmlns:c16="http://schemas.microsoft.com/office/drawing/2014/chart" uri="{C3380CC4-5D6E-409C-BE32-E72D297353CC}">
                  <c16:uniqueId val="{0000000F-E76A-4802-AAEE-D7994676613C}"/>
                </c:ext>
              </c:extLst>
            </c:dLbl>
            <c:numFmt formatCode="#,##0.0" sourceLinked="0"/>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'two-year set-pp11-18'!$K$223:$K$238</c:f>
              <c:strCache>
                <c:ptCount val="16"/>
                <c:pt idx="0">
                  <c:v>Arkansas</c:v>
                </c:pt>
                <c:pt idx="1">
                  <c:v>Virginia</c:v>
                </c:pt>
                <c:pt idx="2">
                  <c:v>Louisiana</c:v>
                </c:pt>
                <c:pt idx="3">
                  <c:v>Kentucky</c:v>
                </c:pt>
                <c:pt idx="4">
                  <c:v>Oklahoma</c:v>
                </c:pt>
                <c:pt idx="5">
                  <c:v>Florida</c:v>
                </c:pt>
                <c:pt idx="6">
                  <c:v>Georgia</c:v>
                </c:pt>
                <c:pt idx="7">
                  <c:v>West Virginia</c:v>
                </c:pt>
                <c:pt idx="8">
                  <c:v>Tennessee</c:v>
                </c:pt>
                <c:pt idx="9">
                  <c:v>North Carolina</c:v>
                </c:pt>
                <c:pt idx="10">
                  <c:v>Mississippi</c:v>
                </c:pt>
                <c:pt idx="11">
                  <c:v>Texas</c:v>
                </c:pt>
                <c:pt idx="12">
                  <c:v>Alabama (—)</c:v>
                </c:pt>
                <c:pt idx="13">
                  <c:v>Delaware (—)</c:v>
                </c:pt>
                <c:pt idx="14">
                  <c:v>Maryland (—)</c:v>
                </c:pt>
                <c:pt idx="15">
                  <c:v>South Carolina (—)</c:v>
                </c:pt>
              </c:strCache>
            </c:strRef>
          </c:cat>
          <c:val>
            <c:numRef>
              <c:f>'two-year set-pp11-18'!$M$223:$M$238</c:f>
              <c:numCache>
                <c:formatCode>0.00</c:formatCode>
                <c:ptCount val="16"/>
                <c:pt idx="0">
                  <c:v>3.9719396984924615</c:v>
                </c:pt>
                <c:pt idx="1">
                  <c:v>4.2954255359127824</c:v>
                </c:pt>
                <c:pt idx="2">
                  <c:v>5.5305058964051481</c:v>
                </c:pt>
                <c:pt idx="3">
                  <c:v>5.8289584799437009</c:v>
                </c:pt>
                <c:pt idx="4">
                  <c:v>4.0328430519292136</c:v>
                </c:pt>
                <c:pt idx="5">
                  <c:v>3.3895060389029052</c:v>
                </c:pt>
                <c:pt idx="6">
                  <c:v>3.4782454585733271</c:v>
                </c:pt>
                <c:pt idx="7">
                  <c:v>3.6167716535433074</c:v>
                </c:pt>
                <c:pt idx="8">
                  <c:v>7.2281885593220334</c:v>
                </c:pt>
                <c:pt idx="9">
                  <c:v>2.9117054932412998</c:v>
                </c:pt>
                <c:pt idx="10">
                  <c:v>4.0176992330776926</c:v>
                </c:pt>
                <c:pt idx="11">
                  <c:v>3.5271554900515847</c:v>
                </c:pt>
                <c:pt idx="12" formatCode="0.0">
                  <c:v>0</c:v>
                </c:pt>
              </c:numCache>
            </c:numRef>
          </c:val>
          <c:extLst>
            <c:ext xmlns:c16="http://schemas.microsoft.com/office/drawing/2014/chart" uri="{C3380CC4-5D6E-409C-BE32-E72D297353CC}">
              <c16:uniqueId val="{00000010-E76A-4802-AAEE-D7994676613C}"/>
            </c:ext>
          </c:extLst>
        </c:ser>
        <c:dLbls>
          <c:showLegendKey val="0"/>
          <c:showVal val="0"/>
          <c:showCatName val="0"/>
          <c:showSerName val="0"/>
          <c:showPercent val="0"/>
          <c:showBubbleSize val="0"/>
        </c:dLbls>
        <c:gapWidth val="50"/>
        <c:axId val="145623296"/>
        <c:axId val="145637376"/>
      </c:barChart>
      <c:catAx>
        <c:axId val="14562329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45637376"/>
        <c:crosses val="autoZero"/>
        <c:auto val="1"/>
        <c:lblAlgn val="ctr"/>
        <c:lblOffset val="100"/>
        <c:tickLblSkip val="1"/>
        <c:tickMarkSkip val="1"/>
        <c:noMultiLvlLbl val="0"/>
      </c:catAx>
      <c:valAx>
        <c:axId val="145637376"/>
        <c:scaling>
          <c:orientation val="minMax"/>
          <c:max val="9"/>
        </c:scaling>
        <c:delete val="1"/>
        <c:axPos val="t"/>
        <c:numFmt formatCode="0.00" sourceLinked="1"/>
        <c:majorTickMark val="out"/>
        <c:minorTickMark val="none"/>
        <c:tickLblPos val="none"/>
        <c:crossAx val="145623296"/>
        <c:crosses val="autoZero"/>
        <c:crossBetween val="between"/>
        <c:majorUnit val="1"/>
        <c:minorUnit val="1"/>
      </c:valAx>
      <c:spPr>
        <a:noFill/>
        <a:ln w="25400">
          <a:noFill/>
        </a:ln>
      </c:spPr>
    </c:plotArea>
    <c:legend>
      <c:legendPos val="r"/>
      <c:layout>
        <c:manualLayout>
          <c:xMode val="edge"/>
          <c:yMode val="edge"/>
          <c:x val="0.29775448451109215"/>
          <c:y val="0.77897236059778241"/>
          <c:w val="0.4877922664125583"/>
          <c:h val="9.7594140018212011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888" r="0.75000000000000888" t="1" header="0.5" footer="0.5"/>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ysClr val="windowText" lastClr="000000"/>
                </a:solidFill>
                <a:latin typeface="Arial"/>
                <a:ea typeface="Arial"/>
                <a:cs typeface="Arial"/>
              </a:defRPr>
            </a:pPr>
            <a:r>
              <a:rPr lang="en-US">
                <a:solidFill>
                  <a:sysClr val="windowText" lastClr="000000"/>
                </a:solidFill>
              </a:rPr>
              <a:t>Average Attempted Credits</a:t>
            </a:r>
            <a:r>
              <a:rPr lang="en-US" baseline="0">
                <a:solidFill>
                  <a:sysClr val="windowText" lastClr="000000"/>
                </a:solidFill>
              </a:rPr>
              <a:t> </a:t>
            </a:r>
            <a:r>
              <a:rPr lang="en-US">
                <a:solidFill>
                  <a:sysClr val="windowText" lastClr="000000"/>
                </a:solidFill>
              </a:rPr>
              <a:t>to</a:t>
            </a:r>
            <a:r>
              <a:rPr lang="en-US" baseline="0">
                <a:solidFill>
                  <a:sysClr val="windowText" lastClr="000000"/>
                </a:solidFill>
              </a:rPr>
              <a:t> </a:t>
            </a:r>
            <a:r>
              <a:rPr lang="en-US">
                <a:solidFill>
                  <a:sysClr val="windowText" lastClr="000000"/>
                </a:solidFill>
              </a:rPr>
              <a:t>Degree at Colleges Awarding Degrees</a:t>
            </a:r>
          </a:p>
          <a:p>
            <a:pPr>
              <a:defRPr sz="1000" b="1" i="0" u="none" strike="noStrike" baseline="0">
                <a:solidFill>
                  <a:sysClr val="windowText" lastClr="000000"/>
                </a:solidFill>
                <a:latin typeface="Arial"/>
                <a:ea typeface="Arial"/>
                <a:cs typeface="Arial"/>
              </a:defRPr>
            </a:pPr>
            <a:r>
              <a:rPr lang="en-US">
                <a:solidFill>
                  <a:sysClr val="windowText" lastClr="000000"/>
                </a:solidFill>
              </a:rPr>
              <a:t>2013-14 Associate Graduates</a:t>
            </a:r>
          </a:p>
        </c:rich>
      </c:tx>
      <c:layout>
        <c:manualLayout>
          <c:xMode val="edge"/>
          <c:yMode val="edge"/>
          <c:x val="0.2225713823391047"/>
          <c:y val="3.0832670306455652E-2"/>
        </c:manualLayout>
      </c:layout>
      <c:overlay val="0"/>
      <c:spPr>
        <a:noFill/>
        <a:ln w="25400">
          <a:noFill/>
        </a:ln>
      </c:spPr>
    </c:title>
    <c:autoTitleDeleted val="0"/>
    <c:plotArea>
      <c:layout>
        <c:manualLayout>
          <c:layoutTarget val="inner"/>
          <c:xMode val="edge"/>
          <c:yMode val="edge"/>
          <c:x val="0.17765665586079341"/>
          <c:y val="0.17007983758127923"/>
          <c:w val="0.8127148794258906"/>
          <c:h val="0.5979642788553865"/>
        </c:manualLayout>
      </c:layout>
      <c:barChart>
        <c:barDir val="bar"/>
        <c:grouping val="clustered"/>
        <c:varyColors val="0"/>
        <c:ser>
          <c:idx val="0"/>
          <c:order val="0"/>
          <c:tx>
            <c:strRef>
              <c:f>'two-year set-pp11-18'!$L$249</c:f>
              <c:strCache>
                <c:ptCount val="1"/>
                <c:pt idx="0">
                  <c:v>First-Time Students at Graduating College*</c:v>
                </c:pt>
              </c:strCache>
            </c:strRef>
          </c:tx>
          <c:spPr>
            <a:solidFill>
              <a:schemeClr val="bg1">
                <a:lumMod val="85000"/>
              </a:schemeClr>
            </a:solidFill>
            <a:ln w="12700">
              <a:solidFill>
                <a:srgbClr val="000000"/>
              </a:solidFill>
              <a:prstDash val="solid"/>
            </a:ln>
          </c:spPr>
          <c:invertIfNegative val="0"/>
          <c:dLbls>
            <c:dLbl>
              <c:idx val="0"/>
              <c:layout>
                <c:manualLayout>
                  <c:x val="-4.0719167427703904E-3"/>
                  <c:y val="6.298348233493997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BBC-4030-9FF6-7C2BBAC9A37F}"/>
                </c:ext>
              </c:extLst>
            </c:dLbl>
            <c:dLbl>
              <c:idx val="1"/>
              <c:layout>
                <c:manualLayout>
                  <c:x val="-7.963443482841016E-3"/>
                  <c:y val="5.339064160604230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BC-4030-9FF6-7C2BBAC9A37F}"/>
                </c:ext>
              </c:extLst>
            </c:dLbl>
            <c:dLbl>
              <c:idx val="2"/>
              <c:layout>
                <c:manualLayout>
                  <c:x val="-5.9964729177341613E-3"/>
                  <c:y val="4.379589119153210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BC-4030-9FF6-7C2BBAC9A37F}"/>
                </c:ext>
              </c:extLst>
            </c:dLbl>
            <c:dLbl>
              <c:idx val="3"/>
              <c:layout>
                <c:manualLayout>
                  <c:x val="-9.8219204920513611E-3"/>
                  <c:y val="1.050808246284649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BBC-4030-9FF6-7C2BBAC9A37F}"/>
                </c:ext>
              </c:extLst>
            </c:dLbl>
            <c:dLbl>
              <c:idx val="4"/>
              <c:layout>
                <c:manualLayout>
                  <c:x val="-7.5632437626482786E-3"/>
                  <c:y val="6.84657407564885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BBC-4030-9FF6-7C2BBAC9A37F}"/>
                </c:ext>
              </c:extLst>
            </c:dLbl>
            <c:dLbl>
              <c:idx val="5"/>
              <c:layout>
                <c:manualLayout>
                  <c:x val="-9.8537090188492368E-3"/>
                  <c:y val="-6.9188205653328359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BBC-4030-9FF6-7C2BBAC9A37F}"/>
                </c:ext>
              </c:extLst>
            </c:dLbl>
            <c:dLbl>
              <c:idx val="6"/>
              <c:layout>
                <c:manualLayout>
                  <c:x val="-6.3826118055219814E-3"/>
                  <c:y val="7.120802113915596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BBC-4030-9FF6-7C2BBAC9A37F}"/>
                </c:ext>
              </c:extLst>
            </c:dLbl>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'two-year set-pp11-18'!$K$250:$K$256</c:f>
              <c:strCache>
                <c:ptCount val="7"/>
                <c:pt idx="0">
                  <c:v>Kentucky</c:v>
                </c:pt>
                <c:pt idx="1">
                  <c:v>Texas</c:v>
                </c:pt>
                <c:pt idx="2">
                  <c:v>Virginia</c:v>
                </c:pt>
                <c:pt idx="3">
                  <c:v>Georgia</c:v>
                </c:pt>
                <c:pt idx="4">
                  <c:v>North Carolina</c:v>
                </c:pt>
                <c:pt idx="5">
                  <c:v>Arkansas</c:v>
                </c:pt>
                <c:pt idx="6">
                  <c:v>Florida</c:v>
                </c:pt>
              </c:strCache>
            </c:strRef>
          </c:cat>
          <c:val>
            <c:numRef>
              <c:f>'two-year set-pp11-18'!$L$250:$L$256</c:f>
              <c:numCache>
                <c:formatCode>#,##0</c:formatCode>
                <c:ptCount val="7"/>
                <c:pt idx="0">
                  <c:v>87.731973140495853</c:v>
                </c:pt>
                <c:pt idx="1">
                  <c:v>86.327433554817276</c:v>
                </c:pt>
                <c:pt idx="2">
                  <c:v>86.126735947281702</c:v>
                </c:pt>
                <c:pt idx="3">
                  <c:v>85.684962812711305</c:v>
                </c:pt>
                <c:pt idx="4">
                  <c:v>84.616488670396109</c:v>
                </c:pt>
                <c:pt idx="5">
                  <c:v>83.546778800380835</c:v>
                </c:pt>
                <c:pt idx="6">
                  <c:v>77.004060098374183</c:v>
                </c:pt>
              </c:numCache>
            </c:numRef>
          </c:val>
          <c:extLst>
            <c:ext xmlns:c16="http://schemas.microsoft.com/office/drawing/2014/chart" uri="{C3380CC4-5D6E-409C-BE32-E72D297353CC}">
              <c16:uniqueId val="{00000007-EBBC-4030-9FF6-7C2BBAC9A37F}"/>
            </c:ext>
          </c:extLst>
        </c:ser>
        <c:ser>
          <c:idx val="1"/>
          <c:order val="1"/>
          <c:tx>
            <c:strRef>
              <c:f>'two-year set-pp11-18'!$M$249</c:f>
              <c:strCache>
                <c:ptCount val="1"/>
                <c:pt idx="0">
                  <c:v>Transfer Students at Graduating College</c:v>
                </c:pt>
              </c:strCache>
            </c:strRef>
          </c:tx>
          <c:spPr>
            <a:solidFill>
              <a:srgbClr val="000000"/>
            </a:solidFill>
            <a:ln w="12700">
              <a:solidFill>
                <a:srgbClr val="000000"/>
              </a:solidFill>
              <a:prstDash val="solid"/>
            </a:ln>
          </c:spPr>
          <c:invertIfNegative val="0"/>
          <c:dLbls>
            <c:dLbl>
              <c:idx val="0"/>
              <c:layout>
                <c:manualLayout>
                  <c:x val="-1.6398031299309666E-3"/>
                  <c:y val="-3.9981915012302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BBC-4030-9FF6-7C2BBAC9A37F}"/>
                </c:ext>
              </c:extLst>
            </c:dLbl>
            <c:dLbl>
              <c:idx val="2"/>
              <c:layout>
                <c:manualLayout>
                  <c:x val="-4.3510246585798714E-3"/>
                  <c:y val="2.24135548044759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BBC-4030-9FF6-7C2BBAC9A37F}"/>
                </c:ext>
              </c:extLst>
            </c:dLbl>
            <c:dLbl>
              <c:idx val="3"/>
              <c:layout>
                <c:manualLayout>
                  <c:x val="-4.0510716442217834E-3"/>
                  <c:y val="-3.893674364529984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BBC-4030-9FF6-7C2BBAC9A37F}"/>
                </c:ext>
              </c:extLst>
            </c:dLbl>
            <c:dLbl>
              <c:idx val="4"/>
              <c:layout>
                <c:manualLayout>
                  <c:x val="-4.3551813937040534E-3"/>
                  <c:y val="-1.870621020879192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BBC-4030-9FF6-7C2BBAC9A37F}"/>
                </c:ext>
              </c:extLst>
            </c:dLbl>
            <c:dLbl>
              <c:idx val="5"/>
              <c:layout>
                <c:manualLayout>
                  <c:x val="-4.8881224613878324E-3"/>
                  <c:y val="-3.619346239438244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BBC-4030-9FF6-7C2BBAC9A37F}"/>
                </c:ext>
              </c:extLst>
            </c:dLbl>
            <c:dLbl>
              <c:idx val="6"/>
              <c:layout>
                <c:manualLayout>
                  <c:x val="-2.3921296650814042E-3"/>
                  <c:y val="-1.596392982612456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BBC-4030-9FF6-7C2BBAC9A37F}"/>
                </c:ext>
              </c:extLst>
            </c:dLbl>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'two-year set-pp11-18'!$K$250:$K$256</c:f>
              <c:strCache>
                <c:ptCount val="7"/>
                <c:pt idx="0">
                  <c:v>Kentucky</c:v>
                </c:pt>
                <c:pt idx="1">
                  <c:v>Texas</c:v>
                </c:pt>
                <c:pt idx="2">
                  <c:v>Virginia</c:v>
                </c:pt>
                <c:pt idx="3">
                  <c:v>Georgia</c:v>
                </c:pt>
                <c:pt idx="4">
                  <c:v>North Carolina</c:v>
                </c:pt>
                <c:pt idx="5">
                  <c:v>Arkansas</c:v>
                </c:pt>
                <c:pt idx="6">
                  <c:v>Florida</c:v>
                </c:pt>
              </c:strCache>
            </c:strRef>
          </c:cat>
          <c:val>
            <c:numRef>
              <c:f>'two-year set-pp11-18'!$M$250:$M$256</c:f>
              <c:numCache>
                <c:formatCode>#,##0</c:formatCode>
                <c:ptCount val="7"/>
                <c:pt idx="0">
                  <c:v>60.547220267417309</c:v>
                </c:pt>
                <c:pt idx="1">
                  <c:v>60.218007158648248</c:v>
                </c:pt>
                <c:pt idx="2">
                  <c:v>68.801626064557496</c:v>
                </c:pt>
                <c:pt idx="3">
                  <c:v>61.026415595923801</c:v>
                </c:pt>
                <c:pt idx="4">
                  <c:v>65.741156169111306</c:v>
                </c:pt>
                <c:pt idx="5">
                  <c:v>66.034321608040202</c:v>
                </c:pt>
                <c:pt idx="6">
                  <c:v>50.204790054529177</c:v>
                </c:pt>
              </c:numCache>
            </c:numRef>
          </c:val>
          <c:extLst>
            <c:ext xmlns:c16="http://schemas.microsoft.com/office/drawing/2014/chart" uri="{C3380CC4-5D6E-409C-BE32-E72D297353CC}">
              <c16:uniqueId val="{0000000E-EBBC-4030-9FF6-7C2BBAC9A37F}"/>
            </c:ext>
          </c:extLst>
        </c:ser>
        <c:dLbls>
          <c:showLegendKey val="0"/>
          <c:showVal val="0"/>
          <c:showCatName val="0"/>
          <c:showSerName val="0"/>
          <c:showPercent val="0"/>
          <c:showBubbleSize val="0"/>
        </c:dLbls>
        <c:gapWidth val="50"/>
        <c:axId val="145672064"/>
        <c:axId val="145673600"/>
      </c:barChart>
      <c:catAx>
        <c:axId val="14567206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45673600"/>
        <c:crosses val="autoZero"/>
        <c:auto val="1"/>
        <c:lblAlgn val="ctr"/>
        <c:lblOffset val="100"/>
        <c:tickLblSkip val="1"/>
        <c:tickMarkSkip val="1"/>
        <c:noMultiLvlLbl val="0"/>
      </c:catAx>
      <c:valAx>
        <c:axId val="145673600"/>
        <c:scaling>
          <c:orientation val="minMax"/>
          <c:max val="180"/>
        </c:scaling>
        <c:delete val="1"/>
        <c:axPos val="t"/>
        <c:numFmt formatCode="#,##0" sourceLinked="1"/>
        <c:majorTickMark val="out"/>
        <c:minorTickMark val="none"/>
        <c:tickLblPos val="none"/>
        <c:crossAx val="145672064"/>
        <c:crosses val="autoZero"/>
        <c:crossBetween val="between"/>
        <c:majorUnit val="10"/>
        <c:minorUnit val="10"/>
      </c:valAx>
      <c:spPr>
        <a:noFill/>
        <a:ln w="25400">
          <a:noFill/>
        </a:ln>
      </c:spPr>
    </c:plotArea>
    <c:legend>
      <c:legendPos val="r"/>
      <c:layout>
        <c:manualLayout>
          <c:xMode val="edge"/>
          <c:yMode val="edge"/>
          <c:x val="0.24122015801779403"/>
          <c:y val="0.7921402516993068"/>
          <c:w val="0.515306005966914"/>
          <c:h val="9.8489670498504739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888" r="0.75000000000000888" t="1" header="0.5" footer="0.5"/>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ysClr val="windowText" lastClr="000000"/>
                </a:solidFill>
                <a:latin typeface="Arial"/>
                <a:ea typeface="Arial"/>
                <a:cs typeface="Arial"/>
              </a:defRPr>
            </a:pPr>
            <a:r>
              <a:rPr lang="en-US" sz="1000" b="1" i="0" u="none" strike="noStrike" baseline="0">
                <a:solidFill>
                  <a:sysClr val="windowText" lastClr="000000"/>
                </a:solidFill>
                <a:latin typeface="Arial"/>
                <a:cs typeface="Arial"/>
              </a:rPr>
              <a:t>Three-Year Graduation and Progression Rates* of </a:t>
            </a:r>
          </a:p>
          <a:p>
            <a:pPr>
              <a:defRPr sz="1000" b="0" i="0" u="none" strike="noStrike" baseline="0">
                <a:solidFill>
                  <a:sysClr val="windowText" lastClr="000000"/>
                </a:solidFill>
                <a:latin typeface="Arial"/>
                <a:ea typeface="Arial"/>
                <a:cs typeface="Arial"/>
              </a:defRPr>
            </a:pPr>
            <a:r>
              <a:rPr lang="en-US" sz="1000" b="1" i="0" u="none" strike="noStrike" baseline="0">
                <a:solidFill>
                  <a:sysClr val="windowText" lastClr="000000"/>
                </a:solidFill>
                <a:latin typeface="Arial"/>
                <a:cs typeface="Arial"/>
              </a:rPr>
              <a:t>Full-Time Students, 2011 Cohort</a:t>
            </a:r>
          </a:p>
          <a:p>
            <a:pPr>
              <a:defRPr sz="1000" b="0" i="0" u="none" strike="noStrike" baseline="0">
                <a:solidFill>
                  <a:sysClr val="windowText" lastClr="000000"/>
                </a:solidFill>
                <a:latin typeface="Arial"/>
                <a:ea typeface="Arial"/>
                <a:cs typeface="Arial"/>
              </a:defRPr>
            </a:pPr>
            <a:r>
              <a:rPr lang="en-US" sz="1000" b="0" i="0" u="none" strike="noStrike" baseline="0">
                <a:solidFill>
                  <a:sysClr val="windowText" lastClr="000000"/>
                </a:solidFill>
                <a:latin typeface="Arial"/>
                <a:cs typeface="Arial"/>
              </a:rPr>
              <a:t>(point change from 2010 cohort shown in parentheses)</a:t>
            </a:r>
          </a:p>
        </c:rich>
      </c:tx>
      <c:layout>
        <c:manualLayout>
          <c:xMode val="edge"/>
          <c:yMode val="edge"/>
          <c:x val="0.2162162162162175"/>
          <c:y val="1.1185801263333359E-2"/>
        </c:manualLayout>
      </c:layout>
      <c:overlay val="0"/>
      <c:spPr>
        <a:noFill/>
        <a:ln w="25400">
          <a:noFill/>
        </a:ln>
      </c:spPr>
    </c:title>
    <c:autoTitleDeleted val="0"/>
    <c:plotArea>
      <c:layout>
        <c:manualLayout>
          <c:layoutTarget val="inner"/>
          <c:xMode val="edge"/>
          <c:yMode val="edge"/>
          <c:x val="0.24430312665606782"/>
          <c:y val="0.17471454175644924"/>
          <c:w val="0.71542130365660062"/>
          <c:h val="0.67783850548093261"/>
        </c:manualLayout>
      </c:layout>
      <c:barChart>
        <c:barDir val="bar"/>
        <c:grouping val="stacked"/>
        <c:varyColors val="0"/>
        <c:ser>
          <c:idx val="0"/>
          <c:order val="0"/>
          <c:tx>
            <c:strRef>
              <c:f>'tech college set-pp19-25'!$M$144</c:f>
              <c:strCache>
                <c:ptCount val="1"/>
                <c:pt idx="0">
                  <c:v>Graduated</c:v>
                </c:pt>
              </c:strCache>
            </c:strRef>
          </c:tx>
          <c:spPr>
            <a:solidFill>
              <a:schemeClr val="bg1">
                <a:lumMod val="85000"/>
              </a:schemeClr>
            </a:solidFill>
            <a:ln w="12700">
              <a:solidFill>
                <a:srgbClr val="000000"/>
              </a:solidFill>
              <a:prstDash val="solid"/>
            </a:ln>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00-B26E-4C7F-B2E1-005C3B19300C}"/>
                </c:ext>
              </c:extLst>
            </c:dLbl>
            <c:dLbl>
              <c:idx val="5"/>
              <c:delete val="1"/>
              <c:extLst>
                <c:ext xmlns:c15="http://schemas.microsoft.com/office/drawing/2012/chart" uri="{CE6537A1-D6FC-4f65-9D91-7224C49458BB}"/>
                <c:ext xmlns:c16="http://schemas.microsoft.com/office/drawing/2014/chart" uri="{C3380CC4-5D6E-409C-BE32-E72D297353CC}">
                  <c16:uniqueId val="{00000001-B26E-4C7F-B2E1-005C3B19300C}"/>
                </c:ext>
              </c:extLst>
            </c:dLbl>
            <c:dLbl>
              <c:idx val="6"/>
              <c:delete val="1"/>
              <c:extLst>
                <c:ext xmlns:c15="http://schemas.microsoft.com/office/drawing/2012/chart" uri="{CE6537A1-D6FC-4f65-9D91-7224C49458BB}"/>
                <c:ext xmlns:c16="http://schemas.microsoft.com/office/drawing/2014/chart" uri="{C3380CC4-5D6E-409C-BE32-E72D297353CC}">
                  <c16:uniqueId val="{00000002-B26E-4C7F-B2E1-005C3B19300C}"/>
                </c:ext>
              </c:extLst>
            </c:dLbl>
            <c:dLbl>
              <c:idx val="7"/>
              <c:delete val="1"/>
              <c:extLst>
                <c:ext xmlns:c15="http://schemas.microsoft.com/office/drawing/2012/chart" uri="{CE6537A1-D6FC-4f65-9D91-7224C49458BB}"/>
                <c:ext xmlns:c16="http://schemas.microsoft.com/office/drawing/2014/chart" uri="{C3380CC4-5D6E-409C-BE32-E72D297353CC}">
                  <c16:uniqueId val="{00000003-B26E-4C7F-B2E1-005C3B19300C}"/>
                </c:ext>
              </c:extLst>
            </c:dLbl>
            <c:dLbl>
              <c:idx val="8"/>
              <c:delete val="1"/>
              <c:extLst>
                <c:ext xmlns:c15="http://schemas.microsoft.com/office/drawing/2012/chart" uri="{CE6537A1-D6FC-4f65-9D91-7224C49458BB}"/>
                <c:ext xmlns:c16="http://schemas.microsoft.com/office/drawing/2014/chart" uri="{C3380CC4-5D6E-409C-BE32-E72D297353CC}">
                  <c16:uniqueId val="{00000004-B26E-4C7F-B2E1-005C3B19300C}"/>
                </c:ext>
              </c:extLst>
            </c:dLbl>
            <c:dLbl>
              <c:idx val="9"/>
              <c:delete val="1"/>
              <c:extLst>
                <c:ext xmlns:c15="http://schemas.microsoft.com/office/drawing/2012/chart" uri="{CE6537A1-D6FC-4f65-9D91-7224C49458BB}"/>
                <c:ext xmlns:c16="http://schemas.microsoft.com/office/drawing/2014/chart" uri="{C3380CC4-5D6E-409C-BE32-E72D297353CC}">
                  <c16:uniqueId val="{00000005-B26E-4C7F-B2E1-005C3B19300C}"/>
                </c:ext>
              </c:extLst>
            </c:dLbl>
            <c:dLbl>
              <c:idx val="10"/>
              <c:delete val="1"/>
              <c:extLst>
                <c:ext xmlns:c15="http://schemas.microsoft.com/office/drawing/2012/chart" uri="{CE6537A1-D6FC-4f65-9D91-7224C49458BB}"/>
                <c:ext xmlns:c16="http://schemas.microsoft.com/office/drawing/2014/chart" uri="{C3380CC4-5D6E-409C-BE32-E72D297353CC}">
                  <c16:uniqueId val="{00000006-B26E-4C7F-B2E1-005C3B19300C}"/>
                </c:ext>
              </c:extLst>
            </c:dLbl>
            <c:spPr>
              <a:noFill/>
              <a:ln>
                <a:noFill/>
              </a:ln>
              <a:effectLst/>
            </c:spPr>
            <c:txPr>
              <a:bodyPr/>
              <a:lstStyle/>
              <a:p>
                <a:pPr>
                  <a:defRPr sz="1000" baseline="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'tech college set-pp19-25'!$K$147:$K$154</c:f>
              <c:strCache>
                <c:ptCount val="8"/>
                <c:pt idx="0">
                  <c:v>Alabama (6.3)</c:v>
                </c:pt>
                <c:pt idx="1">
                  <c:v>Kentucky (5.4)</c:v>
                </c:pt>
                <c:pt idx="2">
                  <c:v>Georgia (3.3)</c:v>
                </c:pt>
                <c:pt idx="3">
                  <c:v>Louisiana (-2.9)</c:v>
                </c:pt>
                <c:pt idx="4">
                  <c:v>Arkansas (—)</c:v>
                </c:pt>
                <c:pt idx="5">
                  <c:v>Florida (—)</c:v>
                </c:pt>
                <c:pt idx="6">
                  <c:v>Tennessee (—)</c:v>
                </c:pt>
                <c:pt idx="7">
                  <c:v>West Virginia (—)</c:v>
                </c:pt>
              </c:strCache>
            </c:strRef>
          </c:cat>
          <c:val>
            <c:numRef>
              <c:f>'tech college set-pp19-25'!$M$147:$M$154</c:f>
              <c:numCache>
                <c:formatCode>0%</c:formatCode>
                <c:ptCount val="8"/>
                <c:pt idx="0">
                  <c:v>0.36631944444444442</c:v>
                </c:pt>
                <c:pt idx="1">
                  <c:v>0.2505399568034557</c:v>
                </c:pt>
                <c:pt idx="2">
                  <c:v>0.22644441305269106</c:v>
                </c:pt>
                <c:pt idx="3">
                  <c:v>0.21285514671634839</c:v>
                </c:pt>
                <c:pt idx="4">
                  <c:v>0</c:v>
                </c:pt>
                <c:pt idx="5">
                  <c:v>0</c:v>
                </c:pt>
                <c:pt idx="6">
                  <c:v>0</c:v>
                </c:pt>
                <c:pt idx="7">
                  <c:v>0</c:v>
                </c:pt>
              </c:numCache>
            </c:numRef>
          </c:val>
          <c:extLst>
            <c:ext xmlns:c16="http://schemas.microsoft.com/office/drawing/2014/chart" uri="{C3380CC4-5D6E-409C-BE32-E72D297353CC}">
              <c16:uniqueId val="{00000007-B26E-4C7F-B2E1-005C3B19300C}"/>
            </c:ext>
          </c:extLst>
        </c:ser>
        <c:ser>
          <c:idx val="1"/>
          <c:order val="1"/>
          <c:tx>
            <c:strRef>
              <c:f>'tech college set-pp19-25'!$N$144</c:f>
              <c:strCache>
                <c:ptCount val="1"/>
                <c:pt idx="0">
                  <c:v>Still Enrolled</c:v>
                </c:pt>
              </c:strCache>
            </c:strRef>
          </c:tx>
          <c:spPr>
            <a:pattFill prst="wdUpDiag">
              <a:fgClr>
                <a:srgbClr val="000000"/>
              </a:fgClr>
              <a:bgClr>
                <a:srgbClr val="FFFFFF"/>
              </a:bgClr>
            </a:pattFill>
            <a:ln w="12700">
              <a:solidFill>
                <a:srgbClr val="000000"/>
              </a:solidFill>
              <a:prstDash val="solid"/>
            </a:ln>
          </c:spPr>
          <c:invertIfNegative val="0"/>
          <c:cat>
            <c:strRef>
              <c:f>'tech college set-pp19-25'!$K$147:$K$154</c:f>
              <c:strCache>
                <c:ptCount val="8"/>
                <c:pt idx="0">
                  <c:v>Alabama (6.3)</c:v>
                </c:pt>
                <c:pt idx="1">
                  <c:v>Kentucky (5.4)</c:v>
                </c:pt>
                <c:pt idx="2">
                  <c:v>Georgia (3.3)</c:v>
                </c:pt>
                <c:pt idx="3">
                  <c:v>Louisiana (-2.9)</c:v>
                </c:pt>
                <c:pt idx="4">
                  <c:v>Arkansas (—)</c:v>
                </c:pt>
                <c:pt idx="5">
                  <c:v>Florida (—)</c:v>
                </c:pt>
                <c:pt idx="6">
                  <c:v>Tennessee (—)</c:v>
                </c:pt>
                <c:pt idx="7">
                  <c:v>West Virginia (—)</c:v>
                </c:pt>
              </c:strCache>
            </c:strRef>
          </c:cat>
          <c:val>
            <c:numRef>
              <c:f>'tech college set-pp19-25'!$N$147:$N$154</c:f>
              <c:numCache>
                <c:formatCode>0%</c:formatCode>
                <c:ptCount val="8"/>
                <c:pt idx="0">
                  <c:v>0.2517361111111111</c:v>
                </c:pt>
                <c:pt idx="1">
                  <c:v>0.13174946004319654</c:v>
                </c:pt>
                <c:pt idx="2">
                  <c:v>0.15567170504308517</c:v>
                </c:pt>
                <c:pt idx="3">
                  <c:v>6.8467629250116444E-2</c:v>
                </c:pt>
                <c:pt idx="4">
                  <c:v>0</c:v>
                </c:pt>
                <c:pt idx="5">
                  <c:v>0</c:v>
                </c:pt>
                <c:pt idx="6">
                  <c:v>0</c:v>
                </c:pt>
                <c:pt idx="7">
                  <c:v>0</c:v>
                </c:pt>
              </c:numCache>
            </c:numRef>
          </c:val>
          <c:extLst>
            <c:ext xmlns:c16="http://schemas.microsoft.com/office/drawing/2014/chart" uri="{C3380CC4-5D6E-409C-BE32-E72D297353CC}">
              <c16:uniqueId val="{00000008-B26E-4C7F-B2E1-005C3B19300C}"/>
            </c:ext>
          </c:extLst>
        </c:ser>
        <c:ser>
          <c:idx val="2"/>
          <c:order val="2"/>
          <c:tx>
            <c:strRef>
              <c:f>'tech college set-pp19-25'!$O$144</c:f>
              <c:strCache>
                <c:ptCount val="1"/>
                <c:pt idx="0">
                  <c:v>Transferred Out</c:v>
                </c:pt>
              </c:strCache>
            </c:strRef>
          </c:tx>
          <c:spPr>
            <a:solidFill>
              <a:srgbClr val="000000"/>
            </a:solidFill>
            <a:ln w="12700">
              <a:solidFill>
                <a:srgbClr val="000000"/>
              </a:solidFill>
              <a:prstDash val="solid"/>
            </a:ln>
          </c:spPr>
          <c:invertIfNegative val="0"/>
          <c:dLbls>
            <c:dLbl>
              <c:idx val="1"/>
              <c:layout>
                <c:manualLayout>
                  <c:x val="4.2395336512983575E-3"/>
                  <c:y val="2.1480690872720196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26E-4C7F-B2E1-005C3B19300C}"/>
                </c:ext>
              </c:extLst>
            </c:dLbl>
            <c:dLbl>
              <c:idx val="2"/>
              <c:delete val="1"/>
              <c:extLst>
                <c:ext xmlns:c15="http://schemas.microsoft.com/office/drawing/2012/chart" uri="{CE6537A1-D6FC-4f65-9D91-7224C49458BB}"/>
                <c:ext xmlns:c16="http://schemas.microsoft.com/office/drawing/2014/chart" uri="{C3380CC4-5D6E-409C-BE32-E72D297353CC}">
                  <c16:uniqueId val="{0000000A-B26E-4C7F-B2E1-005C3B19300C}"/>
                </c:ext>
              </c:extLst>
            </c:dLbl>
            <c:dLbl>
              <c:idx val="3"/>
              <c:layout>
                <c:manualLayout>
                  <c:x val="6.3593004769475362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26E-4C7F-B2E1-005C3B19300C}"/>
                </c:ext>
              </c:extLst>
            </c:dLbl>
            <c:dLbl>
              <c:idx val="4"/>
              <c:delete val="1"/>
              <c:extLst>
                <c:ext xmlns:c15="http://schemas.microsoft.com/office/drawing/2012/chart" uri="{CE6537A1-D6FC-4f65-9D91-7224C49458BB}"/>
                <c:ext xmlns:c16="http://schemas.microsoft.com/office/drawing/2014/chart" uri="{C3380CC4-5D6E-409C-BE32-E72D297353CC}">
                  <c16:uniqueId val="{0000000C-B26E-4C7F-B2E1-005C3B19300C}"/>
                </c:ext>
              </c:extLst>
            </c:dLbl>
            <c:dLbl>
              <c:idx val="5"/>
              <c:delete val="1"/>
              <c:extLst>
                <c:ext xmlns:c15="http://schemas.microsoft.com/office/drawing/2012/chart" uri="{CE6537A1-D6FC-4f65-9D91-7224C49458BB}"/>
                <c:ext xmlns:c16="http://schemas.microsoft.com/office/drawing/2014/chart" uri="{C3380CC4-5D6E-409C-BE32-E72D297353CC}">
                  <c16:uniqueId val="{0000000D-B26E-4C7F-B2E1-005C3B19300C}"/>
                </c:ext>
              </c:extLst>
            </c:dLbl>
            <c:dLbl>
              <c:idx val="6"/>
              <c:delete val="1"/>
              <c:extLst>
                <c:ext xmlns:c15="http://schemas.microsoft.com/office/drawing/2012/chart" uri="{CE6537A1-D6FC-4f65-9D91-7224C49458BB}"/>
                <c:ext xmlns:c16="http://schemas.microsoft.com/office/drawing/2014/chart" uri="{C3380CC4-5D6E-409C-BE32-E72D297353CC}">
                  <c16:uniqueId val="{0000000E-B26E-4C7F-B2E1-005C3B19300C}"/>
                </c:ext>
              </c:extLst>
            </c:dLbl>
            <c:dLbl>
              <c:idx val="7"/>
              <c:delete val="1"/>
              <c:extLst>
                <c:ext xmlns:c15="http://schemas.microsoft.com/office/drawing/2012/chart" uri="{CE6537A1-D6FC-4f65-9D91-7224C49458BB}"/>
                <c:ext xmlns:c16="http://schemas.microsoft.com/office/drawing/2014/chart" uri="{C3380CC4-5D6E-409C-BE32-E72D297353CC}">
                  <c16:uniqueId val="{0000000F-B26E-4C7F-B2E1-005C3B19300C}"/>
                </c:ext>
              </c:extLst>
            </c:dLbl>
            <c:dLbl>
              <c:idx val="8"/>
              <c:delete val="1"/>
              <c:extLst>
                <c:ext xmlns:c15="http://schemas.microsoft.com/office/drawing/2012/chart" uri="{CE6537A1-D6FC-4f65-9D91-7224C49458BB}"/>
                <c:ext xmlns:c16="http://schemas.microsoft.com/office/drawing/2014/chart" uri="{C3380CC4-5D6E-409C-BE32-E72D297353CC}">
                  <c16:uniqueId val="{00000010-B26E-4C7F-B2E1-005C3B19300C}"/>
                </c:ext>
              </c:extLst>
            </c:dLbl>
            <c:dLbl>
              <c:idx val="9"/>
              <c:delete val="1"/>
              <c:extLst>
                <c:ext xmlns:c15="http://schemas.microsoft.com/office/drawing/2012/chart" uri="{CE6537A1-D6FC-4f65-9D91-7224C49458BB}"/>
                <c:ext xmlns:c16="http://schemas.microsoft.com/office/drawing/2014/chart" uri="{C3380CC4-5D6E-409C-BE32-E72D297353CC}">
                  <c16:uniqueId val="{00000011-B26E-4C7F-B2E1-005C3B19300C}"/>
                </c:ext>
              </c:extLst>
            </c:dLbl>
            <c:dLbl>
              <c:idx val="10"/>
              <c:delete val="1"/>
              <c:extLst>
                <c:ext xmlns:c15="http://schemas.microsoft.com/office/drawing/2012/chart" uri="{CE6537A1-D6FC-4f65-9D91-7224C49458BB}"/>
                <c:ext xmlns:c16="http://schemas.microsoft.com/office/drawing/2014/chart" uri="{C3380CC4-5D6E-409C-BE32-E72D297353CC}">
                  <c16:uniqueId val="{00000012-B26E-4C7F-B2E1-005C3B19300C}"/>
                </c:ext>
              </c:extLst>
            </c:dLbl>
            <c:spPr>
              <a:noFill/>
              <a:ln>
                <a:noFill/>
              </a:ln>
              <a:effectLst/>
            </c:spPr>
            <c:txPr>
              <a:bodyPr/>
              <a:lstStyle/>
              <a:p>
                <a:pPr>
                  <a:defRPr sz="100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'tech college set-pp19-25'!$K$147:$K$154</c:f>
              <c:strCache>
                <c:ptCount val="8"/>
                <c:pt idx="0">
                  <c:v>Alabama (6.3)</c:v>
                </c:pt>
                <c:pt idx="1">
                  <c:v>Kentucky (5.4)</c:v>
                </c:pt>
                <c:pt idx="2">
                  <c:v>Georgia (3.3)</c:v>
                </c:pt>
                <c:pt idx="3">
                  <c:v>Louisiana (-2.9)</c:v>
                </c:pt>
                <c:pt idx="4">
                  <c:v>Arkansas (—)</c:v>
                </c:pt>
                <c:pt idx="5">
                  <c:v>Florida (—)</c:v>
                </c:pt>
                <c:pt idx="6">
                  <c:v>Tennessee (—)</c:v>
                </c:pt>
                <c:pt idx="7">
                  <c:v>West Virginia (—)</c:v>
                </c:pt>
              </c:strCache>
            </c:strRef>
          </c:cat>
          <c:val>
            <c:numRef>
              <c:f>'tech college set-pp19-25'!$O$147:$O$154</c:f>
              <c:numCache>
                <c:formatCode>0%</c:formatCode>
                <c:ptCount val="8"/>
                <c:pt idx="0">
                  <c:v>8.6805555555555552E-2</c:v>
                </c:pt>
                <c:pt idx="1">
                  <c:v>2.8077753779697626E-2</c:v>
                </c:pt>
                <c:pt idx="2">
                  <c:v>0</c:v>
                </c:pt>
                <c:pt idx="3">
                  <c:v>7.7782952957615281E-2</c:v>
                </c:pt>
                <c:pt idx="4" formatCode="_(* #,##0_);_(* \(#,##0\);_(* &quot;-&quot;??_);_(@_)">
                  <c:v>0</c:v>
                </c:pt>
                <c:pt idx="5" formatCode="_(* #,##0_);_(* \(#,##0\);_(* &quot;-&quot;??_);_(@_)">
                  <c:v>0</c:v>
                </c:pt>
                <c:pt idx="6" formatCode="_(* #,##0_);_(* \(#,##0\);_(* &quot;-&quot;??_);_(@_)">
                  <c:v>0</c:v>
                </c:pt>
                <c:pt idx="7" formatCode="_(* #,##0_);_(* \(#,##0\);_(* &quot;-&quot;??_);_(@_)">
                  <c:v>0</c:v>
                </c:pt>
              </c:numCache>
            </c:numRef>
          </c:val>
          <c:extLst>
            <c:ext xmlns:c16="http://schemas.microsoft.com/office/drawing/2014/chart" uri="{C3380CC4-5D6E-409C-BE32-E72D297353CC}">
              <c16:uniqueId val="{00000013-B26E-4C7F-B2E1-005C3B19300C}"/>
            </c:ext>
          </c:extLst>
        </c:ser>
        <c:dLbls>
          <c:showLegendKey val="0"/>
          <c:showVal val="0"/>
          <c:showCatName val="0"/>
          <c:showSerName val="0"/>
          <c:showPercent val="0"/>
          <c:showBubbleSize val="0"/>
        </c:dLbls>
        <c:gapWidth val="50"/>
        <c:overlap val="100"/>
        <c:axId val="146715392"/>
        <c:axId val="146716928"/>
      </c:barChart>
      <c:catAx>
        <c:axId val="1467153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46716928"/>
        <c:crosses val="autoZero"/>
        <c:auto val="1"/>
        <c:lblAlgn val="ctr"/>
        <c:lblOffset val="100"/>
        <c:tickLblSkip val="1"/>
        <c:tickMarkSkip val="1"/>
        <c:noMultiLvlLbl val="0"/>
      </c:catAx>
      <c:valAx>
        <c:axId val="146716928"/>
        <c:scaling>
          <c:orientation val="minMax"/>
          <c:max val="0.8"/>
          <c:min val="0"/>
        </c:scaling>
        <c:delete val="1"/>
        <c:axPos val="t"/>
        <c:numFmt formatCode="0%" sourceLinked="1"/>
        <c:majorTickMark val="out"/>
        <c:minorTickMark val="none"/>
        <c:tickLblPos val="nextTo"/>
        <c:crossAx val="146715392"/>
        <c:crosses val="autoZero"/>
        <c:crossBetween val="between"/>
        <c:majorUnit val="0.1"/>
        <c:minorUnit val="0.1"/>
      </c:valAx>
      <c:spPr>
        <a:noFill/>
        <a:ln w="25400">
          <a:noFill/>
        </a:ln>
      </c:spPr>
    </c:plotArea>
    <c:legend>
      <c:legendPos val="r"/>
      <c:legendEntry>
        <c:idx val="1"/>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32111674160183462"/>
          <c:y val="0.59017788428620077"/>
          <c:w val="0.54848958992664265"/>
          <c:h val="6.2640111162575396E-2"/>
        </c:manualLayout>
      </c:layout>
      <c:overlay val="0"/>
      <c:spPr>
        <a:solidFill>
          <a:srgbClr val="FFFFFF"/>
        </a:solidFill>
        <a:ln w="25400">
          <a:noFill/>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orientation="landscape" horizontalDpi="1200" verticalDpi="1200"/>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ysClr val="windowText" lastClr="000000"/>
                </a:solidFill>
                <a:latin typeface="Arial"/>
                <a:ea typeface="Arial"/>
                <a:cs typeface="Arial"/>
              </a:defRPr>
            </a:pPr>
            <a:r>
              <a:rPr lang="en-US" sz="1000" b="1" i="0" u="none" strike="noStrike" baseline="0">
                <a:solidFill>
                  <a:sysClr val="windowText" lastClr="000000"/>
                </a:solidFill>
                <a:latin typeface="Arial"/>
                <a:cs typeface="Arial"/>
              </a:rPr>
              <a:t>First-Year Student Persistence Rates,* 2013 Cohort </a:t>
            </a:r>
          </a:p>
          <a:p>
            <a:pPr>
              <a:defRPr sz="1000" b="0" i="0" u="none" strike="noStrike" baseline="0">
                <a:solidFill>
                  <a:sysClr val="windowText" lastClr="000000"/>
                </a:solidFill>
                <a:latin typeface="Arial"/>
                <a:ea typeface="Arial"/>
                <a:cs typeface="Arial"/>
              </a:defRPr>
            </a:pPr>
            <a:r>
              <a:rPr lang="en-US" sz="1000" b="0" i="0" u="none" strike="noStrike" baseline="0">
                <a:solidFill>
                  <a:sysClr val="windowText" lastClr="000000"/>
                </a:solidFill>
                <a:latin typeface="Arial"/>
                <a:cs typeface="Arial"/>
              </a:rPr>
              <a:t>(point change from 2012 cohort shown in parentheses)</a:t>
            </a:r>
          </a:p>
        </c:rich>
      </c:tx>
      <c:layout>
        <c:manualLayout>
          <c:xMode val="edge"/>
          <c:yMode val="edge"/>
          <c:x val="0.21656059659209731"/>
          <c:y val="3.0368752293060138E-2"/>
        </c:manualLayout>
      </c:layout>
      <c:overlay val="0"/>
      <c:spPr>
        <a:noFill/>
        <a:ln w="25400">
          <a:noFill/>
        </a:ln>
      </c:spPr>
    </c:title>
    <c:autoTitleDeleted val="0"/>
    <c:plotArea>
      <c:layout>
        <c:manualLayout>
          <c:layoutTarget val="inner"/>
          <c:xMode val="edge"/>
          <c:yMode val="edge"/>
          <c:x val="0.22506505102721291"/>
          <c:y val="0.16485889240265303"/>
          <c:w val="0.75000058313890061"/>
          <c:h val="0.73897324656544883"/>
        </c:manualLayout>
      </c:layout>
      <c:barChart>
        <c:barDir val="bar"/>
        <c:grouping val="stacked"/>
        <c:varyColors val="0"/>
        <c:ser>
          <c:idx val="0"/>
          <c:order val="0"/>
          <c:tx>
            <c:strRef>
              <c:f>'tech college set-pp19-25'!$M$118</c:f>
              <c:strCache>
                <c:ptCount val="1"/>
                <c:pt idx="0">
                  <c:v>Still Enrolled</c:v>
                </c:pt>
              </c:strCache>
            </c:strRef>
          </c:tx>
          <c:spPr>
            <a:solidFill>
              <a:schemeClr val="bg1">
                <a:lumMod val="85000"/>
              </a:schemeClr>
            </a:solidFill>
            <a:ln w="12700">
              <a:solidFill>
                <a:srgbClr val="000000"/>
              </a:solidFill>
              <a:prstDash val="solid"/>
            </a:ln>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00-F0B7-4A0F-BC87-12F9D0EDEEE6}"/>
                </c:ext>
              </c:extLst>
            </c:dLbl>
            <c:dLbl>
              <c:idx val="5"/>
              <c:delete val="1"/>
              <c:extLst>
                <c:ext xmlns:c15="http://schemas.microsoft.com/office/drawing/2012/chart" uri="{CE6537A1-D6FC-4f65-9D91-7224C49458BB}"/>
                <c:ext xmlns:c16="http://schemas.microsoft.com/office/drawing/2014/chart" uri="{C3380CC4-5D6E-409C-BE32-E72D297353CC}">
                  <c16:uniqueId val="{00000001-F0B7-4A0F-BC87-12F9D0EDEEE6}"/>
                </c:ext>
              </c:extLst>
            </c:dLbl>
            <c:dLbl>
              <c:idx val="6"/>
              <c:delete val="1"/>
              <c:extLst>
                <c:ext xmlns:c15="http://schemas.microsoft.com/office/drawing/2012/chart" uri="{CE6537A1-D6FC-4f65-9D91-7224C49458BB}"/>
                <c:ext xmlns:c16="http://schemas.microsoft.com/office/drawing/2014/chart" uri="{C3380CC4-5D6E-409C-BE32-E72D297353CC}">
                  <c16:uniqueId val="{00000002-F0B7-4A0F-BC87-12F9D0EDEEE6}"/>
                </c:ext>
              </c:extLst>
            </c:dLbl>
            <c:dLbl>
              <c:idx val="7"/>
              <c:delete val="1"/>
              <c:extLst>
                <c:ext xmlns:c15="http://schemas.microsoft.com/office/drawing/2012/chart" uri="{CE6537A1-D6FC-4f65-9D91-7224C49458BB}"/>
                <c:ext xmlns:c16="http://schemas.microsoft.com/office/drawing/2014/chart" uri="{C3380CC4-5D6E-409C-BE32-E72D297353CC}">
                  <c16:uniqueId val="{00000003-F0B7-4A0F-BC87-12F9D0EDEEE6}"/>
                </c:ext>
              </c:extLst>
            </c:dLbl>
            <c:dLbl>
              <c:idx val="8"/>
              <c:delete val="1"/>
              <c:extLst>
                <c:ext xmlns:c15="http://schemas.microsoft.com/office/drawing/2012/chart" uri="{CE6537A1-D6FC-4f65-9D91-7224C49458BB}"/>
                <c:ext xmlns:c16="http://schemas.microsoft.com/office/drawing/2014/chart" uri="{C3380CC4-5D6E-409C-BE32-E72D297353CC}">
                  <c16:uniqueId val="{00000004-F0B7-4A0F-BC87-12F9D0EDEEE6}"/>
                </c:ext>
              </c:extLst>
            </c:dLbl>
            <c:dLbl>
              <c:idx val="9"/>
              <c:delete val="1"/>
              <c:extLst>
                <c:ext xmlns:c15="http://schemas.microsoft.com/office/drawing/2012/chart" uri="{CE6537A1-D6FC-4f65-9D91-7224C49458BB}"/>
                <c:ext xmlns:c16="http://schemas.microsoft.com/office/drawing/2014/chart" uri="{C3380CC4-5D6E-409C-BE32-E72D297353CC}">
                  <c16:uniqueId val="{00000005-F0B7-4A0F-BC87-12F9D0EDEEE6}"/>
                </c:ext>
              </c:extLst>
            </c:dLbl>
            <c:spPr>
              <a:noFill/>
              <a:ln>
                <a:noFill/>
              </a:ln>
              <a:effectLst/>
            </c:spPr>
            <c:txPr>
              <a:bodyPr/>
              <a:lstStyle/>
              <a:p>
                <a:pPr>
                  <a:defRPr sz="1000" baseline="0">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'tech college set-pp19-25'!$K$121:$K$129</c:f>
              <c:strCache>
                <c:ptCount val="9"/>
                <c:pt idx="0">
                  <c:v>Kentucky (2.9)</c:v>
                </c:pt>
                <c:pt idx="1">
                  <c:v>Alabama (0.4)</c:v>
                </c:pt>
                <c:pt idx="2">
                  <c:v>Louisiana (3.9)</c:v>
                </c:pt>
                <c:pt idx="3">
                  <c:v>Georgia (-1.2)</c:v>
                </c:pt>
                <c:pt idx="4">
                  <c:v>Arkansas (—)</c:v>
                </c:pt>
                <c:pt idx="5">
                  <c:v>Florida (—)</c:v>
                </c:pt>
                <c:pt idx="6">
                  <c:v>Oklahoma (—)</c:v>
                </c:pt>
                <c:pt idx="7">
                  <c:v>Tennessee (—)</c:v>
                </c:pt>
                <c:pt idx="8">
                  <c:v>West Virginia (—)</c:v>
                </c:pt>
              </c:strCache>
            </c:strRef>
          </c:cat>
          <c:val>
            <c:numRef>
              <c:f>'tech college set-pp19-25'!$M$121:$M$129</c:f>
              <c:numCache>
                <c:formatCode>0%</c:formatCode>
                <c:ptCount val="9"/>
                <c:pt idx="0">
                  <c:v>0.65175097276264593</c:v>
                </c:pt>
                <c:pt idx="1">
                  <c:v>0.59367396593673971</c:v>
                </c:pt>
                <c:pt idx="2">
                  <c:v>0.45420734542073454</c:v>
                </c:pt>
                <c:pt idx="3">
                  <c:v>0.52321388325445117</c:v>
                </c:pt>
                <c:pt idx="4">
                  <c:v>0</c:v>
                </c:pt>
                <c:pt idx="5">
                  <c:v>0</c:v>
                </c:pt>
                <c:pt idx="6">
                  <c:v>0</c:v>
                </c:pt>
                <c:pt idx="7">
                  <c:v>0</c:v>
                </c:pt>
              </c:numCache>
            </c:numRef>
          </c:val>
          <c:extLst>
            <c:ext xmlns:c16="http://schemas.microsoft.com/office/drawing/2014/chart" uri="{C3380CC4-5D6E-409C-BE32-E72D297353CC}">
              <c16:uniqueId val="{00000006-F0B7-4A0F-BC87-12F9D0EDEEE6}"/>
            </c:ext>
          </c:extLst>
        </c:ser>
        <c:ser>
          <c:idx val="1"/>
          <c:order val="1"/>
          <c:tx>
            <c:strRef>
              <c:f>'tech college set-pp19-25'!$N$118</c:f>
              <c:strCache>
                <c:ptCount val="1"/>
                <c:pt idx="0">
                  <c:v>Transferred Out</c:v>
                </c:pt>
              </c:strCache>
            </c:strRef>
          </c:tx>
          <c:spPr>
            <a:solidFill>
              <a:srgbClr val="000000"/>
            </a:solidFill>
            <a:ln w="12700">
              <a:solidFill>
                <a:srgbClr val="000000"/>
              </a:solidFill>
              <a:prstDash val="solid"/>
            </a:ln>
          </c:spPr>
          <c:invertIfNegative val="0"/>
          <c:dLbls>
            <c:dLbl>
              <c:idx val="0"/>
              <c:layout>
                <c:manualLayout>
                  <c:x val="0"/>
                  <c:y val="1.7746004255861994E-3"/>
                </c:manualLayout>
              </c:layout>
              <c:numFmt formatCode="0%" sourceLinked="0"/>
              <c:spPr/>
              <c:txPr>
                <a:bodyPr anchor="ctr" anchorCtr="1"/>
                <a:lstStyle/>
                <a:p>
                  <a:pPr>
                    <a:defRPr sz="1000" baseline="0">
                      <a:solidFill>
                        <a:schemeClr val="bg1"/>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4.328042328042328E-2"/>
                      <c:h val="4.6035805626598467E-2"/>
                    </c:manualLayout>
                  </c15:layout>
                </c:ext>
                <c:ext xmlns:c16="http://schemas.microsoft.com/office/drawing/2014/chart" uri="{C3380CC4-5D6E-409C-BE32-E72D297353CC}">
                  <c16:uniqueId val="{00000007-F0B7-4A0F-BC87-12F9D0EDEEE6}"/>
                </c:ext>
              </c:extLst>
            </c:dLbl>
            <c:dLbl>
              <c:idx val="2"/>
              <c:layout>
                <c:manualLayout>
                  <c:x val="2.1164021164020389E-3"/>
                  <c:y val="5.3701727181800489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0B7-4A0F-BC87-12F9D0EDEEE6}"/>
                </c:ext>
              </c:extLst>
            </c:dLbl>
            <c:dLbl>
              <c:idx val="3"/>
              <c:delete val="1"/>
              <c:extLst>
                <c:ext xmlns:c15="http://schemas.microsoft.com/office/drawing/2012/chart" uri="{CE6537A1-D6FC-4f65-9D91-7224C49458BB}"/>
                <c:ext xmlns:c16="http://schemas.microsoft.com/office/drawing/2014/chart" uri="{C3380CC4-5D6E-409C-BE32-E72D297353CC}">
                  <c16:uniqueId val="{00000009-F0B7-4A0F-BC87-12F9D0EDEEE6}"/>
                </c:ext>
              </c:extLst>
            </c:dLbl>
            <c:dLbl>
              <c:idx val="4"/>
              <c:delete val="1"/>
              <c:extLst>
                <c:ext xmlns:c15="http://schemas.microsoft.com/office/drawing/2012/chart" uri="{CE6537A1-D6FC-4f65-9D91-7224C49458BB}"/>
                <c:ext xmlns:c16="http://schemas.microsoft.com/office/drawing/2014/chart" uri="{C3380CC4-5D6E-409C-BE32-E72D297353CC}">
                  <c16:uniqueId val="{0000000A-F0B7-4A0F-BC87-12F9D0EDEEE6}"/>
                </c:ext>
              </c:extLst>
            </c:dLbl>
            <c:dLbl>
              <c:idx val="5"/>
              <c:delete val="1"/>
              <c:extLst>
                <c:ext xmlns:c15="http://schemas.microsoft.com/office/drawing/2012/chart" uri="{CE6537A1-D6FC-4f65-9D91-7224C49458BB}"/>
                <c:ext xmlns:c16="http://schemas.microsoft.com/office/drawing/2014/chart" uri="{C3380CC4-5D6E-409C-BE32-E72D297353CC}">
                  <c16:uniqueId val="{0000000B-F0B7-4A0F-BC87-12F9D0EDEEE6}"/>
                </c:ext>
              </c:extLst>
            </c:dLbl>
            <c:dLbl>
              <c:idx val="6"/>
              <c:delete val="1"/>
              <c:extLst>
                <c:ext xmlns:c15="http://schemas.microsoft.com/office/drawing/2012/chart" uri="{CE6537A1-D6FC-4f65-9D91-7224C49458BB}"/>
                <c:ext xmlns:c16="http://schemas.microsoft.com/office/drawing/2014/chart" uri="{C3380CC4-5D6E-409C-BE32-E72D297353CC}">
                  <c16:uniqueId val="{0000000C-F0B7-4A0F-BC87-12F9D0EDEEE6}"/>
                </c:ext>
              </c:extLst>
            </c:dLbl>
            <c:dLbl>
              <c:idx val="7"/>
              <c:delete val="1"/>
              <c:extLst>
                <c:ext xmlns:c15="http://schemas.microsoft.com/office/drawing/2012/chart" uri="{CE6537A1-D6FC-4f65-9D91-7224C49458BB}"/>
                <c:ext xmlns:c16="http://schemas.microsoft.com/office/drawing/2014/chart" uri="{C3380CC4-5D6E-409C-BE32-E72D297353CC}">
                  <c16:uniqueId val="{0000000D-F0B7-4A0F-BC87-12F9D0EDEEE6}"/>
                </c:ext>
              </c:extLst>
            </c:dLbl>
            <c:dLbl>
              <c:idx val="8"/>
              <c:delete val="1"/>
              <c:extLst>
                <c:ext xmlns:c15="http://schemas.microsoft.com/office/drawing/2012/chart" uri="{CE6537A1-D6FC-4f65-9D91-7224C49458BB}"/>
                <c:ext xmlns:c16="http://schemas.microsoft.com/office/drawing/2014/chart" uri="{C3380CC4-5D6E-409C-BE32-E72D297353CC}">
                  <c16:uniqueId val="{0000000E-F0B7-4A0F-BC87-12F9D0EDEEE6}"/>
                </c:ext>
              </c:extLst>
            </c:dLbl>
            <c:dLbl>
              <c:idx val="9"/>
              <c:delete val="1"/>
              <c:extLst>
                <c:ext xmlns:c15="http://schemas.microsoft.com/office/drawing/2012/chart" uri="{CE6537A1-D6FC-4f65-9D91-7224C49458BB}"/>
                <c:ext xmlns:c16="http://schemas.microsoft.com/office/drawing/2014/chart" uri="{C3380CC4-5D6E-409C-BE32-E72D297353CC}">
                  <c16:uniqueId val="{0000000F-F0B7-4A0F-BC87-12F9D0EDEEE6}"/>
                </c:ext>
              </c:extLst>
            </c:dLbl>
            <c:numFmt formatCode="0%" sourceLinked="0"/>
            <c:spPr>
              <a:noFill/>
              <a:ln>
                <a:noFill/>
              </a:ln>
              <a:effectLst/>
            </c:spPr>
            <c:txPr>
              <a:bodyPr anchor="ctr" anchorCtr="0"/>
              <a:lstStyle/>
              <a:p>
                <a:pPr>
                  <a:defRPr sz="1000" baseline="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'tech college set-pp19-25'!$K$121:$K$129</c:f>
              <c:strCache>
                <c:ptCount val="9"/>
                <c:pt idx="0">
                  <c:v>Kentucky (2.9)</c:v>
                </c:pt>
                <c:pt idx="1">
                  <c:v>Alabama (0.4)</c:v>
                </c:pt>
                <c:pt idx="2">
                  <c:v>Louisiana (3.9)</c:v>
                </c:pt>
                <c:pt idx="3">
                  <c:v>Georgia (-1.2)</c:v>
                </c:pt>
                <c:pt idx="4">
                  <c:v>Arkansas (—)</c:v>
                </c:pt>
                <c:pt idx="5">
                  <c:v>Florida (—)</c:v>
                </c:pt>
                <c:pt idx="6">
                  <c:v>Oklahoma (—)</c:v>
                </c:pt>
                <c:pt idx="7">
                  <c:v>Tennessee (—)</c:v>
                </c:pt>
                <c:pt idx="8">
                  <c:v>West Virginia (—)</c:v>
                </c:pt>
              </c:strCache>
            </c:strRef>
          </c:cat>
          <c:val>
            <c:numRef>
              <c:f>'tech college set-pp19-25'!$N$121:$N$129</c:f>
              <c:numCache>
                <c:formatCode>0%</c:formatCode>
                <c:ptCount val="9"/>
                <c:pt idx="0">
                  <c:v>4.0856031128404663E-2</c:v>
                </c:pt>
                <c:pt idx="1">
                  <c:v>5.1094890510948912E-2</c:v>
                </c:pt>
                <c:pt idx="2">
                  <c:v>7.3454207345420741E-2</c:v>
                </c:pt>
                <c:pt idx="3">
                  <c:v>0</c:v>
                </c:pt>
                <c:pt idx="4">
                  <c:v>0</c:v>
                </c:pt>
                <c:pt idx="5">
                  <c:v>0</c:v>
                </c:pt>
                <c:pt idx="6">
                  <c:v>0</c:v>
                </c:pt>
                <c:pt idx="7">
                  <c:v>0</c:v>
                </c:pt>
              </c:numCache>
            </c:numRef>
          </c:val>
          <c:extLst>
            <c:ext xmlns:c16="http://schemas.microsoft.com/office/drawing/2014/chart" uri="{C3380CC4-5D6E-409C-BE32-E72D297353CC}">
              <c16:uniqueId val="{00000010-F0B7-4A0F-BC87-12F9D0EDEEE6}"/>
            </c:ext>
          </c:extLst>
        </c:ser>
        <c:dLbls>
          <c:showLegendKey val="0"/>
          <c:showVal val="0"/>
          <c:showCatName val="0"/>
          <c:showSerName val="0"/>
          <c:showPercent val="0"/>
          <c:showBubbleSize val="0"/>
        </c:dLbls>
        <c:gapWidth val="50"/>
        <c:overlap val="100"/>
        <c:axId val="157026560"/>
        <c:axId val="157052928"/>
      </c:barChart>
      <c:catAx>
        <c:axId val="15702656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7052928"/>
        <c:crosses val="autoZero"/>
        <c:auto val="1"/>
        <c:lblAlgn val="ctr"/>
        <c:lblOffset val="100"/>
        <c:tickLblSkip val="1"/>
        <c:tickMarkSkip val="1"/>
        <c:noMultiLvlLbl val="0"/>
      </c:catAx>
      <c:valAx>
        <c:axId val="157052928"/>
        <c:scaling>
          <c:orientation val="minMax"/>
          <c:max val="1"/>
          <c:min val="0"/>
        </c:scaling>
        <c:delete val="1"/>
        <c:axPos val="t"/>
        <c:title>
          <c:tx>
            <c:rich>
              <a:bodyPr/>
              <a:lstStyle/>
              <a:p>
                <a:pPr algn="l">
                  <a:defRPr sz="800" b="0" i="0" u="none" strike="noStrike" baseline="0">
                    <a:solidFill>
                      <a:srgbClr val="000000"/>
                    </a:solidFill>
                    <a:latin typeface="Arial"/>
                    <a:ea typeface="Arial"/>
                    <a:cs typeface="Arial"/>
                  </a:defRPr>
                </a:pPr>
                <a:r>
                  <a:rPr lang="en-US"/>
                  <a:t>* Persistence rate is the sum of degree-</a:t>
                </a:r>
                <a:r>
                  <a:rPr lang="en-US" baseline="0"/>
                  <a:t> and </a:t>
                </a:r>
                <a:r>
                  <a:rPr lang="en-US"/>
                  <a:t>certificate-seeking students in the adjusted cohort who are still</a:t>
                </a:r>
                <a:r>
                  <a:rPr lang="en-US" baseline="0"/>
                  <a:t> </a:t>
                </a:r>
                <a:r>
                  <a:rPr lang="en-US"/>
                  <a:t>enrolled plus those who transferred</a:t>
                </a:r>
                <a:r>
                  <a:rPr lang="en-US" baseline="0"/>
                  <a:t> out</a:t>
                </a:r>
                <a:r>
                  <a:rPr lang="en-US"/>
                  <a:t> divided by the adjusted cohort.</a:t>
                </a:r>
              </a:p>
              <a:p>
                <a:pPr algn="l">
                  <a:defRPr sz="800" b="0" i="0" u="none" strike="noStrike" baseline="0">
                    <a:solidFill>
                      <a:srgbClr val="000000"/>
                    </a:solidFill>
                    <a:latin typeface="Arial"/>
                    <a:ea typeface="Arial"/>
                    <a:cs typeface="Arial"/>
                  </a:defRPr>
                </a:pPr>
                <a:r>
                  <a:rPr lang="en-US"/>
                  <a:t>— Indicates data not available</a:t>
                </a:r>
              </a:p>
            </c:rich>
          </c:tx>
          <c:layout>
            <c:manualLayout>
              <c:xMode val="edge"/>
              <c:yMode val="edge"/>
              <c:x val="1.0192725909261343E-2"/>
              <c:y val="0.92655966597525696"/>
            </c:manualLayout>
          </c:layout>
          <c:overlay val="0"/>
          <c:spPr>
            <a:noFill/>
            <a:ln w="25400">
              <a:noFill/>
            </a:ln>
          </c:spPr>
        </c:title>
        <c:numFmt formatCode="0%" sourceLinked="1"/>
        <c:majorTickMark val="out"/>
        <c:minorTickMark val="none"/>
        <c:tickLblPos val="none"/>
        <c:crossAx val="157026560"/>
        <c:crosses val="autoZero"/>
        <c:crossBetween val="between"/>
        <c:majorUnit val="0.1"/>
        <c:minorUnit val="0.1"/>
      </c:valAx>
      <c:spPr>
        <a:noFill/>
        <a:ln w="25400">
          <a:noFill/>
        </a:ln>
      </c:spPr>
    </c:plotArea>
    <c:legend>
      <c:legendPos val="b"/>
      <c:layout>
        <c:manualLayout>
          <c:xMode val="edge"/>
          <c:yMode val="edge"/>
          <c:x val="0.36812515102278881"/>
          <c:y val="0.73648455068436169"/>
          <c:w val="0.37146656667917216"/>
          <c:h val="5.8186626927389566E-2"/>
        </c:manualLayout>
      </c:layout>
      <c:overlay val="0"/>
      <c:txPr>
        <a:bodyPr/>
        <a:lstStyle/>
        <a:p>
          <a:pPr>
            <a:defRPr sz="1000"/>
          </a:pPr>
          <a:endParaRPr lang="en-US"/>
        </a:p>
      </c:txPr>
    </c:legend>
    <c:plotVisOnly val="1"/>
    <c:dispBlanksAs val="gap"/>
    <c:showDLblsOverMax val="0"/>
  </c:chart>
  <c:spPr>
    <a:no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orientation="landscape"/>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Appropriations and Tuition/Fees Revenue per FTE Student, 2014-15</a:t>
            </a:r>
          </a:p>
          <a:p>
            <a:pPr>
              <a:defRPr sz="100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(change from 2013-14 shown in parentheses)</a:t>
            </a:r>
          </a:p>
        </c:rich>
      </c:tx>
      <c:layout>
        <c:manualLayout>
          <c:xMode val="edge"/>
          <c:yMode val="edge"/>
          <c:x val="0.12261159048409682"/>
          <c:y val="1.6077012112616359E-2"/>
        </c:manualLayout>
      </c:layout>
      <c:overlay val="0"/>
      <c:spPr>
        <a:noFill/>
        <a:ln w="25400">
          <a:noFill/>
        </a:ln>
      </c:spPr>
    </c:title>
    <c:autoTitleDeleted val="0"/>
    <c:plotArea>
      <c:layout>
        <c:manualLayout>
          <c:layoutTarget val="inner"/>
          <c:xMode val="edge"/>
          <c:yMode val="edge"/>
          <c:x val="0.21232019320268672"/>
          <c:y val="0.18434907771601725"/>
          <c:w val="0.76576840834192861"/>
          <c:h val="0.71816108337047646"/>
        </c:manualLayout>
      </c:layout>
      <c:barChart>
        <c:barDir val="bar"/>
        <c:grouping val="stacked"/>
        <c:varyColors val="0"/>
        <c:ser>
          <c:idx val="0"/>
          <c:order val="0"/>
          <c:spPr>
            <a:solidFill>
              <a:schemeClr val="bg1">
                <a:lumMod val="85000"/>
              </a:schemeClr>
            </a:solidFill>
            <a:ln w="12700">
              <a:solidFill>
                <a:srgbClr val="000000"/>
              </a:solidFill>
              <a:prstDash val="solid"/>
            </a:ln>
          </c:spPr>
          <c:invertIfNegative val="0"/>
          <c:dLbls>
            <c:dLbl>
              <c:idx val="0"/>
              <c:tx>
                <c:rich>
                  <a:bodyPr/>
                  <a:lstStyle/>
                  <a:p>
                    <a:r>
                      <a:rPr lang="en-US" baseline="0">
                        <a:solidFill>
                          <a:sysClr val="windowText" lastClr="000000"/>
                        </a:solidFill>
                      </a:rPr>
                      <a:t>56%</a:t>
                    </a:r>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5DF-456A-960F-1BC8FF904B6B}"/>
                </c:ext>
              </c:extLst>
            </c:dLbl>
            <c:dLbl>
              <c:idx val="1"/>
              <c:delete val="1"/>
              <c:extLst>
                <c:ext xmlns:c15="http://schemas.microsoft.com/office/drawing/2012/chart" uri="{CE6537A1-D6FC-4f65-9D91-7224C49458BB}"/>
                <c:ext xmlns:c16="http://schemas.microsoft.com/office/drawing/2014/chart" uri="{C3380CC4-5D6E-409C-BE32-E72D297353CC}">
                  <c16:uniqueId val="{00000001-E5DF-456A-960F-1BC8FF904B6B}"/>
                </c:ext>
              </c:extLst>
            </c:dLbl>
            <c:dLbl>
              <c:idx val="2"/>
              <c:tx>
                <c:rich>
                  <a:bodyPr/>
                  <a:lstStyle/>
                  <a:p>
                    <a:r>
                      <a:rPr lang="en-US" baseline="0">
                        <a:solidFill>
                          <a:sysClr val="windowText" lastClr="000000"/>
                        </a:solidFill>
                      </a:rPr>
                      <a:t>68%</a:t>
                    </a:r>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5DF-456A-960F-1BC8FF904B6B}"/>
                </c:ext>
              </c:extLst>
            </c:dLbl>
            <c:dLbl>
              <c:idx val="3"/>
              <c:tx>
                <c:rich>
                  <a:bodyPr/>
                  <a:lstStyle/>
                  <a:p>
                    <a:r>
                      <a:rPr lang="en-US" baseline="0">
                        <a:solidFill>
                          <a:sysClr val="windowText" lastClr="000000"/>
                        </a:solidFill>
                      </a:rPr>
                      <a:t> 64%</a:t>
                    </a:r>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5DF-456A-960F-1BC8FF904B6B}"/>
                </c:ext>
              </c:extLst>
            </c:dLbl>
            <c:dLbl>
              <c:idx val="4"/>
              <c:tx>
                <c:rich>
                  <a:bodyPr/>
                  <a:lstStyle/>
                  <a:p>
                    <a:r>
                      <a:rPr lang="en-US" baseline="0">
                        <a:solidFill>
                          <a:sysClr val="windowText" lastClr="000000"/>
                        </a:solidFill>
                      </a:rPr>
                      <a:t>50%</a:t>
                    </a:r>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5DF-456A-960F-1BC8FF904B6B}"/>
                </c:ext>
              </c:extLst>
            </c:dLbl>
            <c:dLbl>
              <c:idx val="5"/>
              <c:tx>
                <c:rich>
                  <a:bodyPr/>
                  <a:lstStyle/>
                  <a:p>
                    <a:r>
                      <a:rPr lang="en-US" baseline="0">
                        <a:solidFill>
                          <a:sysClr val="windowText" lastClr="000000"/>
                        </a:solidFill>
                      </a:rPr>
                      <a:t> 40% </a:t>
                    </a:r>
                    <a:endParaRPr lang="en-US"/>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5DF-456A-960F-1BC8FF904B6B}"/>
                </c:ext>
              </c:extLst>
            </c:dLbl>
            <c:dLbl>
              <c:idx val="6"/>
              <c:tx>
                <c:rich>
                  <a:bodyPr/>
                  <a:lstStyle/>
                  <a:p>
                    <a:r>
                      <a:rPr lang="en-US" baseline="0">
                        <a:solidFill>
                          <a:sysClr val="windowText" lastClr="000000"/>
                        </a:solidFill>
                      </a:rPr>
                      <a:t> 76% </a:t>
                    </a:r>
                    <a:endParaRPr lang="en-US"/>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5DF-456A-960F-1BC8FF904B6B}"/>
                </c:ext>
              </c:extLst>
            </c:dLbl>
            <c:dLbl>
              <c:idx val="7"/>
              <c:tx>
                <c:rich>
                  <a:bodyPr/>
                  <a:lstStyle/>
                  <a:p>
                    <a:r>
                      <a:rPr lang="en-US" baseline="0">
                        <a:solidFill>
                          <a:sysClr val="windowText" lastClr="000000"/>
                        </a:solidFill>
                      </a:rPr>
                      <a:t> 53% </a:t>
                    </a:r>
                    <a:endParaRPr lang="en-US"/>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5DF-456A-960F-1BC8FF904B6B}"/>
                </c:ext>
              </c:extLst>
            </c:dLbl>
            <c:dLbl>
              <c:idx val="8"/>
              <c:delete val="1"/>
              <c:extLst>
                <c:ext xmlns:c15="http://schemas.microsoft.com/office/drawing/2012/chart" uri="{CE6537A1-D6FC-4f65-9D91-7224C49458BB}"/>
                <c:ext xmlns:c16="http://schemas.microsoft.com/office/drawing/2014/chart" uri="{C3380CC4-5D6E-409C-BE32-E72D297353CC}">
                  <c16:uniqueId val="{00000008-E5DF-456A-960F-1BC8FF904B6B}"/>
                </c:ext>
              </c:extLst>
            </c:dLbl>
            <c:dLbl>
              <c:idx val="9"/>
              <c:delete val="1"/>
              <c:extLst>
                <c:ext xmlns:c15="http://schemas.microsoft.com/office/drawing/2012/chart" uri="{CE6537A1-D6FC-4f65-9D91-7224C49458BB}"/>
                <c:ext xmlns:c16="http://schemas.microsoft.com/office/drawing/2014/chart" uri="{C3380CC4-5D6E-409C-BE32-E72D297353CC}">
                  <c16:uniqueId val="{00000009-E5DF-456A-960F-1BC8FF904B6B}"/>
                </c:ext>
              </c:extLst>
            </c:dLbl>
            <c:dLbl>
              <c:idx val="10"/>
              <c:delete val="1"/>
              <c:extLst>
                <c:ext xmlns:c15="http://schemas.microsoft.com/office/drawing/2012/chart" uri="{CE6537A1-D6FC-4f65-9D91-7224C49458BB}"/>
                <c:ext xmlns:c16="http://schemas.microsoft.com/office/drawing/2014/chart" uri="{C3380CC4-5D6E-409C-BE32-E72D297353CC}">
                  <c16:uniqueId val="{0000000A-E5DF-456A-960F-1BC8FF904B6B}"/>
                </c:ext>
              </c:extLst>
            </c:dLbl>
            <c:spPr>
              <a:noFill/>
              <a:ln>
                <a:noFill/>
              </a:ln>
              <a:effectLst/>
            </c:spPr>
            <c:txPr>
              <a:bodyPr/>
              <a:lstStyle/>
              <a:p>
                <a:pPr>
                  <a:defRPr sz="800" b="0" i="0" u="none" strike="noStrike" baseline="0">
                    <a:solidFill>
                      <a:sysClr val="windowText" lastClr="000000"/>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'tech college set-pp19-25'!$K$286:$K$296</c:f>
              <c:strCache>
                <c:ptCount val="11"/>
                <c:pt idx="0">
                  <c:v>SREB states (10.3%)</c:v>
                </c:pt>
                <c:pt idx="2">
                  <c:v>Alabama (5.9%)</c:v>
                </c:pt>
                <c:pt idx="3">
                  <c:v>Tennessee (0.8%)</c:v>
                </c:pt>
                <c:pt idx="4">
                  <c:v>Georgia (9.2%)</c:v>
                </c:pt>
                <c:pt idx="5">
                  <c:v>Kentucky (8.4%)</c:v>
                </c:pt>
                <c:pt idx="6">
                  <c:v>Oklahoma (3.6%)</c:v>
                </c:pt>
                <c:pt idx="7">
                  <c:v>Louisiana (49.6%)</c:v>
                </c:pt>
                <c:pt idx="8">
                  <c:v>Arkansas (—)</c:v>
                </c:pt>
                <c:pt idx="9">
                  <c:v>Florida (—)</c:v>
                </c:pt>
                <c:pt idx="10">
                  <c:v>West Virginia (—)</c:v>
                </c:pt>
              </c:strCache>
            </c:strRef>
          </c:cat>
          <c:val>
            <c:numRef>
              <c:f>'tech college set-pp19-25'!$L$286:$L$296</c:f>
              <c:numCache>
                <c:formatCode>General</c:formatCode>
                <c:ptCount val="11"/>
                <c:pt idx="0" formatCode="_(* #,##0_);_(* \(#,##0\);_(* &quot;-&quot;??_);_(@_)">
                  <c:v>4238.5995312771847</c:v>
                </c:pt>
                <c:pt idx="2" formatCode="_(* #,##0_);_(* \(#,##0\);_(* &quot;-&quot;??_);_(@_)">
                  <c:v>8827.0664928292044</c:v>
                </c:pt>
                <c:pt idx="3" formatCode="_(* #,##0_);_(* \(#,##0\);_(* &quot;-&quot;??_);_(@_)">
                  <c:v>4953.5047211582942</c:v>
                </c:pt>
                <c:pt idx="4" formatCode="_(* #,##0_);_(* \(#,##0\);_(* &quot;-&quot;??_);_(@_)">
                  <c:v>3819.0749778375334</c:v>
                </c:pt>
                <c:pt idx="5" formatCode="_(* #,##0_);_(* \(#,##0\);_(* &quot;-&quot;??_);_(@_)">
                  <c:v>2839.5936334039857</c:v>
                </c:pt>
                <c:pt idx="6" formatCode="_(* #,##0_);_(* \(#,##0\);_(* &quot;-&quot;??_);_(@_)">
                  <c:v>5066.8050147985059</c:v>
                </c:pt>
                <c:pt idx="7" formatCode="_(* #,##0_);_(* \(#,##0\);_(* &quot;-&quot;??_);_(@_)">
                  <c:v>3356.8967687616469</c:v>
                </c:pt>
                <c:pt idx="8" formatCode="_(* #,##0_);_(* \(#,##0\);_(* &quot;-&quot;??_);_(@_)">
                  <c:v>0</c:v>
                </c:pt>
                <c:pt idx="9" formatCode="_(* #,##0_);_(* \(#,##0\);_(* &quot;-&quot;??_);_(@_)">
                  <c:v>0</c:v>
                </c:pt>
                <c:pt idx="10">
                  <c:v>0</c:v>
                </c:pt>
              </c:numCache>
            </c:numRef>
          </c:val>
          <c:extLst>
            <c:ext xmlns:c16="http://schemas.microsoft.com/office/drawing/2014/chart" uri="{C3380CC4-5D6E-409C-BE32-E72D297353CC}">
              <c16:uniqueId val="{0000000B-E5DF-456A-960F-1BC8FF904B6B}"/>
            </c:ext>
          </c:extLst>
        </c:ser>
        <c:ser>
          <c:idx val="1"/>
          <c:order val="1"/>
          <c:spPr>
            <a:solidFill>
              <a:srgbClr val="000000"/>
            </a:solidFill>
            <a:ln w="12700">
              <a:solidFill>
                <a:srgbClr val="000000"/>
              </a:solidFill>
              <a:prstDash val="solid"/>
            </a:ln>
          </c:spPr>
          <c:invertIfNegative val="0"/>
          <c:cat>
            <c:strRef>
              <c:f>'tech college set-pp19-25'!$K$286:$K$296</c:f>
              <c:strCache>
                <c:ptCount val="11"/>
                <c:pt idx="0">
                  <c:v>SREB states (10.3%)</c:v>
                </c:pt>
                <c:pt idx="2">
                  <c:v>Alabama (5.9%)</c:v>
                </c:pt>
                <c:pt idx="3">
                  <c:v>Tennessee (0.8%)</c:v>
                </c:pt>
                <c:pt idx="4">
                  <c:v>Georgia (9.2%)</c:v>
                </c:pt>
                <c:pt idx="5">
                  <c:v>Kentucky (8.4%)</c:v>
                </c:pt>
                <c:pt idx="6">
                  <c:v>Oklahoma (3.6%)</c:v>
                </c:pt>
                <c:pt idx="7">
                  <c:v>Louisiana (49.6%)</c:v>
                </c:pt>
                <c:pt idx="8">
                  <c:v>Arkansas (—)</c:v>
                </c:pt>
                <c:pt idx="9">
                  <c:v>Florida (—)</c:v>
                </c:pt>
                <c:pt idx="10">
                  <c:v>West Virginia (—)</c:v>
                </c:pt>
              </c:strCache>
            </c:strRef>
          </c:cat>
          <c:val>
            <c:numRef>
              <c:f>'tech college set-pp19-25'!$M$286:$M$296</c:f>
              <c:numCache>
                <c:formatCode>General</c:formatCode>
                <c:ptCount val="11"/>
                <c:pt idx="0" formatCode="_(* #,##0_);_(* \(#,##0\);_(* &quot;-&quot;??_);_(@_)">
                  <c:v>3289.6246261891652</c:v>
                </c:pt>
                <c:pt idx="2" formatCode="_(* #,##0_);_(* \(#,##0\);_(* &quot;-&quot;??_);_(@_)">
                  <c:v>4059.3376792698828</c:v>
                </c:pt>
                <c:pt idx="3" formatCode="_(* #,##0_);_(* \(#,##0\);_(* &quot;-&quot;??_);_(@_)">
                  <c:v>2732.8137119255107</c:v>
                </c:pt>
                <c:pt idx="4" formatCode="_(* #,##0_);_(* \(#,##0\);_(* &quot;-&quot;??_);_(@_)">
                  <c:v>3796.0766442029649</c:v>
                </c:pt>
                <c:pt idx="5" formatCode="_(* #,##0_);_(* \(#,##0\);_(* &quot;-&quot;??_);_(@_)">
                  <c:v>4237.3661432251147</c:v>
                </c:pt>
                <c:pt idx="6" formatCode="_(* #,##0_);_(* \(#,##0\);_(* &quot;-&quot;??_);_(@_)">
                  <c:v>1559.4856192868076</c:v>
                </c:pt>
                <c:pt idx="7" formatCode="_(* #,##0_);_(* \(#,##0\);_(* &quot;-&quot;??_);_(@_)">
                  <c:v>2982.7879609454671</c:v>
                </c:pt>
                <c:pt idx="8" formatCode="_(* #,##0_);_(* \(#,##0\);_(* &quot;-&quot;??_);_(@_)">
                  <c:v>0</c:v>
                </c:pt>
                <c:pt idx="9" formatCode="_(* #,##0_);_(* \(#,##0\);_(* &quot;-&quot;??_);_(@_)">
                  <c:v>0</c:v>
                </c:pt>
                <c:pt idx="10">
                  <c:v>0</c:v>
                </c:pt>
              </c:numCache>
            </c:numRef>
          </c:val>
          <c:extLst>
            <c:ext xmlns:c16="http://schemas.microsoft.com/office/drawing/2014/chart" uri="{C3380CC4-5D6E-409C-BE32-E72D297353CC}">
              <c16:uniqueId val="{0000000C-E5DF-456A-960F-1BC8FF904B6B}"/>
            </c:ext>
          </c:extLst>
        </c:ser>
        <c:dLbls>
          <c:showLegendKey val="0"/>
          <c:showVal val="0"/>
          <c:showCatName val="0"/>
          <c:showSerName val="0"/>
          <c:showPercent val="0"/>
          <c:showBubbleSize val="0"/>
        </c:dLbls>
        <c:gapWidth val="50"/>
        <c:overlap val="100"/>
        <c:axId val="157113728"/>
        <c:axId val="157144192"/>
      </c:barChart>
      <c:catAx>
        <c:axId val="157113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7144192"/>
        <c:crosses val="autoZero"/>
        <c:auto val="1"/>
        <c:lblAlgn val="ctr"/>
        <c:lblOffset val="100"/>
        <c:tickLblSkip val="1"/>
        <c:tickMarkSkip val="1"/>
        <c:noMultiLvlLbl val="0"/>
      </c:catAx>
      <c:valAx>
        <c:axId val="157144192"/>
        <c:scaling>
          <c:orientation val="minMax"/>
          <c:max val="30000"/>
          <c:min val="0"/>
        </c:scaling>
        <c:delete val="1"/>
        <c:axPos val="t"/>
        <c:title>
          <c:tx>
            <c:rich>
              <a:bodyPr/>
              <a:lstStyle/>
              <a:p>
                <a:pPr marL="0" marR="0" indent="0" algn="l" defTabSz="914400" rtl="0" eaLnBrk="1" fontAlgn="auto" latinLnBrk="0" hangingPunct="1">
                  <a:lnSpc>
                    <a:spcPct val="100000"/>
                  </a:lnSpc>
                  <a:spcBef>
                    <a:spcPts val="0"/>
                  </a:spcBef>
                  <a:spcAft>
                    <a:spcPts val="0"/>
                  </a:spcAft>
                  <a:buClrTx/>
                  <a:buSzTx/>
                  <a:buFontTx/>
                  <a:buNone/>
                  <a:tabLst/>
                  <a:defRPr sz="800" b="0" i="0" u="none" strike="noStrike" kern="1200" baseline="0">
                    <a:solidFill>
                      <a:srgbClr val="000000"/>
                    </a:solidFill>
                    <a:latin typeface="Arial"/>
                    <a:ea typeface="Arial"/>
                    <a:cs typeface="Arial"/>
                  </a:defRPr>
                </a:pPr>
                <a:r>
                  <a:rPr lang="en-US" sz="800"/>
                  <a:t>— Indicates data not available </a:t>
                </a:r>
              </a:p>
            </c:rich>
          </c:tx>
          <c:layout>
            <c:manualLayout>
              <c:xMode val="edge"/>
              <c:yMode val="edge"/>
              <c:x val="1.1983094764911726E-2"/>
              <c:y val="0.91772154368896464"/>
            </c:manualLayout>
          </c:layout>
          <c:overlay val="0"/>
          <c:spPr>
            <a:noFill/>
            <a:ln w="25400">
              <a:noFill/>
            </a:ln>
          </c:spPr>
        </c:title>
        <c:numFmt formatCode="_(* #,##0_);_(* \(#,##0\);_(* &quot;-&quot;??_);_(@_)" sourceLinked="1"/>
        <c:majorTickMark val="out"/>
        <c:minorTickMark val="none"/>
        <c:tickLblPos val="nextTo"/>
        <c:crossAx val="157113728"/>
        <c:crosses val="autoZero"/>
        <c:crossBetween val="between"/>
        <c:majorUnit val="1000"/>
        <c:minorUnit val="1000"/>
      </c:valAx>
      <c:spPr>
        <a:noFill/>
        <a:ln w="25400">
          <a:noFill/>
        </a:ln>
      </c:spPr>
    </c:plotArea>
    <c:plotVisOnly val="1"/>
    <c:dispBlanksAs val="gap"/>
    <c:showDLblsOverMax val="0"/>
  </c:chart>
  <c:spPr>
    <a:no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orientation="landscape" horizontalDpi="1200" verticalDpi="1200"/>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Tuition and Fees Revenue* per FTE Student, 2014-15</a:t>
            </a:r>
          </a:p>
          <a:p>
            <a:pPr>
              <a:defRPr sz="100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(change from 2013-14 shown in parentheses)</a:t>
            </a:r>
          </a:p>
        </c:rich>
      </c:tx>
      <c:layout>
        <c:manualLayout>
          <c:xMode val="edge"/>
          <c:yMode val="edge"/>
          <c:x val="0.19745243044619887"/>
          <c:y val="1.6128922451246495E-2"/>
        </c:manualLayout>
      </c:layout>
      <c:overlay val="0"/>
      <c:spPr>
        <a:noFill/>
        <a:ln w="25400">
          <a:noFill/>
        </a:ln>
      </c:spPr>
    </c:title>
    <c:autoTitleDeleted val="0"/>
    <c:plotArea>
      <c:layout>
        <c:manualLayout>
          <c:layoutTarget val="inner"/>
          <c:xMode val="edge"/>
          <c:yMode val="edge"/>
          <c:x val="0.20435260879014328"/>
          <c:y val="0.18387125735770124"/>
          <c:w val="0.78131701690154953"/>
          <c:h val="0.67460050512554715"/>
        </c:manualLayout>
      </c:layout>
      <c:barChart>
        <c:barDir val="bar"/>
        <c:grouping val="clustered"/>
        <c:varyColors val="0"/>
        <c:ser>
          <c:idx val="0"/>
          <c:order val="0"/>
          <c:spPr>
            <a:solidFill>
              <a:srgbClr val="000000"/>
            </a:solidFill>
            <a:ln w="12700">
              <a:solidFill>
                <a:srgbClr val="000000"/>
              </a:solidFill>
              <a:prstDash val="solid"/>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51BB-466A-9246-54C88A301B82}"/>
                </c:ext>
              </c:extLst>
            </c:dLbl>
            <c:dLbl>
              <c:idx val="6"/>
              <c:layout>
                <c:manualLayout>
                  <c:x val="-2.1265284423179162E-3"/>
                  <c:y val="3.9617689307495892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1BB-466A-9246-54C88A301B82}"/>
                </c:ext>
              </c:extLst>
            </c:dLbl>
            <c:dLbl>
              <c:idx val="8"/>
              <c:delete val="1"/>
              <c:extLst>
                <c:ext xmlns:c15="http://schemas.microsoft.com/office/drawing/2012/chart" uri="{CE6537A1-D6FC-4f65-9D91-7224C49458BB}"/>
                <c:ext xmlns:c16="http://schemas.microsoft.com/office/drawing/2014/chart" uri="{C3380CC4-5D6E-409C-BE32-E72D297353CC}">
                  <c16:uniqueId val="{00000002-51BB-466A-9246-54C88A301B82}"/>
                </c:ext>
              </c:extLst>
            </c:dLbl>
            <c:dLbl>
              <c:idx val="9"/>
              <c:delete val="1"/>
              <c:extLst>
                <c:ext xmlns:c15="http://schemas.microsoft.com/office/drawing/2012/chart" uri="{CE6537A1-D6FC-4f65-9D91-7224C49458BB}"/>
                <c:ext xmlns:c16="http://schemas.microsoft.com/office/drawing/2014/chart" uri="{C3380CC4-5D6E-409C-BE32-E72D297353CC}">
                  <c16:uniqueId val="{00000003-51BB-466A-9246-54C88A301B82}"/>
                </c:ext>
              </c:extLst>
            </c:dLbl>
            <c:dLbl>
              <c:idx val="10"/>
              <c:delete val="1"/>
              <c:extLst>
                <c:ext xmlns:c15="http://schemas.microsoft.com/office/drawing/2012/chart" uri="{CE6537A1-D6FC-4f65-9D91-7224C49458BB}"/>
                <c:ext xmlns:c16="http://schemas.microsoft.com/office/drawing/2014/chart" uri="{C3380CC4-5D6E-409C-BE32-E72D297353CC}">
                  <c16:uniqueId val="{00000004-51BB-466A-9246-54C88A301B82}"/>
                </c:ext>
              </c:extLst>
            </c:dLbl>
            <c:numFmt formatCode="&quot;$&quot;#,##0" sourceLinked="0"/>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'tech college set-pp19-25'!$K$317:$K$327</c:f>
              <c:strCache>
                <c:ptCount val="11"/>
                <c:pt idx="0">
                  <c:v>SREB states (14.7%)</c:v>
                </c:pt>
                <c:pt idx="2">
                  <c:v>Kentucky (14.8%)</c:v>
                </c:pt>
                <c:pt idx="3">
                  <c:v>Alabama (5.5%)</c:v>
                </c:pt>
                <c:pt idx="4">
                  <c:v>Georgia (13.0%)</c:v>
                </c:pt>
                <c:pt idx="5">
                  <c:v>Louisiana (53.2%)</c:v>
                </c:pt>
                <c:pt idx="6">
                  <c:v>Tennessee (7.5%)</c:v>
                </c:pt>
                <c:pt idx="7">
                  <c:v>Oklahoma (11.2%)</c:v>
                </c:pt>
                <c:pt idx="8">
                  <c:v>Arkansas (—)</c:v>
                </c:pt>
                <c:pt idx="9">
                  <c:v>Florida (—)</c:v>
                </c:pt>
                <c:pt idx="10">
                  <c:v>West Virginia (—)</c:v>
                </c:pt>
              </c:strCache>
            </c:strRef>
          </c:cat>
          <c:val>
            <c:numRef>
              <c:f>'tech college set-pp19-25'!$L$317:$L$327</c:f>
              <c:numCache>
                <c:formatCode>General</c:formatCode>
                <c:ptCount val="11"/>
                <c:pt idx="0" formatCode="_(* #,##0_);_(* \(#,##0\);_(* &quot;-&quot;??_);_(@_)">
                  <c:v>3289.6246261891652</c:v>
                </c:pt>
                <c:pt idx="2" formatCode="_(* #,##0_);_(* \(#,##0\);_(* &quot;-&quot;??_);_(@_)">
                  <c:v>4237.3661432251147</c:v>
                </c:pt>
                <c:pt idx="3" formatCode="_(* #,##0_);_(* \(#,##0\);_(* &quot;-&quot;??_);_(@_)">
                  <c:v>4059.3376792698828</c:v>
                </c:pt>
                <c:pt idx="4" formatCode="_(* #,##0_);_(* \(#,##0\);_(* &quot;-&quot;??_);_(@_)">
                  <c:v>3796.0766442029649</c:v>
                </c:pt>
                <c:pt idx="5" formatCode="_(* #,##0_);_(* \(#,##0\);_(* &quot;-&quot;??_);_(@_)">
                  <c:v>2982.7879609454671</c:v>
                </c:pt>
                <c:pt idx="6" formatCode="_(* #,##0_);_(* \(#,##0\);_(* &quot;-&quot;??_);_(@_)">
                  <c:v>2732.8137119255107</c:v>
                </c:pt>
                <c:pt idx="7" formatCode="_(* #,##0_);_(* \(#,##0\);_(* &quot;-&quot;??_);_(@_)">
                  <c:v>1559.4856192868076</c:v>
                </c:pt>
                <c:pt idx="8">
                  <c:v>0</c:v>
                </c:pt>
                <c:pt idx="9">
                  <c:v>0</c:v>
                </c:pt>
                <c:pt idx="10">
                  <c:v>0</c:v>
                </c:pt>
              </c:numCache>
            </c:numRef>
          </c:val>
          <c:extLst>
            <c:ext xmlns:c16="http://schemas.microsoft.com/office/drawing/2014/chart" uri="{C3380CC4-5D6E-409C-BE32-E72D297353CC}">
              <c16:uniqueId val="{00000005-51BB-466A-9246-54C88A301B82}"/>
            </c:ext>
          </c:extLst>
        </c:ser>
        <c:dLbls>
          <c:showLegendKey val="0"/>
          <c:showVal val="0"/>
          <c:showCatName val="0"/>
          <c:showSerName val="0"/>
          <c:showPercent val="0"/>
          <c:showBubbleSize val="0"/>
        </c:dLbls>
        <c:gapWidth val="50"/>
        <c:axId val="157229056"/>
        <c:axId val="157230592"/>
      </c:barChart>
      <c:catAx>
        <c:axId val="157229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7230592"/>
        <c:crosses val="autoZero"/>
        <c:auto val="1"/>
        <c:lblAlgn val="ctr"/>
        <c:lblOffset val="100"/>
        <c:tickLblSkip val="1"/>
        <c:tickMarkSkip val="1"/>
        <c:noMultiLvlLbl val="0"/>
      </c:catAx>
      <c:valAx>
        <c:axId val="157230592"/>
        <c:scaling>
          <c:orientation val="minMax"/>
          <c:max val="30000"/>
          <c:min val="0"/>
        </c:scaling>
        <c:delete val="1"/>
        <c:axPos val="t"/>
        <c:title>
          <c:tx>
            <c:rich>
              <a:bodyPr/>
              <a:lstStyle/>
              <a:p>
                <a:pPr algn="l">
                  <a:defRPr sz="800" b="0" i="0" u="none" strike="noStrike" baseline="0">
                    <a:solidFill>
                      <a:srgbClr val="000000"/>
                    </a:solidFill>
                    <a:latin typeface="Arial"/>
                    <a:ea typeface="Arial"/>
                    <a:cs typeface="Arial"/>
                  </a:defRPr>
                </a:pPr>
                <a:r>
                  <a:rPr lang="en-US"/>
                  <a:t>— Indicates data not available </a:t>
                </a:r>
              </a:p>
            </c:rich>
          </c:tx>
          <c:layout>
            <c:manualLayout>
              <c:xMode val="edge"/>
              <c:yMode val="edge"/>
              <c:x val="4.4278675691854265E-3"/>
              <c:y val="0.89312335958005251"/>
            </c:manualLayout>
          </c:layout>
          <c:overlay val="0"/>
          <c:spPr>
            <a:noFill/>
            <a:ln w="25400">
              <a:noFill/>
            </a:ln>
          </c:spPr>
        </c:title>
        <c:numFmt formatCode="_(* #,##0_);_(* \(#,##0\);_(* &quot;-&quot;??_);_(@_)" sourceLinked="1"/>
        <c:majorTickMark val="out"/>
        <c:minorTickMark val="none"/>
        <c:tickLblPos val="nextTo"/>
        <c:crossAx val="157229056"/>
        <c:crosses val="autoZero"/>
        <c:crossBetween val="between"/>
        <c:majorUnit val="1000"/>
        <c:minorUnit val="1000"/>
      </c:valAx>
      <c:spPr>
        <a:noFill/>
        <a:ln w="25400">
          <a:noFill/>
        </a:ln>
      </c:spPr>
    </c:plotArea>
    <c:plotVisOnly val="1"/>
    <c:dispBlanksAs val="gap"/>
    <c:showDLblsOverMax val="0"/>
  </c:chart>
  <c:spPr>
    <a:no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ysClr val="windowText" lastClr="000000"/>
                </a:solidFill>
                <a:latin typeface="Arial"/>
                <a:ea typeface="Arial"/>
                <a:cs typeface="Arial"/>
              </a:defRPr>
            </a:pPr>
            <a:r>
              <a:rPr lang="en-US" sz="1000" b="1" i="0" u="none" strike="noStrike" baseline="0">
                <a:solidFill>
                  <a:sysClr val="windowText" lastClr="000000"/>
                </a:solidFill>
                <a:latin typeface="Arial"/>
                <a:cs typeface="Arial"/>
              </a:rPr>
              <a:t>Percentage of Undergraduate Instruction Through e-Learning, 2014-15</a:t>
            </a:r>
          </a:p>
          <a:p>
            <a:pPr>
              <a:defRPr sz="1000" b="0" i="0" u="none" strike="noStrike" baseline="0">
                <a:solidFill>
                  <a:sysClr val="windowText" lastClr="000000"/>
                </a:solidFill>
                <a:latin typeface="Arial"/>
                <a:ea typeface="Arial"/>
                <a:cs typeface="Arial"/>
              </a:defRPr>
            </a:pPr>
            <a:r>
              <a:rPr lang="en-US" sz="1000" b="0" i="0" u="none" strike="noStrike" baseline="0">
                <a:solidFill>
                  <a:sysClr val="windowText" lastClr="000000"/>
                </a:solidFill>
                <a:latin typeface="Arial"/>
                <a:cs typeface="Arial"/>
              </a:rPr>
              <a:t>(point change from 2013-14 shown in parentheses)</a:t>
            </a:r>
          </a:p>
        </c:rich>
      </c:tx>
      <c:layout>
        <c:manualLayout>
          <c:xMode val="edge"/>
          <c:yMode val="edge"/>
          <c:x val="0.14043781077580444"/>
          <c:y val="1.5317391671787767E-2"/>
        </c:manualLayout>
      </c:layout>
      <c:overlay val="0"/>
      <c:spPr>
        <a:noFill/>
        <a:ln w="25400">
          <a:noFill/>
        </a:ln>
      </c:spPr>
    </c:title>
    <c:autoTitleDeleted val="0"/>
    <c:plotArea>
      <c:layout>
        <c:manualLayout>
          <c:layoutTarget val="inner"/>
          <c:xMode val="edge"/>
          <c:yMode val="edge"/>
          <c:x val="0.21716126501675367"/>
          <c:y val="0.14325445892153507"/>
          <c:w val="0.71712596338812185"/>
          <c:h val="0.71212678977787625"/>
        </c:manualLayout>
      </c:layout>
      <c:barChart>
        <c:barDir val="bar"/>
        <c:grouping val="clustered"/>
        <c:varyColors val="0"/>
        <c:ser>
          <c:idx val="0"/>
          <c:order val="0"/>
          <c:tx>
            <c:strRef>
              <c:f>'tech college set-pp19-25'!$L$92</c:f>
              <c:strCache>
                <c:ptCount val="1"/>
                <c:pt idx="0">
                  <c:v>E-Learning %</c:v>
                </c:pt>
              </c:strCache>
            </c:strRef>
          </c:tx>
          <c:spPr>
            <a:solidFill>
              <a:schemeClr val="bg1">
                <a:lumMod val="85000"/>
              </a:schemeClr>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'tech college set-pp19-25'!$K$93:$K$101</c:f>
              <c:strCache>
                <c:ptCount val="9"/>
                <c:pt idx="0">
                  <c:v>Georgia (-0.1)</c:v>
                </c:pt>
                <c:pt idx="1">
                  <c:v>Kentucky (-0.8)</c:v>
                </c:pt>
                <c:pt idx="2">
                  <c:v>Alabama (-1.2)</c:v>
                </c:pt>
                <c:pt idx="3">
                  <c:v>Arkansas (—)</c:v>
                </c:pt>
                <c:pt idx="4">
                  <c:v>Florida (—)</c:v>
                </c:pt>
                <c:pt idx="5">
                  <c:v>Louisiana (—)</c:v>
                </c:pt>
                <c:pt idx="6">
                  <c:v>Oklahoma (—)</c:v>
                </c:pt>
                <c:pt idx="7">
                  <c:v>Tennessee (—)</c:v>
                </c:pt>
                <c:pt idx="8">
                  <c:v>West Virginia (—)</c:v>
                </c:pt>
              </c:strCache>
            </c:strRef>
          </c:cat>
          <c:val>
            <c:numRef>
              <c:f>'tech college set-pp19-25'!$L$93:$L$101</c:f>
              <c:numCache>
                <c:formatCode>0.0%</c:formatCode>
                <c:ptCount val="9"/>
                <c:pt idx="0">
                  <c:v>0.30916041626609936</c:v>
                </c:pt>
                <c:pt idx="1">
                  <c:v>0.28367048437438785</c:v>
                </c:pt>
                <c:pt idx="2">
                  <c:v>6.2820512820512819E-2</c:v>
                </c:pt>
              </c:numCache>
            </c:numRef>
          </c:val>
          <c:extLst>
            <c:ext xmlns:c16="http://schemas.microsoft.com/office/drawing/2014/chart" uri="{C3380CC4-5D6E-409C-BE32-E72D297353CC}">
              <c16:uniqueId val="{00000000-1358-46D8-BA94-78B4F172EDAE}"/>
            </c:ext>
          </c:extLst>
        </c:ser>
        <c:dLbls>
          <c:showLegendKey val="0"/>
          <c:showVal val="0"/>
          <c:showCatName val="0"/>
          <c:showSerName val="0"/>
          <c:showPercent val="0"/>
          <c:showBubbleSize val="0"/>
        </c:dLbls>
        <c:gapWidth val="50"/>
        <c:axId val="157268224"/>
        <c:axId val="157274112"/>
      </c:barChart>
      <c:catAx>
        <c:axId val="15726822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7274112"/>
        <c:crosses val="autoZero"/>
        <c:auto val="1"/>
        <c:lblAlgn val="ctr"/>
        <c:lblOffset val="100"/>
        <c:tickLblSkip val="1"/>
        <c:tickMarkSkip val="1"/>
        <c:noMultiLvlLbl val="0"/>
      </c:catAx>
      <c:valAx>
        <c:axId val="157274112"/>
        <c:scaling>
          <c:orientation val="minMax"/>
          <c:max val="0.4"/>
          <c:min val="0"/>
        </c:scaling>
        <c:delete val="1"/>
        <c:axPos val="t"/>
        <c:title>
          <c:tx>
            <c:rich>
              <a:bodyPr/>
              <a:lstStyle/>
              <a:p>
                <a:pPr algn="l">
                  <a:defRPr sz="800" b="0" i="0" u="none" strike="noStrike" baseline="0">
                    <a:solidFill>
                      <a:srgbClr val="000000"/>
                    </a:solidFill>
                    <a:latin typeface="Arial"/>
                    <a:ea typeface="Arial"/>
                    <a:cs typeface="Arial"/>
                  </a:defRPr>
                </a:pPr>
                <a:r>
                  <a:rPr lang="en-US"/>
                  <a:t>— Indicates data not available</a:t>
                </a:r>
              </a:p>
            </c:rich>
          </c:tx>
          <c:layout>
            <c:manualLayout>
              <c:xMode val="edge"/>
              <c:yMode val="edge"/>
              <c:x val="1.2094354660357442E-2"/>
              <c:y val="0.92886910875271012"/>
            </c:manualLayout>
          </c:layout>
          <c:overlay val="0"/>
          <c:spPr>
            <a:noFill/>
            <a:ln w="25400">
              <a:noFill/>
            </a:ln>
          </c:spPr>
        </c:title>
        <c:numFmt formatCode="0.0%" sourceLinked="1"/>
        <c:majorTickMark val="out"/>
        <c:minorTickMark val="none"/>
        <c:tickLblPos val="nextTo"/>
        <c:crossAx val="157268224"/>
        <c:crosses val="autoZero"/>
        <c:crossBetween val="between"/>
        <c:majorUnit val="0.1"/>
        <c:minorUnit val="0.1"/>
      </c:valAx>
      <c:spPr>
        <a:noFill/>
        <a:ln w="25400">
          <a:noFill/>
        </a:ln>
      </c:spPr>
    </c:plotArea>
    <c:plotVisOnly val="1"/>
    <c:dispBlanksAs val="gap"/>
    <c:showDLblsOverMax val="0"/>
  </c:chart>
  <c:spPr>
    <a:no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ysClr val="windowText" lastClr="000000"/>
                </a:solidFill>
              </a:defRPr>
            </a:pPr>
            <a:r>
              <a:rPr lang="en-US" sz="1000" b="1">
                <a:solidFill>
                  <a:sysClr val="windowText" lastClr="000000"/>
                </a:solidFill>
              </a:rPr>
              <a:t>Changes</a:t>
            </a:r>
            <a:r>
              <a:rPr lang="en-US" sz="1000" b="1" baseline="0">
                <a:solidFill>
                  <a:sysClr val="windowText" lastClr="000000"/>
                </a:solidFill>
              </a:rPr>
              <a:t> in Degrees and Certificates Conferred, 2012-13 to 2013-14</a:t>
            </a:r>
          </a:p>
          <a:p>
            <a:pPr>
              <a:defRPr sz="1200">
                <a:solidFill>
                  <a:sysClr val="windowText" lastClr="000000"/>
                </a:solidFill>
              </a:defRPr>
            </a:pPr>
            <a:r>
              <a:rPr lang="en-US" sz="1000" baseline="0">
                <a:solidFill>
                  <a:sysClr val="windowText" lastClr="000000"/>
                </a:solidFill>
              </a:rPr>
              <a:t>(2013-14 numbers shown in parentheses)</a:t>
            </a:r>
            <a:endParaRPr lang="en-US" sz="1000">
              <a:solidFill>
                <a:sysClr val="windowText" lastClr="000000"/>
              </a:solidFill>
            </a:endParaRPr>
          </a:p>
        </c:rich>
      </c:tx>
      <c:overlay val="1"/>
    </c:title>
    <c:autoTitleDeleted val="0"/>
    <c:plotArea>
      <c:layout>
        <c:manualLayout>
          <c:layoutTarget val="inner"/>
          <c:xMode val="edge"/>
          <c:yMode val="edge"/>
          <c:x val="0.28151311500075227"/>
          <c:y val="0.13882872333266033"/>
          <c:w val="0.66801645017302769"/>
          <c:h val="0.7462039045553146"/>
        </c:manualLayout>
      </c:layout>
      <c:barChart>
        <c:barDir val="bar"/>
        <c:grouping val="clustered"/>
        <c:varyColors val="0"/>
        <c:ser>
          <c:idx val="0"/>
          <c:order val="0"/>
          <c:tx>
            <c:strRef>
              <c:f>'tech college set-pp19-25'!$M$173</c:f>
              <c:strCache>
                <c:ptCount val="1"/>
                <c:pt idx="0">
                  <c:v>% increase</c:v>
                </c:pt>
              </c:strCache>
            </c:strRef>
          </c:tx>
          <c:spPr>
            <a:solidFill>
              <a:schemeClr val="bg1">
                <a:lumMod val="85000"/>
              </a:schemeClr>
            </a:solidFill>
            <a:ln w="12700">
              <a:solidFill>
                <a:srgbClr val="000000"/>
              </a:solidFill>
              <a:prstDash val="solid"/>
            </a:ln>
          </c:spPr>
          <c:invertIfNegative val="0"/>
          <c:dLbls>
            <c:dLbl>
              <c:idx val="9"/>
              <c:delete val="1"/>
              <c:extLst>
                <c:ext xmlns:c15="http://schemas.microsoft.com/office/drawing/2012/chart" uri="{CE6537A1-D6FC-4f65-9D91-7224C49458BB}"/>
                <c:ext xmlns:c16="http://schemas.microsoft.com/office/drawing/2014/chart" uri="{C3380CC4-5D6E-409C-BE32-E72D297353CC}">
                  <c16:uniqueId val="{00000000-ABD7-4D0E-96BC-ADAB673C138F}"/>
                </c:ext>
              </c:extLst>
            </c:dLbl>
            <c:dLbl>
              <c:idx val="10"/>
              <c:delete val="1"/>
              <c:extLst>
                <c:ext xmlns:c15="http://schemas.microsoft.com/office/drawing/2012/chart" uri="{CE6537A1-D6FC-4f65-9D91-7224C49458BB}"/>
                <c:ext xmlns:c16="http://schemas.microsoft.com/office/drawing/2014/chart" uri="{C3380CC4-5D6E-409C-BE32-E72D297353CC}">
                  <c16:uniqueId val="{00000001-ABD7-4D0E-96BC-ADAB673C138F}"/>
                </c:ext>
              </c:extLst>
            </c:dLbl>
            <c:spPr>
              <a:noFill/>
              <a:ln>
                <a:noFill/>
              </a:ln>
              <a:effectLst/>
            </c:spPr>
            <c:txPr>
              <a:bodyPr/>
              <a:lstStyle/>
              <a:p>
                <a:pPr>
                  <a:defRPr sz="10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'tech college set-pp19-25'!$K$174:$K$184</c:f>
              <c:strCache>
                <c:ptCount val="11"/>
                <c:pt idx="0">
                  <c:v> SREB states (69,447) </c:v>
                </c:pt>
                <c:pt idx="2">
                  <c:v> Kentucky (3,699) </c:v>
                </c:pt>
                <c:pt idx="3">
                  <c:v> Alabama (1,427) </c:v>
                </c:pt>
                <c:pt idx="4">
                  <c:v> Louisiana (4,418) </c:v>
                </c:pt>
                <c:pt idx="5">
                  <c:v> Oklahoma (12,572) </c:v>
                </c:pt>
                <c:pt idx="6">
                  <c:v> West Virginia (1,203) </c:v>
                </c:pt>
                <c:pt idx="7">
                  <c:v> Tennessee (7,066) </c:v>
                </c:pt>
                <c:pt idx="8">
                  <c:v> Georgia (39,062) </c:v>
                </c:pt>
                <c:pt idx="9">
                  <c:v> Arkansas (—) </c:v>
                </c:pt>
                <c:pt idx="10">
                  <c:v> Florida (—) </c:v>
                </c:pt>
              </c:strCache>
            </c:strRef>
          </c:cat>
          <c:val>
            <c:numRef>
              <c:f>'tech college set-pp19-25'!$M$174:$M$184</c:f>
              <c:numCache>
                <c:formatCode>0.0%</c:formatCode>
                <c:ptCount val="11"/>
                <c:pt idx="0">
                  <c:v>1.2007635923815631E-2</c:v>
                </c:pt>
                <c:pt idx="2">
                  <c:v>0.27993079584775088</c:v>
                </c:pt>
                <c:pt idx="3">
                  <c:v>0.24303135888501742</c:v>
                </c:pt>
                <c:pt idx="4">
                  <c:v>0.11848101265822784</c:v>
                </c:pt>
                <c:pt idx="5">
                  <c:v>2.7208105237355992E-2</c:v>
                </c:pt>
                <c:pt idx="6">
                  <c:v>3.336113427856547E-3</c:v>
                </c:pt>
                <c:pt idx="7">
                  <c:v>-6.7472589260612875E-3</c:v>
                </c:pt>
                <c:pt idx="8">
                  <c:v>-2.54721452985056E-2</c:v>
                </c:pt>
                <c:pt idx="9" formatCode="_(* #,##0_);_(* \(#,##0\);_(* &quot;-&quot;??_);_(@_)">
                  <c:v>0</c:v>
                </c:pt>
                <c:pt idx="10" formatCode="_(* #,##0_);_(* \(#,##0\);_(* &quot;-&quot;??_);_(@_)">
                  <c:v>0</c:v>
                </c:pt>
              </c:numCache>
            </c:numRef>
          </c:val>
          <c:extLst>
            <c:ext xmlns:c16="http://schemas.microsoft.com/office/drawing/2014/chart" uri="{C3380CC4-5D6E-409C-BE32-E72D297353CC}">
              <c16:uniqueId val="{00000002-ABD7-4D0E-96BC-ADAB673C138F}"/>
            </c:ext>
          </c:extLst>
        </c:ser>
        <c:dLbls>
          <c:showLegendKey val="0"/>
          <c:showVal val="1"/>
          <c:showCatName val="0"/>
          <c:showSerName val="0"/>
          <c:showPercent val="0"/>
          <c:showBubbleSize val="0"/>
        </c:dLbls>
        <c:gapWidth val="50"/>
        <c:axId val="157527040"/>
        <c:axId val="158996352"/>
      </c:barChart>
      <c:catAx>
        <c:axId val="157527040"/>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8996352"/>
        <c:crosses val="autoZero"/>
        <c:auto val="1"/>
        <c:lblAlgn val="ctr"/>
        <c:lblOffset val="100"/>
        <c:tickLblSkip val="1"/>
        <c:tickMarkSkip val="1"/>
        <c:noMultiLvlLbl val="0"/>
      </c:catAx>
      <c:valAx>
        <c:axId val="158996352"/>
        <c:scaling>
          <c:orientation val="minMax"/>
          <c:max val="0.42000000000000004"/>
          <c:min val="-0.4"/>
        </c:scaling>
        <c:delete val="1"/>
        <c:axPos val="t"/>
        <c:title>
          <c:tx>
            <c:rich>
              <a:bodyPr/>
              <a:lstStyle/>
              <a:p>
                <a:pPr algn="l">
                  <a:defRPr sz="800" b="0" i="0" u="none" strike="noStrike" baseline="0">
                    <a:solidFill>
                      <a:srgbClr val="000000"/>
                    </a:solidFill>
                    <a:latin typeface="Arial"/>
                    <a:ea typeface="Arial"/>
                    <a:cs typeface="Arial"/>
                  </a:defRPr>
                </a:pPr>
                <a:r>
                  <a:rPr lang="en-US"/>
                  <a:t>— Indicates data not available </a:t>
                </a:r>
              </a:p>
            </c:rich>
          </c:tx>
          <c:layout>
            <c:manualLayout>
              <c:xMode val="edge"/>
              <c:yMode val="edge"/>
              <c:x val="2.0342879114632968E-2"/>
              <c:y val="0.93966296520627224"/>
            </c:manualLayout>
          </c:layout>
          <c:overlay val="0"/>
          <c:spPr>
            <a:noFill/>
            <a:ln w="25400">
              <a:noFill/>
            </a:ln>
          </c:spPr>
        </c:title>
        <c:numFmt formatCode="0.0%" sourceLinked="1"/>
        <c:majorTickMark val="out"/>
        <c:minorTickMark val="none"/>
        <c:tickLblPos val="nextTo"/>
        <c:crossAx val="157527040"/>
        <c:crosses val="autoZero"/>
        <c:crossBetween val="between"/>
        <c:majorUnit val="0.1"/>
        <c:minorUnit val="0.1"/>
      </c:valAx>
      <c:spPr>
        <a:noFill/>
        <a:ln w="25400">
          <a:noFill/>
        </a:ln>
      </c:spPr>
    </c:plotArea>
    <c:plotVisOnly val="1"/>
    <c:dispBlanksAs val="gap"/>
    <c:showDLblsOverMax val="0"/>
  </c:chart>
  <c:spPr>
    <a:no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All Ranks Full-Time Faculty Salaries, 2014-15</a:t>
            </a:r>
          </a:p>
          <a:p>
            <a:pPr>
              <a:defRPr sz="100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(change from 2013-14 shown in parentheses)</a:t>
            </a:r>
          </a:p>
        </c:rich>
      </c:tx>
      <c:layout>
        <c:manualLayout>
          <c:xMode val="edge"/>
          <c:yMode val="edge"/>
          <c:x val="0.29299379774981127"/>
          <c:y val="1.7505470459518883E-2"/>
        </c:manualLayout>
      </c:layout>
      <c:overlay val="0"/>
      <c:spPr>
        <a:noFill/>
        <a:ln w="25400">
          <a:noFill/>
        </a:ln>
      </c:spPr>
    </c:title>
    <c:autoTitleDeleted val="0"/>
    <c:plotArea>
      <c:layout>
        <c:manualLayout>
          <c:layoutTarget val="inner"/>
          <c:xMode val="edge"/>
          <c:yMode val="edge"/>
          <c:x val="0.2526541270098116"/>
          <c:y val="0.13460481466965951"/>
          <c:w val="0.68958325035758039"/>
          <c:h val="0.68690229332193209"/>
        </c:manualLayout>
      </c:layout>
      <c:barChart>
        <c:barDir val="bar"/>
        <c:grouping val="clustered"/>
        <c:varyColors val="0"/>
        <c:ser>
          <c:idx val="0"/>
          <c:order val="0"/>
          <c:spPr>
            <a:solidFill>
              <a:schemeClr val="bg1">
                <a:lumMod val="85000"/>
              </a:schemeClr>
            </a:solidFill>
            <a:ln w="12700">
              <a:solidFill>
                <a:srgbClr val="000000"/>
              </a:solidFill>
              <a:prstDash val="solid"/>
            </a:ln>
          </c:spPr>
          <c:invertIfNegative val="0"/>
          <c:dLbls>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FF5-4888-B518-7C5B1F464B4E}"/>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FF5-4888-B518-7C5B1F464B4E}"/>
                </c:ext>
              </c:extLst>
            </c:dLbl>
            <c:dLbl>
              <c:idx val="8"/>
              <c:delete val="1"/>
              <c:extLst>
                <c:ext xmlns:c15="http://schemas.microsoft.com/office/drawing/2012/chart" uri="{CE6537A1-D6FC-4f65-9D91-7224C49458BB}"/>
                <c:ext xmlns:c16="http://schemas.microsoft.com/office/drawing/2014/chart" uri="{C3380CC4-5D6E-409C-BE32-E72D297353CC}">
                  <c16:uniqueId val="{00000002-2FF5-4888-B518-7C5B1F464B4E}"/>
                </c:ext>
              </c:extLst>
            </c:dLbl>
            <c:spPr>
              <a:noFill/>
              <a:ln>
                <a:noFill/>
              </a:ln>
              <a:effectLst/>
            </c:spPr>
            <c:txPr>
              <a:bodyPr/>
              <a:lstStyle/>
              <a:p>
                <a:pPr>
                  <a:defRPr sz="10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'tech college set-pp19-25'!$K$336:$K$346</c:f>
              <c:strCache>
                <c:ptCount val="11"/>
                <c:pt idx="0">
                  <c:v>SREB states (-0.4%)</c:v>
                </c:pt>
                <c:pt idx="2">
                  <c:v>Alabama (-6.5%)</c:v>
                </c:pt>
                <c:pt idx="3">
                  <c:v>Oklahoma (1.4%)</c:v>
                </c:pt>
                <c:pt idx="4">
                  <c:v>Kentucky (0.3%)</c:v>
                </c:pt>
                <c:pt idx="5">
                  <c:v>Georgia (-1.2%)</c:v>
                </c:pt>
                <c:pt idx="6">
                  <c:v>Louisiana (0.1%)</c:v>
                </c:pt>
                <c:pt idx="7">
                  <c:v>Tennessee (-0.2%)</c:v>
                </c:pt>
                <c:pt idx="8">
                  <c:v>Arkansas (—)</c:v>
                </c:pt>
                <c:pt idx="9">
                  <c:v>Florida (—)</c:v>
                </c:pt>
                <c:pt idx="10">
                  <c:v>West Virginia (—)</c:v>
                </c:pt>
              </c:strCache>
            </c:strRef>
          </c:cat>
          <c:val>
            <c:numRef>
              <c:f>'tech college set-pp19-25'!$L$336:$L$343</c:f>
              <c:numCache>
                <c:formatCode>#,##0</c:formatCode>
                <c:ptCount val="8"/>
                <c:pt idx="0" formatCode="&quot;$&quot;#,##0">
                  <c:v>41868.240197491075</c:v>
                </c:pt>
                <c:pt idx="2" formatCode="&quot;$&quot;#,##0">
                  <c:v>52692.006273155173</c:v>
                </c:pt>
                <c:pt idx="3" formatCode="&quot;$&quot;#,##0">
                  <c:v>47958.535544372608</c:v>
                </c:pt>
                <c:pt idx="4" formatCode="&quot;$&quot;#,##0">
                  <c:v>41147.266923552583</c:v>
                </c:pt>
                <c:pt idx="5" formatCode="&quot;$&quot;#,##0">
                  <c:v>40035.321581189994</c:v>
                </c:pt>
                <c:pt idx="6" formatCode="&quot;$&quot;#,##0">
                  <c:v>37184.751970644502</c:v>
                </c:pt>
                <c:pt idx="7" formatCode="&quot;$&quot;#,##0">
                  <c:v>37012.614164904866</c:v>
                </c:pt>
              </c:numCache>
            </c:numRef>
          </c:val>
          <c:extLst>
            <c:ext xmlns:c16="http://schemas.microsoft.com/office/drawing/2014/chart" uri="{C3380CC4-5D6E-409C-BE32-E72D297353CC}">
              <c16:uniqueId val="{00000003-2FF5-4888-B518-7C5B1F464B4E}"/>
            </c:ext>
          </c:extLst>
        </c:ser>
        <c:ser>
          <c:idx val="1"/>
          <c:order val="1"/>
          <c:spPr>
            <a:solidFill>
              <a:srgbClr val="993366"/>
            </a:solidFill>
            <a:ln w="12700">
              <a:solidFill>
                <a:srgbClr val="000000"/>
              </a:solidFill>
              <a:prstDash val="solid"/>
            </a:ln>
          </c:spPr>
          <c:invertIfNegative val="0"/>
          <c:cat>
            <c:strRef>
              <c:f>'tech college set-pp19-25'!$K$336:$K$346</c:f>
              <c:strCache>
                <c:ptCount val="11"/>
                <c:pt idx="0">
                  <c:v>SREB states (-0.4%)</c:v>
                </c:pt>
                <c:pt idx="2">
                  <c:v>Alabama (-6.5%)</c:v>
                </c:pt>
                <c:pt idx="3">
                  <c:v>Oklahoma (1.4%)</c:v>
                </c:pt>
                <c:pt idx="4">
                  <c:v>Kentucky (0.3%)</c:v>
                </c:pt>
                <c:pt idx="5">
                  <c:v>Georgia (-1.2%)</c:v>
                </c:pt>
                <c:pt idx="6">
                  <c:v>Louisiana (0.1%)</c:v>
                </c:pt>
                <c:pt idx="7">
                  <c:v>Tennessee (-0.2%)</c:v>
                </c:pt>
                <c:pt idx="8">
                  <c:v>Arkansas (—)</c:v>
                </c:pt>
                <c:pt idx="9">
                  <c:v>Florida (—)</c:v>
                </c:pt>
                <c:pt idx="10">
                  <c:v>West Virginia (—)</c:v>
                </c:pt>
              </c:strCache>
            </c:strRef>
          </c:cat>
          <c:val>
            <c:numRef>
              <c:f>'tech college set-pp19-25'!$M$336:$M$346</c:f>
              <c:numCache>
                <c:formatCode>0.0%</c:formatCode>
                <c:ptCount val="11"/>
                <c:pt idx="0">
                  <c:v>-4.0050864221707564E-3</c:v>
                </c:pt>
                <c:pt idx="2">
                  <c:v>-6.4752865606731685E-2</c:v>
                </c:pt>
                <c:pt idx="3">
                  <c:v>1.3678006881971851E-2</c:v>
                </c:pt>
                <c:pt idx="4">
                  <c:v>2.9884919955694787E-3</c:v>
                </c:pt>
                <c:pt idx="5">
                  <c:v>-1.2493599334373507E-2</c:v>
                </c:pt>
                <c:pt idx="6">
                  <c:v>1.3098487351164839E-3</c:v>
                </c:pt>
                <c:pt idx="7">
                  <c:v>-1.920346038234953E-3</c:v>
                </c:pt>
                <c:pt idx="8" formatCode="0%">
                  <c:v>0</c:v>
                </c:pt>
                <c:pt idx="9" formatCode="General">
                  <c:v>0</c:v>
                </c:pt>
                <c:pt idx="10" formatCode="General">
                  <c:v>0</c:v>
                </c:pt>
              </c:numCache>
            </c:numRef>
          </c:val>
          <c:extLst>
            <c:ext xmlns:c16="http://schemas.microsoft.com/office/drawing/2014/chart" uri="{C3380CC4-5D6E-409C-BE32-E72D297353CC}">
              <c16:uniqueId val="{00000004-2FF5-4888-B518-7C5B1F464B4E}"/>
            </c:ext>
          </c:extLst>
        </c:ser>
        <c:dLbls>
          <c:showLegendKey val="0"/>
          <c:showVal val="0"/>
          <c:showCatName val="0"/>
          <c:showSerName val="0"/>
          <c:showPercent val="0"/>
          <c:showBubbleSize val="0"/>
        </c:dLbls>
        <c:gapWidth val="50"/>
        <c:overlap val="100"/>
        <c:axId val="159017984"/>
        <c:axId val="159064832"/>
      </c:barChart>
      <c:catAx>
        <c:axId val="15901798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9064832"/>
        <c:crosses val="autoZero"/>
        <c:auto val="1"/>
        <c:lblAlgn val="ctr"/>
        <c:lblOffset val="100"/>
        <c:tickLblSkip val="1"/>
        <c:tickMarkSkip val="1"/>
        <c:noMultiLvlLbl val="0"/>
      </c:catAx>
      <c:valAx>
        <c:axId val="159064832"/>
        <c:scaling>
          <c:orientation val="minMax"/>
          <c:max val="106000"/>
          <c:min val="0"/>
        </c:scaling>
        <c:delete val="1"/>
        <c:axPos val="t"/>
        <c:title>
          <c:tx>
            <c:rich>
              <a:bodyPr/>
              <a:lstStyle/>
              <a:p>
                <a:pPr marL="0" marR="0" indent="0" algn="l" defTabSz="914400" rtl="0" eaLnBrk="1" fontAlgn="auto" latinLnBrk="0" hangingPunct="1">
                  <a:lnSpc>
                    <a:spcPct val="100000"/>
                  </a:lnSpc>
                  <a:spcBef>
                    <a:spcPts val="0"/>
                  </a:spcBef>
                  <a:spcAft>
                    <a:spcPts val="0"/>
                  </a:spcAft>
                  <a:buClrTx/>
                  <a:buSzTx/>
                  <a:buFontTx/>
                  <a:buNone/>
                  <a:tabLst/>
                  <a:defRPr sz="800" b="0" i="0" u="none" strike="noStrike" kern="1200" baseline="0">
                    <a:solidFill>
                      <a:srgbClr val="000000"/>
                    </a:solidFill>
                    <a:latin typeface="Arial"/>
                    <a:ea typeface="Arial"/>
                    <a:cs typeface="Arial"/>
                  </a:defRPr>
                </a:pPr>
                <a:r>
                  <a:rPr lang="en-US" sz="800" b="0" i="0" baseline="0">
                    <a:effectLst/>
                  </a:rPr>
                  <a:t>— Indicates data not available </a:t>
                </a:r>
                <a:endParaRPr lang="en-US" sz="800">
                  <a:effectLst/>
                </a:endParaRPr>
              </a:p>
              <a:p>
                <a:pPr marL="0" marR="0" indent="0" algn="l" defTabSz="914400" rtl="0" eaLnBrk="1" fontAlgn="auto" latinLnBrk="0" hangingPunct="1">
                  <a:lnSpc>
                    <a:spcPct val="100000"/>
                  </a:lnSpc>
                  <a:spcBef>
                    <a:spcPts val="0"/>
                  </a:spcBef>
                  <a:spcAft>
                    <a:spcPts val="0"/>
                  </a:spcAft>
                  <a:buClrTx/>
                  <a:buSzTx/>
                  <a:buFontTx/>
                  <a:buNone/>
                  <a:tabLst/>
                  <a:defRPr sz="800" b="0" i="0" u="none" strike="noStrike" kern="1200" baseline="0">
                    <a:solidFill>
                      <a:srgbClr val="000000"/>
                    </a:solidFill>
                    <a:latin typeface="Arial"/>
                    <a:ea typeface="Arial"/>
                    <a:cs typeface="Arial"/>
                  </a:defRPr>
                </a:pPr>
                <a:endParaRPr lang="en-US"/>
              </a:p>
            </c:rich>
          </c:tx>
          <c:layout>
            <c:manualLayout>
              <c:xMode val="edge"/>
              <c:yMode val="edge"/>
              <c:x val="1.0078241899469549E-2"/>
              <c:y val="0.86916687450267827"/>
            </c:manualLayout>
          </c:layout>
          <c:overlay val="0"/>
          <c:spPr>
            <a:noFill/>
            <a:ln w="25400">
              <a:noFill/>
            </a:ln>
          </c:spPr>
        </c:title>
        <c:numFmt formatCode="&quot;$&quot;#,##0" sourceLinked="1"/>
        <c:majorTickMark val="out"/>
        <c:minorTickMark val="none"/>
        <c:tickLblPos val="nextTo"/>
        <c:crossAx val="159017984"/>
        <c:crosses val="autoZero"/>
        <c:crossBetween val="between"/>
        <c:majorUnit val="10000"/>
        <c:minorUnit val="5000"/>
      </c:valAx>
      <c:spPr>
        <a:noFill/>
        <a:ln w="25400">
          <a:noFill/>
        </a:ln>
      </c:spPr>
    </c:plotArea>
    <c:plotVisOnly val="1"/>
    <c:dispBlanksAs val="gap"/>
    <c:showDLblsOverMax val="0"/>
  </c:chart>
  <c:spPr>
    <a:no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First-Year Student Persistence Rates,* 2013 Cohort </a:t>
            </a:r>
          </a:p>
          <a:p>
            <a:pPr>
              <a:defRPr sz="100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(point change from 2012 cohort shown in parentheses)</a:t>
            </a:r>
          </a:p>
        </c:rich>
      </c:tx>
      <c:layout>
        <c:manualLayout>
          <c:xMode val="edge"/>
          <c:yMode val="edge"/>
          <c:x val="0.21780597489008141"/>
          <c:y val="3.0172395851399691E-2"/>
        </c:manualLayout>
      </c:layout>
      <c:overlay val="0"/>
      <c:spPr>
        <a:noFill/>
        <a:ln w="25400">
          <a:noFill/>
        </a:ln>
      </c:spPr>
    </c:title>
    <c:autoTitleDeleted val="0"/>
    <c:plotArea>
      <c:layout>
        <c:manualLayout>
          <c:layoutTarget val="inner"/>
          <c:xMode val="edge"/>
          <c:yMode val="edge"/>
          <c:x val="0.28975265017667845"/>
          <c:y val="0.13033052699085612"/>
          <c:w val="0.66953647460734078"/>
          <c:h val="0.6619375508732136"/>
        </c:manualLayout>
      </c:layout>
      <c:barChart>
        <c:barDir val="bar"/>
        <c:grouping val="stacked"/>
        <c:varyColors val="0"/>
        <c:ser>
          <c:idx val="0"/>
          <c:order val="0"/>
          <c:tx>
            <c:strRef>
              <c:f>'four-year set-pp3-10'!$M$119</c:f>
              <c:strCache>
                <c:ptCount val="1"/>
                <c:pt idx="0">
                  <c:v>Still Enrolled</c:v>
                </c:pt>
              </c:strCache>
            </c:strRef>
          </c:tx>
          <c:spPr>
            <a:solidFill>
              <a:schemeClr val="bg1">
                <a:lumMod val="85000"/>
              </a:schemeClr>
            </a:solidFill>
            <a:ln w="12700">
              <a:solidFill>
                <a:schemeClr val="tx1"/>
              </a:solidFill>
              <a:prstDash val="solid"/>
            </a:ln>
          </c:spPr>
          <c:invertIfNegative val="0"/>
          <c:dLbls>
            <c:numFmt formatCode="0%" sourceLinked="0"/>
            <c:spPr>
              <a:noFill/>
              <a:ln>
                <a:noFill/>
              </a:ln>
              <a:effectLst/>
            </c:spPr>
            <c:txPr>
              <a:bodyPr/>
              <a:lstStyle/>
              <a:p>
                <a:pPr>
                  <a:defRPr sz="800" baseline="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'four-year set-pp3-10'!$K$120:$K$137</c:f>
              <c:strCache>
                <c:ptCount val="18"/>
                <c:pt idx="0">
                  <c:v>SREB states (0.4)</c:v>
                </c:pt>
                <c:pt idx="2">
                  <c:v>Virginia (0.1)</c:v>
                </c:pt>
                <c:pt idx="3">
                  <c:v>Maryland (1.5)</c:v>
                </c:pt>
                <c:pt idx="4">
                  <c:v>North Carolina (1.1)</c:v>
                </c:pt>
                <c:pt idx="5">
                  <c:v>Delaware** (0.9)</c:v>
                </c:pt>
                <c:pt idx="6">
                  <c:v>Texas (-0.3)</c:v>
                </c:pt>
                <c:pt idx="7">
                  <c:v>Florida** (2.6)</c:v>
                </c:pt>
                <c:pt idx="8">
                  <c:v>Georgia (1.0)</c:v>
                </c:pt>
                <c:pt idx="9">
                  <c:v>Alabama (-0.7)</c:v>
                </c:pt>
                <c:pt idx="10">
                  <c:v>South Carolina (0.3)</c:v>
                </c:pt>
                <c:pt idx="11">
                  <c:v>Oklahoma (0.9)</c:v>
                </c:pt>
                <c:pt idx="12">
                  <c:v>Tennessee (1.7)</c:v>
                </c:pt>
                <c:pt idx="13">
                  <c:v>Kentucky (0.1)</c:v>
                </c:pt>
                <c:pt idx="14">
                  <c:v>Louisiana (0.1)</c:v>
                </c:pt>
                <c:pt idx="15">
                  <c:v>Arkansas (-4.4)</c:v>
                </c:pt>
                <c:pt idx="16">
                  <c:v>Mississippi** (1.7)</c:v>
                </c:pt>
                <c:pt idx="17">
                  <c:v>West Virginia (-0.6)</c:v>
                </c:pt>
              </c:strCache>
            </c:strRef>
          </c:cat>
          <c:val>
            <c:numRef>
              <c:f>'four-year set-pp3-10'!$M$120:$M$137</c:f>
              <c:numCache>
                <c:formatCode>0%</c:formatCode>
                <c:ptCount val="18"/>
                <c:pt idx="0">
                  <c:v>0.7918736557085303</c:v>
                </c:pt>
                <c:pt idx="2">
                  <c:v>0.86100373867308788</c:v>
                </c:pt>
                <c:pt idx="3">
                  <c:v>0.85637751357698522</c:v>
                </c:pt>
                <c:pt idx="4">
                  <c:v>0.84247538677918432</c:v>
                </c:pt>
                <c:pt idx="5">
                  <c:v>0.87130397787704739</c:v>
                </c:pt>
                <c:pt idx="6">
                  <c:v>0.75470016433167142</c:v>
                </c:pt>
                <c:pt idx="7">
                  <c:v>0.85557513617430314</c:v>
                </c:pt>
                <c:pt idx="8">
                  <c:v>0.79764110164258373</c:v>
                </c:pt>
                <c:pt idx="9">
                  <c:v>0.7974887314874437</c:v>
                </c:pt>
                <c:pt idx="10">
                  <c:v>0.80100230868855216</c:v>
                </c:pt>
                <c:pt idx="11">
                  <c:v>0.7389968507565865</c:v>
                </c:pt>
                <c:pt idx="12">
                  <c:v>0.74871768828398766</c:v>
                </c:pt>
                <c:pt idx="13">
                  <c:v>0.7559972186811913</c:v>
                </c:pt>
                <c:pt idx="14">
                  <c:v>0.73282855597620344</c:v>
                </c:pt>
                <c:pt idx="15">
                  <c:v>0.72114441005510665</c:v>
                </c:pt>
                <c:pt idx="16">
                  <c:v>0.78997656390841897</c:v>
                </c:pt>
                <c:pt idx="17">
                  <c:v>0.70752943504501831</c:v>
                </c:pt>
              </c:numCache>
            </c:numRef>
          </c:val>
          <c:extLst>
            <c:ext xmlns:c16="http://schemas.microsoft.com/office/drawing/2014/chart" uri="{C3380CC4-5D6E-409C-BE32-E72D297353CC}">
              <c16:uniqueId val="{00000000-DD13-429B-AD11-40058377EA3D}"/>
            </c:ext>
          </c:extLst>
        </c:ser>
        <c:ser>
          <c:idx val="1"/>
          <c:order val="1"/>
          <c:tx>
            <c:strRef>
              <c:f>'four-year set-pp3-10'!$N$119</c:f>
              <c:strCache>
                <c:ptCount val="1"/>
                <c:pt idx="0">
                  <c:v>Transferred Out</c:v>
                </c:pt>
              </c:strCache>
            </c:strRef>
          </c:tx>
          <c:spPr>
            <a:solidFill>
              <a:srgbClr val="000000"/>
            </a:solidFill>
            <a:ln w="12700">
              <a:solidFill>
                <a:srgbClr val="000000"/>
              </a:solidFill>
              <a:prstDash val="solid"/>
            </a:ln>
          </c:spPr>
          <c:invertIfNegative val="0"/>
          <c:dLbls>
            <c:dLbl>
              <c:idx val="4"/>
              <c:layout>
                <c:manualLayout>
                  <c:x val="4.2360790479636957E-3"/>
                  <c:y val="8.1758973462477006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E70-427F-8AEF-44772DE482DF}"/>
                </c:ext>
              </c:extLst>
            </c:dLbl>
            <c:dLbl>
              <c:idx val="6"/>
              <c:layout>
                <c:manualLayout>
                  <c:x val="4.2328042328042331E-3"/>
                  <c:y val="6.3163226601313348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D13-429B-AD11-40058377EA3D}"/>
                </c:ext>
              </c:extLst>
            </c:dLbl>
            <c:dLbl>
              <c:idx val="14"/>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D13-429B-AD11-40058377EA3D}"/>
                </c:ext>
              </c:extLst>
            </c:dLbl>
            <c:dLbl>
              <c:idx val="15"/>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D13-429B-AD11-40058377EA3D}"/>
                </c:ext>
              </c:extLst>
            </c:dLbl>
            <c:dLbl>
              <c:idx val="16"/>
              <c:delete val="1"/>
              <c:extLst>
                <c:ext xmlns:c15="http://schemas.microsoft.com/office/drawing/2012/chart" uri="{CE6537A1-D6FC-4f65-9D91-7224C49458BB}"/>
                <c:ext xmlns:c16="http://schemas.microsoft.com/office/drawing/2014/chart" uri="{C3380CC4-5D6E-409C-BE32-E72D297353CC}">
                  <c16:uniqueId val="{00000004-DD13-429B-AD11-40058377EA3D}"/>
                </c:ext>
              </c:extLst>
            </c:dLbl>
            <c:spPr>
              <a:noFill/>
              <a:ln>
                <a:noFill/>
              </a:ln>
              <a:effectLst/>
            </c:spPr>
            <c:txPr>
              <a:bodyPr/>
              <a:lstStyle/>
              <a:p>
                <a:pPr>
                  <a:defRPr sz="8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'four-year set-pp3-10'!$N$120:$N$137</c:f>
              <c:numCache>
                <c:formatCode>0%</c:formatCode>
                <c:ptCount val="18"/>
                <c:pt idx="0">
                  <c:v>6.1778048607395913E-2</c:v>
                </c:pt>
                <c:pt idx="2">
                  <c:v>6.102274887522971E-2</c:v>
                </c:pt>
                <c:pt idx="3">
                  <c:v>4.8143255540877734E-2</c:v>
                </c:pt>
                <c:pt idx="4">
                  <c:v>2.980580904719848E-2</c:v>
                </c:pt>
                <c:pt idx="6">
                  <c:v>0.10837534467871764</c:v>
                </c:pt>
                <c:pt idx="8">
                  <c:v>5.7737433617389158E-2</c:v>
                </c:pt>
                <c:pt idx="9">
                  <c:v>5.459479348725968E-2</c:v>
                </c:pt>
                <c:pt idx="10">
                  <c:v>4.9833887043189369E-2</c:v>
                </c:pt>
                <c:pt idx="11">
                  <c:v>9.8932329672017816E-2</c:v>
                </c:pt>
                <c:pt idx="12">
                  <c:v>8.8365243004418267E-2</c:v>
                </c:pt>
                <c:pt idx="13">
                  <c:v>6.848997566346042E-2</c:v>
                </c:pt>
                <c:pt idx="14">
                  <c:v>8.240326466394611E-2</c:v>
                </c:pt>
                <c:pt idx="15">
                  <c:v>7.8055408771797383E-2</c:v>
                </c:pt>
                <c:pt idx="17">
                  <c:v>4.9074898585139005E-2</c:v>
                </c:pt>
              </c:numCache>
            </c:numRef>
          </c:val>
          <c:extLst>
            <c:ext xmlns:c16="http://schemas.microsoft.com/office/drawing/2014/chart" uri="{C3380CC4-5D6E-409C-BE32-E72D297353CC}">
              <c16:uniqueId val="{00000005-DD13-429B-AD11-40058377EA3D}"/>
            </c:ext>
          </c:extLst>
        </c:ser>
        <c:dLbls>
          <c:showLegendKey val="0"/>
          <c:showVal val="0"/>
          <c:showCatName val="0"/>
          <c:showSerName val="0"/>
          <c:showPercent val="0"/>
          <c:showBubbleSize val="0"/>
        </c:dLbls>
        <c:gapWidth val="50"/>
        <c:overlap val="100"/>
        <c:axId val="167019264"/>
        <c:axId val="167020800"/>
      </c:barChart>
      <c:catAx>
        <c:axId val="16701926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67020800"/>
        <c:crosses val="autoZero"/>
        <c:auto val="1"/>
        <c:lblAlgn val="ctr"/>
        <c:lblOffset val="100"/>
        <c:tickLblSkip val="1"/>
        <c:tickMarkSkip val="1"/>
        <c:noMultiLvlLbl val="0"/>
      </c:catAx>
      <c:valAx>
        <c:axId val="167020800"/>
        <c:scaling>
          <c:orientation val="minMax"/>
          <c:max val="1.1000000000000001"/>
          <c:min val="0"/>
        </c:scaling>
        <c:delete val="1"/>
        <c:axPos val="t"/>
        <c:title>
          <c:tx>
            <c:rich>
              <a:bodyPr/>
              <a:lstStyle/>
              <a:p>
                <a:pPr marL="0" marR="0" indent="0" algn="l" defTabSz="914400" rtl="0" eaLnBrk="1" fontAlgn="auto" latinLnBrk="0" hangingPunct="1">
                  <a:lnSpc>
                    <a:spcPct val="100000"/>
                  </a:lnSpc>
                  <a:spcBef>
                    <a:spcPts val="0"/>
                  </a:spcBef>
                  <a:spcAft>
                    <a:spcPts val="0"/>
                  </a:spcAft>
                  <a:buClrTx/>
                  <a:buSzTx/>
                  <a:buFontTx/>
                  <a:buNone/>
                  <a:tabLst/>
                  <a:defRPr lang="en-US" sz="800" b="0" i="0" u="none" strike="noStrike" kern="1200" baseline="0">
                    <a:solidFill>
                      <a:srgbClr val="000000"/>
                    </a:solidFill>
                    <a:latin typeface="Arial"/>
                    <a:ea typeface="Calibri"/>
                    <a:cs typeface="Arial"/>
                  </a:defRPr>
                </a:pPr>
                <a:r>
                  <a:rPr lang="en-US" sz="800" b="0" i="0" u="none" strike="noStrike" kern="1200" baseline="0">
                    <a:solidFill>
                      <a:srgbClr val="000000"/>
                    </a:solidFill>
                    <a:latin typeface="Arial"/>
                    <a:ea typeface="Calibri"/>
                    <a:cs typeface="Arial"/>
                  </a:rPr>
                  <a:t>Note: Totals may not equal sum of entries due to rounding.</a:t>
                </a:r>
              </a:p>
              <a:p>
                <a:pPr marL="0" marR="0" indent="0" algn="l" defTabSz="914400" rtl="0" eaLnBrk="1" fontAlgn="auto" latinLnBrk="0" hangingPunct="1">
                  <a:lnSpc>
                    <a:spcPct val="100000"/>
                  </a:lnSpc>
                  <a:spcBef>
                    <a:spcPts val="0"/>
                  </a:spcBef>
                  <a:spcAft>
                    <a:spcPts val="0"/>
                  </a:spcAft>
                  <a:buClrTx/>
                  <a:buSzTx/>
                  <a:buFontTx/>
                  <a:buNone/>
                  <a:tabLst/>
                  <a:defRPr lang="en-US" sz="800" b="0" i="0" u="none" strike="noStrike" kern="1200" baseline="0">
                    <a:solidFill>
                      <a:srgbClr val="000000"/>
                    </a:solidFill>
                    <a:latin typeface="Arial"/>
                    <a:ea typeface="Calibri"/>
                    <a:cs typeface="Arial"/>
                  </a:defRPr>
                </a:pPr>
                <a:r>
                  <a:rPr lang="en-US" sz="800" b="0" i="0" u="none" strike="noStrike" kern="1200" baseline="0">
                    <a:solidFill>
                      <a:srgbClr val="000000"/>
                    </a:solidFill>
                    <a:latin typeface="Arial"/>
                    <a:ea typeface="Calibri"/>
                    <a:cs typeface="Arial"/>
                  </a:rPr>
                  <a:t>* Persistence rate is the sum of students in the adjusted cohort who were enrolled or transferred out the second year divided by the adjusted cohort.</a:t>
                </a:r>
              </a:p>
              <a:p>
                <a:pPr marL="0" marR="0" indent="0" algn="l" defTabSz="914400" rtl="0" eaLnBrk="1" fontAlgn="auto" latinLnBrk="0" hangingPunct="1">
                  <a:lnSpc>
                    <a:spcPct val="100000"/>
                  </a:lnSpc>
                  <a:spcBef>
                    <a:spcPts val="0"/>
                  </a:spcBef>
                  <a:spcAft>
                    <a:spcPts val="0"/>
                  </a:spcAft>
                  <a:buClrTx/>
                  <a:buSzTx/>
                  <a:buFontTx/>
                  <a:buNone/>
                  <a:tabLst/>
                  <a:defRPr lang="en-US" sz="800" b="0" i="0" u="none" strike="noStrike" kern="1200" baseline="0">
                    <a:solidFill>
                      <a:srgbClr val="000000"/>
                    </a:solidFill>
                    <a:latin typeface="Arial"/>
                    <a:ea typeface="Calibri"/>
                    <a:cs typeface="Arial"/>
                  </a:defRPr>
                </a:pPr>
                <a:r>
                  <a:rPr lang="en-US" sz="800" b="0" i="0" u="none" strike="noStrike" kern="1200" baseline="0">
                    <a:solidFill>
                      <a:srgbClr val="000000"/>
                    </a:solidFill>
                    <a:latin typeface="Arial"/>
                    <a:ea typeface="Calibri"/>
                    <a:cs typeface="Arial"/>
                  </a:rPr>
                  <a:t>** Does not include students who transferred out</a:t>
                </a:r>
              </a:p>
            </c:rich>
          </c:tx>
          <c:layout>
            <c:manualLayout>
              <c:xMode val="edge"/>
              <c:yMode val="edge"/>
              <c:x val="1.0631024110938124E-2"/>
              <c:y val="0.86017570822570655"/>
            </c:manualLayout>
          </c:layout>
          <c:overlay val="0"/>
          <c:spPr>
            <a:noFill/>
            <a:ln w="25400">
              <a:noFill/>
            </a:ln>
          </c:spPr>
        </c:title>
        <c:numFmt formatCode="0%" sourceLinked="1"/>
        <c:majorTickMark val="out"/>
        <c:minorTickMark val="none"/>
        <c:tickLblPos val="none"/>
        <c:crossAx val="167019264"/>
        <c:crosses val="autoZero"/>
        <c:crossBetween val="between"/>
        <c:majorUnit val="0.1"/>
        <c:minorUnit val="0.1"/>
      </c:valAx>
      <c:spPr>
        <a:noFill/>
        <a:ln w="25400">
          <a:noFill/>
        </a:ln>
      </c:spPr>
    </c:plotArea>
    <c:legend>
      <c:legendPos val="r"/>
      <c:layout>
        <c:manualLayout>
          <c:xMode val="edge"/>
          <c:yMode val="edge"/>
          <c:x val="0.29350696345324206"/>
          <c:y val="0.80338701780635058"/>
          <c:w val="0.39904609057626217"/>
          <c:h val="5.3879311341588854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orientation="landscape"/>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Appropriations* per FTE Student, 2014-15</a:t>
            </a:r>
          </a:p>
          <a:p>
            <a:pPr>
              <a:defRPr sz="100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(change from 2013-14 shown in parentheses)</a:t>
            </a:r>
          </a:p>
        </c:rich>
      </c:tx>
      <c:layout>
        <c:manualLayout>
          <c:xMode val="edge"/>
          <c:yMode val="edge"/>
          <c:x val="0.26910844743132806"/>
          <c:y val="3.6184210526316561E-2"/>
        </c:manualLayout>
      </c:layout>
      <c:overlay val="0"/>
      <c:spPr>
        <a:noFill/>
        <a:ln w="25400">
          <a:noFill/>
        </a:ln>
      </c:spPr>
    </c:title>
    <c:autoTitleDeleted val="0"/>
    <c:plotArea>
      <c:layout>
        <c:manualLayout>
          <c:layoutTarget val="inner"/>
          <c:xMode val="edge"/>
          <c:yMode val="edge"/>
          <c:x val="0.2078733470418109"/>
          <c:y val="0.19736848985831051"/>
          <c:w val="0.78025477707006352"/>
          <c:h val="0.65371024024295821"/>
        </c:manualLayout>
      </c:layout>
      <c:barChart>
        <c:barDir val="bar"/>
        <c:grouping val="clustered"/>
        <c:varyColors val="0"/>
        <c:ser>
          <c:idx val="0"/>
          <c:order val="0"/>
          <c:spPr>
            <a:solidFill>
              <a:schemeClr val="bg1">
                <a:lumMod val="85000"/>
              </a:schemeClr>
            </a:solidFill>
            <a:ln w="12700">
              <a:solidFill>
                <a:srgbClr val="000000"/>
              </a:solidFill>
              <a:prstDash val="solid"/>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498C-4949-988B-9BDCA29BED7B}"/>
                </c:ext>
              </c:extLst>
            </c:dLbl>
            <c:dLbl>
              <c:idx val="8"/>
              <c:delete val="1"/>
              <c:extLst>
                <c:ext xmlns:c15="http://schemas.microsoft.com/office/drawing/2012/chart" uri="{CE6537A1-D6FC-4f65-9D91-7224C49458BB}"/>
                <c:ext xmlns:c16="http://schemas.microsoft.com/office/drawing/2014/chart" uri="{C3380CC4-5D6E-409C-BE32-E72D297353CC}">
                  <c16:uniqueId val="{00000001-498C-4949-988B-9BDCA29BED7B}"/>
                </c:ext>
              </c:extLst>
            </c:dLbl>
            <c:dLbl>
              <c:idx val="9"/>
              <c:delete val="1"/>
              <c:extLst>
                <c:ext xmlns:c15="http://schemas.microsoft.com/office/drawing/2012/chart" uri="{CE6537A1-D6FC-4f65-9D91-7224C49458BB}"/>
                <c:ext xmlns:c16="http://schemas.microsoft.com/office/drawing/2014/chart" uri="{C3380CC4-5D6E-409C-BE32-E72D297353CC}">
                  <c16:uniqueId val="{00000002-498C-4949-988B-9BDCA29BED7B}"/>
                </c:ext>
              </c:extLst>
            </c:dLbl>
            <c:dLbl>
              <c:idx val="10"/>
              <c:delete val="1"/>
              <c:extLst>
                <c:ext xmlns:c15="http://schemas.microsoft.com/office/drawing/2012/chart" uri="{CE6537A1-D6FC-4f65-9D91-7224C49458BB}"/>
                <c:ext xmlns:c16="http://schemas.microsoft.com/office/drawing/2014/chart" uri="{C3380CC4-5D6E-409C-BE32-E72D297353CC}">
                  <c16:uniqueId val="{00000003-498C-4949-988B-9BDCA29BED7B}"/>
                </c:ext>
              </c:extLst>
            </c:dLbl>
            <c:numFmt formatCode="&quot;$&quot;#,##0" sourceLinked="0"/>
            <c:spPr>
              <a:noFill/>
              <a:ln>
                <a:noFill/>
              </a:ln>
              <a:effectLst/>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'tech college set-pp19-25'!$K$301:$K$311</c:f>
              <c:strCache>
                <c:ptCount val="11"/>
                <c:pt idx="0">
                  <c:v>SREB states (7.0%)</c:v>
                </c:pt>
                <c:pt idx="2">
                  <c:v>Alabama (6.1%)</c:v>
                </c:pt>
                <c:pt idx="3">
                  <c:v>Oklahoma (1.5%)</c:v>
                </c:pt>
                <c:pt idx="4">
                  <c:v>Tennessee (-2.6%)</c:v>
                </c:pt>
                <c:pt idx="5">
                  <c:v>Georgia (5.6%)</c:v>
                </c:pt>
                <c:pt idx="6">
                  <c:v>Louisiana (46.5%)</c:v>
                </c:pt>
                <c:pt idx="7">
                  <c:v>Kentucky (0.2%)</c:v>
                </c:pt>
                <c:pt idx="8">
                  <c:v>Arkansas (—)</c:v>
                </c:pt>
                <c:pt idx="9">
                  <c:v>Florida (—)</c:v>
                </c:pt>
                <c:pt idx="10">
                  <c:v>West Virginia (—)</c:v>
                </c:pt>
              </c:strCache>
            </c:strRef>
          </c:cat>
          <c:val>
            <c:numRef>
              <c:f>'tech college set-pp19-25'!$L$301:$L$311</c:f>
              <c:numCache>
                <c:formatCode>General</c:formatCode>
                <c:ptCount val="11"/>
                <c:pt idx="0" formatCode="_(* #,##0_);_(* \(#,##0\);_(* &quot;-&quot;??_);_(@_)">
                  <c:v>4238.5995312771847</c:v>
                </c:pt>
                <c:pt idx="2" formatCode="_(* #,##0_);_(* \(#,##0\);_(* &quot;-&quot;??_);_(@_)">
                  <c:v>8827.0664928292044</c:v>
                </c:pt>
                <c:pt idx="3" formatCode="_(* #,##0_);_(* \(#,##0\);_(* &quot;-&quot;??_);_(@_)">
                  <c:v>5066.8050147985059</c:v>
                </c:pt>
                <c:pt idx="4" formatCode="_(* #,##0_);_(* \(#,##0\);_(* &quot;-&quot;??_);_(@_)">
                  <c:v>4953.5047211582942</c:v>
                </c:pt>
                <c:pt idx="5" formatCode="_(* #,##0_);_(* \(#,##0\);_(* &quot;-&quot;??_);_(@_)">
                  <c:v>3819.0749778375334</c:v>
                </c:pt>
                <c:pt idx="6" formatCode="_(* #,##0_);_(* \(#,##0\);_(* &quot;-&quot;??_);_(@_)">
                  <c:v>3356.8967687616469</c:v>
                </c:pt>
                <c:pt idx="7" formatCode="_(* #,##0_);_(* \(#,##0\);_(* &quot;-&quot;??_);_(@_)">
                  <c:v>2839.5936334039857</c:v>
                </c:pt>
                <c:pt idx="8" formatCode="_(* #,##0_);_(* \(#,##0\);_(* &quot;-&quot;??_);_(@_)">
                  <c:v>0</c:v>
                </c:pt>
                <c:pt idx="9" formatCode="_(* #,##0_);_(* \(#,##0\);_(* &quot;-&quot;??_);_(@_)">
                  <c:v>0</c:v>
                </c:pt>
                <c:pt idx="10">
                  <c:v>0</c:v>
                </c:pt>
              </c:numCache>
            </c:numRef>
          </c:val>
          <c:extLst>
            <c:ext xmlns:c16="http://schemas.microsoft.com/office/drawing/2014/chart" uri="{C3380CC4-5D6E-409C-BE32-E72D297353CC}">
              <c16:uniqueId val="{00000004-498C-4949-988B-9BDCA29BED7B}"/>
            </c:ext>
          </c:extLst>
        </c:ser>
        <c:dLbls>
          <c:showLegendKey val="0"/>
          <c:showVal val="0"/>
          <c:showCatName val="0"/>
          <c:showSerName val="0"/>
          <c:showPercent val="0"/>
          <c:showBubbleSize val="0"/>
        </c:dLbls>
        <c:gapWidth val="50"/>
        <c:axId val="159097984"/>
        <c:axId val="159099520"/>
      </c:barChart>
      <c:catAx>
        <c:axId val="15909798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9099520"/>
        <c:crosses val="autoZero"/>
        <c:auto val="1"/>
        <c:lblAlgn val="ctr"/>
        <c:lblOffset val="100"/>
        <c:tickLblSkip val="1"/>
        <c:tickMarkSkip val="1"/>
        <c:noMultiLvlLbl val="0"/>
      </c:catAx>
      <c:valAx>
        <c:axId val="159099520"/>
        <c:scaling>
          <c:orientation val="minMax"/>
          <c:max val="30000"/>
          <c:min val="0"/>
        </c:scaling>
        <c:delete val="1"/>
        <c:axPos val="t"/>
        <c:title>
          <c:tx>
            <c:rich>
              <a:bodyPr/>
              <a:lstStyle/>
              <a:p>
                <a:pPr algn="l">
                  <a:defRPr sz="800" b="0" i="0" u="none" strike="noStrike" baseline="0">
                    <a:solidFill>
                      <a:srgbClr val="000000"/>
                    </a:solidFill>
                    <a:latin typeface="Arial"/>
                    <a:ea typeface="Arial"/>
                    <a:cs typeface="Arial"/>
                  </a:defRPr>
                </a:pPr>
                <a:r>
                  <a:rPr lang="en-US"/>
                  <a:t>— Indicates data not available</a:t>
                </a:r>
              </a:p>
            </c:rich>
          </c:tx>
          <c:layout>
            <c:manualLayout>
              <c:xMode val="edge"/>
              <c:yMode val="edge"/>
              <c:x val="5.3306168910706333E-4"/>
              <c:y val="0.9080935337987347"/>
            </c:manualLayout>
          </c:layout>
          <c:overlay val="0"/>
          <c:spPr>
            <a:noFill/>
            <a:ln w="25400">
              <a:noFill/>
            </a:ln>
          </c:spPr>
        </c:title>
        <c:numFmt formatCode="_(* #,##0_);_(* \(#,##0\);_(* &quot;-&quot;??_);_(@_)" sourceLinked="1"/>
        <c:majorTickMark val="out"/>
        <c:minorTickMark val="none"/>
        <c:tickLblPos val="nextTo"/>
        <c:crossAx val="159097984"/>
        <c:crosses val="autoZero"/>
        <c:crossBetween val="between"/>
        <c:majorUnit val="1000"/>
        <c:minorUnit val="1000"/>
      </c:valAx>
      <c:spPr>
        <a:noFill/>
        <a:ln w="25400">
          <a:noFill/>
        </a:ln>
      </c:spPr>
    </c:plotArea>
    <c:plotVisOnly val="1"/>
    <c:dispBlanksAs val="gap"/>
    <c:showDLblsOverMax val="0"/>
  </c:chart>
  <c:spPr>
    <a:no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ysClr val="windowText" lastClr="000000"/>
                </a:solidFill>
                <a:latin typeface="Arial"/>
                <a:ea typeface="Arial"/>
                <a:cs typeface="Arial"/>
              </a:defRPr>
            </a:pPr>
            <a:r>
              <a:rPr lang="en-US" sz="1000">
                <a:solidFill>
                  <a:sysClr val="windowText" lastClr="000000"/>
                </a:solidFill>
              </a:rPr>
              <a:t>Change in Full-Time-Equivalent Enrollment, 2013-14 to 2014-15</a:t>
            </a:r>
          </a:p>
        </c:rich>
      </c:tx>
      <c:layout>
        <c:manualLayout>
          <c:xMode val="edge"/>
          <c:yMode val="edge"/>
          <c:x val="0.14713032023829511"/>
          <c:y val="1.6210667523029978E-2"/>
        </c:manualLayout>
      </c:layout>
      <c:overlay val="0"/>
      <c:spPr>
        <a:noFill/>
        <a:ln w="25400">
          <a:noFill/>
        </a:ln>
      </c:spPr>
    </c:title>
    <c:autoTitleDeleted val="0"/>
    <c:plotArea>
      <c:layout>
        <c:manualLayout>
          <c:layoutTarget val="inner"/>
          <c:xMode val="edge"/>
          <c:yMode val="edge"/>
          <c:x val="0.18838301761800541"/>
          <c:y val="0.15371202349127724"/>
          <c:w val="0.77540824968763888"/>
          <c:h val="0.74512818061819264"/>
        </c:manualLayout>
      </c:layout>
      <c:barChart>
        <c:barDir val="bar"/>
        <c:grouping val="stacked"/>
        <c:varyColors val="0"/>
        <c:ser>
          <c:idx val="0"/>
          <c:order val="0"/>
          <c:spPr>
            <a:solidFill>
              <a:schemeClr val="bg1">
                <a:lumMod val="85000"/>
              </a:schemeClr>
            </a:solidFill>
            <a:ln w="12700">
              <a:solidFill>
                <a:srgbClr val="000000"/>
              </a:solidFill>
              <a:prstDash val="solid"/>
            </a:ln>
          </c:spPr>
          <c:invertIfNegative val="0"/>
          <c:dLbls>
            <c:dLbl>
              <c:idx val="0"/>
              <c:layout>
                <c:manualLayout>
                  <c:x val="-8.2084643572908025E-2"/>
                  <c:y val="-9.996573830725757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C5-4719-98F3-250870070809}"/>
                </c:ext>
              </c:extLst>
            </c:dLbl>
            <c:dLbl>
              <c:idx val="1"/>
              <c:delete val="1"/>
              <c:extLst>
                <c:ext xmlns:c15="http://schemas.microsoft.com/office/drawing/2012/chart" uri="{CE6537A1-D6FC-4f65-9D91-7224C49458BB}"/>
                <c:ext xmlns:c16="http://schemas.microsoft.com/office/drawing/2014/chart" uri="{C3380CC4-5D6E-409C-BE32-E72D297353CC}">
                  <c16:uniqueId val="{00000001-F7C5-4719-98F3-250870070809}"/>
                </c:ext>
              </c:extLst>
            </c:dLbl>
            <c:dLbl>
              <c:idx val="2"/>
              <c:layout>
                <c:manualLayout>
                  <c:x val="-4.5127921310155722E-2"/>
                  <c:y val="-5.9125585751438204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C5-4719-98F3-250870070809}"/>
                </c:ext>
              </c:extLst>
            </c:dLbl>
            <c:dLbl>
              <c:idx val="3"/>
              <c:layout>
                <c:manualLayout>
                  <c:x val="-4.1486419628856297E-2"/>
                  <c:y val="-3.159271761813633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C5-4719-98F3-250870070809}"/>
                </c:ext>
              </c:extLst>
            </c:dLbl>
            <c:dLbl>
              <c:idx val="4"/>
              <c:layout>
                <c:manualLayout>
                  <c:x val="-6.8242308369600768E-2"/>
                  <c:y val="-1.038859633389209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7C5-4719-98F3-250870070809}"/>
                </c:ext>
              </c:extLst>
            </c:dLbl>
            <c:dLbl>
              <c:idx val="5"/>
              <c:layout>
                <c:manualLayout>
                  <c:x val="-6.8685735369340889E-2"/>
                  <c:y val="-1.474649032456241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7C5-4719-98F3-250870070809}"/>
                </c:ext>
              </c:extLst>
            </c:dLbl>
            <c:dLbl>
              <c:idx val="6"/>
              <c:layout>
                <c:manualLayout>
                  <c:x val="-8.0640990163769466E-2"/>
                  <c:y val="1.869356621259953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7C5-4719-98F3-250870070809}"/>
                </c:ext>
              </c:extLst>
            </c:dLbl>
            <c:dLbl>
              <c:idx val="7"/>
              <c:layout>
                <c:manualLayout>
                  <c:x val="-0.20508699990775917"/>
                  <c:y val="2.779063635455589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7C5-4719-98F3-250870070809}"/>
                </c:ext>
              </c:extLst>
            </c:dLbl>
            <c:dLbl>
              <c:idx val="8"/>
              <c:delete val="1"/>
              <c:extLst>
                <c:ext xmlns:c15="http://schemas.microsoft.com/office/drawing/2012/chart" uri="{CE6537A1-D6FC-4f65-9D91-7224C49458BB}"/>
                <c:ext xmlns:c16="http://schemas.microsoft.com/office/drawing/2014/chart" uri="{C3380CC4-5D6E-409C-BE32-E72D297353CC}">
                  <c16:uniqueId val="{00000008-F7C5-4719-98F3-250870070809}"/>
                </c:ext>
              </c:extLst>
            </c:dLbl>
            <c:dLbl>
              <c:idx val="9"/>
              <c:delete val="1"/>
              <c:extLst>
                <c:ext xmlns:c15="http://schemas.microsoft.com/office/drawing/2012/chart" uri="{CE6537A1-D6FC-4f65-9D91-7224C49458BB}"/>
                <c:ext xmlns:c16="http://schemas.microsoft.com/office/drawing/2014/chart" uri="{C3380CC4-5D6E-409C-BE32-E72D297353CC}">
                  <c16:uniqueId val="{00000009-F7C5-4719-98F3-250870070809}"/>
                </c:ext>
              </c:extLst>
            </c:dLbl>
            <c:dLbl>
              <c:idx val="10"/>
              <c:delete val="1"/>
              <c:extLst>
                <c:ext xmlns:c15="http://schemas.microsoft.com/office/drawing/2012/chart" uri="{CE6537A1-D6FC-4f65-9D91-7224C49458BB}"/>
                <c:ext xmlns:c16="http://schemas.microsoft.com/office/drawing/2014/chart" uri="{C3380CC4-5D6E-409C-BE32-E72D297353CC}">
                  <c16:uniqueId val="{0000000A-F7C5-4719-98F3-250870070809}"/>
                </c:ext>
              </c:extLst>
            </c:dLbl>
            <c:dLbl>
              <c:idx val="11"/>
              <c:delete val="1"/>
              <c:extLst>
                <c:ext xmlns:c15="http://schemas.microsoft.com/office/drawing/2012/chart" uri="{CE6537A1-D6FC-4f65-9D91-7224C49458BB}"/>
                <c:ext xmlns:c16="http://schemas.microsoft.com/office/drawing/2014/chart" uri="{C3380CC4-5D6E-409C-BE32-E72D297353CC}">
                  <c16:uniqueId val="{0000000B-F7C5-4719-98F3-250870070809}"/>
                </c:ext>
              </c:extLst>
            </c:dLbl>
            <c:dLbl>
              <c:idx val="12"/>
              <c:delete val="1"/>
              <c:extLst>
                <c:ext xmlns:c15="http://schemas.microsoft.com/office/drawing/2012/chart" uri="{CE6537A1-D6FC-4f65-9D91-7224C49458BB}"/>
                <c:ext xmlns:c16="http://schemas.microsoft.com/office/drawing/2014/chart" uri="{C3380CC4-5D6E-409C-BE32-E72D297353CC}">
                  <c16:uniqueId val="{0000000C-F7C5-4719-98F3-250870070809}"/>
                </c:ext>
              </c:extLst>
            </c:dLbl>
            <c:dLbl>
              <c:idx val="13"/>
              <c:delete val="1"/>
              <c:extLst>
                <c:ext xmlns:c15="http://schemas.microsoft.com/office/drawing/2012/chart" uri="{CE6537A1-D6FC-4f65-9D91-7224C49458BB}"/>
                <c:ext xmlns:c16="http://schemas.microsoft.com/office/drawing/2014/chart" uri="{C3380CC4-5D6E-409C-BE32-E72D297353CC}">
                  <c16:uniqueId val="{0000000D-F7C5-4719-98F3-250870070809}"/>
                </c:ext>
              </c:extLst>
            </c:dLbl>
            <c:dLbl>
              <c:idx val="14"/>
              <c:delete val="1"/>
              <c:extLst>
                <c:ext xmlns:c15="http://schemas.microsoft.com/office/drawing/2012/chart" uri="{CE6537A1-D6FC-4f65-9D91-7224C49458BB}"/>
                <c:ext xmlns:c16="http://schemas.microsoft.com/office/drawing/2014/chart" uri="{C3380CC4-5D6E-409C-BE32-E72D297353CC}">
                  <c16:uniqueId val="{0000000E-F7C5-4719-98F3-250870070809}"/>
                </c:ext>
              </c:extLst>
            </c:dLbl>
            <c:dLbl>
              <c:idx val="15"/>
              <c:delete val="1"/>
              <c:extLst>
                <c:ext xmlns:c15="http://schemas.microsoft.com/office/drawing/2012/chart" uri="{CE6537A1-D6FC-4f65-9D91-7224C49458BB}"/>
                <c:ext xmlns:c16="http://schemas.microsoft.com/office/drawing/2014/chart" uri="{C3380CC4-5D6E-409C-BE32-E72D297353CC}">
                  <c16:uniqueId val="{0000000F-F7C5-4719-98F3-250870070809}"/>
                </c:ext>
              </c:extLst>
            </c:dLbl>
            <c:dLbl>
              <c:idx val="16"/>
              <c:delete val="1"/>
              <c:extLst>
                <c:ext xmlns:c15="http://schemas.microsoft.com/office/drawing/2012/chart" uri="{CE6537A1-D6FC-4f65-9D91-7224C49458BB}"/>
                <c:ext xmlns:c16="http://schemas.microsoft.com/office/drawing/2014/chart" uri="{C3380CC4-5D6E-409C-BE32-E72D297353CC}">
                  <c16:uniqueId val="{00000010-F7C5-4719-98F3-250870070809}"/>
                </c:ext>
              </c:extLst>
            </c:dLbl>
            <c:dLbl>
              <c:idx val="17"/>
              <c:delete val="1"/>
              <c:extLst>
                <c:ext xmlns:c15="http://schemas.microsoft.com/office/drawing/2012/chart" uri="{CE6537A1-D6FC-4f65-9D91-7224C49458BB}"/>
                <c:ext xmlns:c16="http://schemas.microsoft.com/office/drawing/2014/chart" uri="{C3380CC4-5D6E-409C-BE32-E72D297353CC}">
                  <c16:uniqueId val="{00000011-F7C5-4719-98F3-250870070809}"/>
                </c:ext>
              </c:extLst>
            </c:dLbl>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'tech college set-pp19-25'!$K$35:$K$45</c:f>
              <c:strCache>
                <c:ptCount val="11"/>
                <c:pt idx="0">
                  <c:v>SREB states</c:v>
                </c:pt>
                <c:pt idx="2">
                  <c:v>Oklahoma</c:v>
                </c:pt>
                <c:pt idx="3">
                  <c:v>Tennessee</c:v>
                </c:pt>
                <c:pt idx="4">
                  <c:v>Alabama</c:v>
                </c:pt>
                <c:pt idx="5">
                  <c:v>Kentucky</c:v>
                </c:pt>
                <c:pt idx="6">
                  <c:v>Georgia</c:v>
                </c:pt>
                <c:pt idx="7">
                  <c:v>Louisiana</c:v>
                </c:pt>
                <c:pt idx="8">
                  <c:v>Arkansas (—)</c:v>
                </c:pt>
                <c:pt idx="9">
                  <c:v>Florida (—)</c:v>
                </c:pt>
                <c:pt idx="10">
                  <c:v>West Virginia (—)</c:v>
                </c:pt>
              </c:strCache>
            </c:strRef>
          </c:cat>
          <c:val>
            <c:numRef>
              <c:f>'tech college set-pp19-25'!$L$35:$L$45</c:f>
              <c:numCache>
                <c:formatCode>0.0%</c:formatCode>
                <c:ptCount val="11"/>
                <c:pt idx="0">
                  <c:v>-6.9872618802754791E-2</c:v>
                </c:pt>
                <c:pt idx="2">
                  <c:v>-1.101125612169381E-2</c:v>
                </c:pt>
                <c:pt idx="3">
                  <c:v>-1.1049499339490659E-2</c:v>
                </c:pt>
                <c:pt idx="4">
                  <c:v>-4.7806250711248714E-2</c:v>
                </c:pt>
                <c:pt idx="5">
                  <c:v>-5.1786555580351529E-2</c:v>
                </c:pt>
                <c:pt idx="6">
                  <c:v>-6.5616609170931692E-2</c:v>
                </c:pt>
                <c:pt idx="7">
                  <c:v>-0.24076720380985742</c:v>
                </c:pt>
                <c:pt idx="8" formatCode="#,##0">
                  <c:v>0</c:v>
                </c:pt>
                <c:pt idx="9" formatCode="#,##0">
                  <c:v>0</c:v>
                </c:pt>
                <c:pt idx="10" formatCode="#,##0">
                  <c:v>0</c:v>
                </c:pt>
              </c:numCache>
            </c:numRef>
          </c:val>
          <c:extLst>
            <c:ext xmlns:c16="http://schemas.microsoft.com/office/drawing/2014/chart" uri="{C3380CC4-5D6E-409C-BE32-E72D297353CC}">
              <c16:uniqueId val="{00000012-F7C5-4719-98F3-250870070809}"/>
            </c:ext>
          </c:extLst>
        </c:ser>
        <c:dLbls>
          <c:showLegendKey val="0"/>
          <c:showVal val="0"/>
          <c:showCatName val="0"/>
          <c:showSerName val="0"/>
          <c:showPercent val="0"/>
          <c:showBubbleSize val="0"/>
        </c:dLbls>
        <c:gapWidth val="50"/>
        <c:overlap val="100"/>
        <c:axId val="159247744"/>
        <c:axId val="159278208"/>
      </c:barChart>
      <c:catAx>
        <c:axId val="15924774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rtl="0">
              <a:defRPr sz="1000" b="0" i="0" u="none" strike="noStrike" baseline="0">
                <a:solidFill>
                  <a:srgbClr val="000000"/>
                </a:solidFill>
                <a:latin typeface="Arial"/>
                <a:ea typeface="Arial"/>
                <a:cs typeface="Arial"/>
              </a:defRPr>
            </a:pPr>
            <a:endParaRPr lang="en-US"/>
          </a:p>
        </c:txPr>
        <c:crossAx val="159278208"/>
        <c:crosses val="autoZero"/>
        <c:auto val="1"/>
        <c:lblAlgn val="ctr"/>
        <c:lblOffset val="100"/>
        <c:tickLblSkip val="1"/>
        <c:tickMarkSkip val="1"/>
        <c:noMultiLvlLbl val="0"/>
      </c:catAx>
      <c:valAx>
        <c:axId val="159278208"/>
        <c:scaling>
          <c:orientation val="minMax"/>
          <c:max val="0.17"/>
          <c:min val="-0.4"/>
        </c:scaling>
        <c:delete val="1"/>
        <c:axPos val="t"/>
        <c:numFmt formatCode="0.0%" sourceLinked="1"/>
        <c:majorTickMark val="out"/>
        <c:minorTickMark val="none"/>
        <c:tickLblPos val="nextTo"/>
        <c:crossAx val="159247744"/>
        <c:crossesAt val="1"/>
        <c:crossBetween val="between"/>
        <c:majorUnit val="5000"/>
        <c:minorUnit val="5000"/>
      </c:valAx>
      <c:spPr>
        <a:noFill/>
        <a:ln w="25400">
          <a:noFill/>
        </a:ln>
      </c:spPr>
    </c:plotArea>
    <c:plotVisOnly val="1"/>
    <c:dispBlanksAs val="gap"/>
    <c:showDLblsOverMax val="0"/>
  </c:chart>
  <c:spPr>
    <a:no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none" strike="noStrike" baseline="0">
                <a:solidFill>
                  <a:sysClr val="windowText" lastClr="000000"/>
                </a:solidFill>
                <a:latin typeface="Arial"/>
                <a:ea typeface="Arial"/>
                <a:cs typeface="Arial"/>
              </a:defRPr>
            </a:pPr>
            <a:r>
              <a:rPr lang="en-US" sz="1000">
                <a:solidFill>
                  <a:sysClr val="windowText" lastClr="000000"/>
                </a:solidFill>
              </a:rPr>
              <a:t>Full-Time-Equivalent Enrollment, 2013-14 and 2014-15</a:t>
            </a:r>
          </a:p>
          <a:p>
            <a:pPr algn="ctr">
              <a:defRPr sz="1000" b="1" i="0" u="none" strike="noStrike" baseline="0">
                <a:solidFill>
                  <a:sysClr val="windowText" lastClr="000000"/>
                </a:solidFill>
                <a:latin typeface="Arial"/>
                <a:ea typeface="Arial"/>
                <a:cs typeface="Arial"/>
              </a:defRPr>
            </a:pPr>
            <a:r>
              <a:rPr lang="en-US" sz="1000" b="0">
                <a:solidFill>
                  <a:sysClr val="windowText" lastClr="000000"/>
                </a:solidFill>
              </a:rPr>
              <a:t>(number change shown in parentheses)</a:t>
            </a:r>
          </a:p>
        </c:rich>
      </c:tx>
      <c:layout>
        <c:manualLayout>
          <c:xMode val="edge"/>
          <c:yMode val="edge"/>
          <c:x val="0.20565146023413738"/>
          <c:y val="3.1041971927422484E-2"/>
        </c:manualLayout>
      </c:layout>
      <c:overlay val="0"/>
      <c:spPr>
        <a:noFill/>
        <a:ln w="25400">
          <a:noFill/>
        </a:ln>
      </c:spPr>
    </c:title>
    <c:autoTitleDeleted val="0"/>
    <c:plotArea>
      <c:layout>
        <c:manualLayout>
          <c:layoutTarget val="inner"/>
          <c:xMode val="edge"/>
          <c:yMode val="edge"/>
          <c:x val="0.23890346739595733"/>
          <c:y val="0.14745608205623914"/>
          <c:w val="0.7083333333333337"/>
          <c:h val="0.74559589181787544"/>
        </c:manualLayout>
      </c:layout>
      <c:barChart>
        <c:barDir val="bar"/>
        <c:grouping val="stacked"/>
        <c:varyColors val="0"/>
        <c:ser>
          <c:idx val="0"/>
          <c:order val="0"/>
          <c:tx>
            <c:strRef>
              <c:f>'tech college set-pp19-25'!$M$3</c:f>
              <c:strCache>
                <c:ptCount val="1"/>
                <c:pt idx="0">
                  <c:v>2013-14</c:v>
                </c:pt>
              </c:strCache>
            </c:strRef>
          </c:tx>
          <c:spPr>
            <a:solidFill>
              <a:schemeClr val="bg1">
                <a:lumMod val="75000"/>
              </a:schemeClr>
            </a:solidFill>
            <a:ln w="12700">
              <a:solidFill>
                <a:sysClr val="windowText" lastClr="000000"/>
              </a:solidFill>
              <a:prstDash val="solid"/>
            </a:ln>
          </c:spPr>
          <c:invertIfNegative val="0"/>
          <c:dPt>
            <c:idx val="0"/>
            <c:invertIfNegative val="0"/>
            <c:bubble3D val="0"/>
            <c:spPr>
              <a:solidFill>
                <a:schemeClr val="tx1"/>
              </a:solidFill>
              <a:ln w="12700">
                <a:solidFill>
                  <a:sysClr val="windowText" lastClr="000000"/>
                </a:solidFill>
                <a:prstDash val="solid"/>
              </a:ln>
            </c:spPr>
            <c:extLst>
              <c:ext xmlns:c16="http://schemas.microsoft.com/office/drawing/2014/chart" uri="{C3380CC4-5D6E-409C-BE32-E72D297353CC}">
                <c16:uniqueId val="{00000001-A290-4601-97FC-2F40908F3956}"/>
              </c:ext>
            </c:extLst>
          </c:dPt>
          <c:dPt>
            <c:idx val="1"/>
            <c:invertIfNegative val="0"/>
            <c:bubble3D val="0"/>
            <c:spPr>
              <a:solidFill>
                <a:schemeClr val="tx1"/>
              </a:solidFill>
              <a:ln w="12700">
                <a:solidFill>
                  <a:sysClr val="windowText" lastClr="000000"/>
                </a:solidFill>
                <a:prstDash val="solid"/>
              </a:ln>
            </c:spPr>
            <c:extLst>
              <c:ext xmlns:c16="http://schemas.microsoft.com/office/drawing/2014/chart" uri="{C3380CC4-5D6E-409C-BE32-E72D297353CC}">
                <c16:uniqueId val="{00000003-A290-4601-97FC-2F40908F3956}"/>
              </c:ext>
            </c:extLst>
          </c:dPt>
          <c:dPt>
            <c:idx val="2"/>
            <c:invertIfNegative val="0"/>
            <c:bubble3D val="0"/>
            <c:spPr>
              <a:solidFill>
                <a:schemeClr val="tx1"/>
              </a:solidFill>
              <a:ln w="12700">
                <a:solidFill>
                  <a:sysClr val="windowText" lastClr="000000"/>
                </a:solidFill>
                <a:prstDash val="solid"/>
              </a:ln>
            </c:spPr>
            <c:extLst>
              <c:ext xmlns:c16="http://schemas.microsoft.com/office/drawing/2014/chart" uri="{C3380CC4-5D6E-409C-BE32-E72D297353CC}">
                <c16:uniqueId val="{00000005-A290-4601-97FC-2F40908F3956}"/>
              </c:ext>
            </c:extLst>
          </c:dPt>
          <c:dPt>
            <c:idx val="3"/>
            <c:invertIfNegative val="0"/>
            <c:bubble3D val="0"/>
            <c:spPr>
              <a:solidFill>
                <a:schemeClr val="tx1"/>
              </a:solidFill>
              <a:ln w="12700">
                <a:solidFill>
                  <a:sysClr val="windowText" lastClr="000000"/>
                </a:solidFill>
                <a:prstDash val="solid"/>
              </a:ln>
            </c:spPr>
            <c:extLst>
              <c:ext xmlns:c16="http://schemas.microsoft.com/office/drawing/2014/chart" uri="{C3380CC4-5D6E-409C-BE32-E72D297353CC}">
                <c16:uniqueId val="{00000007-A290-4601-97FC-2F40908F3956}"/>
              </c:ext>
            </c:extLst>
          </c:dPt>
          <c:dPt>
            <c:idx val="4"/>
            <c:invertIfNegative val="0"/>
            <c:bubble3D val="0"/>
            <c:spPr>
              <a:solidFill>
                <a:schemeClr val="tx1"/>
              </a:solidFill>
              <a:ln w="12700">
                <a:solidFill>
                  <a:sysClr val="windowText" lastClr="000000"/>
                </a:solidFill>
                <a:prstDash val="solid"/>
              </a:ln>
            </c:spPr>
            <c:extLst>
              <c:ext xmlns:c16="http://schemas.microsoft.com/office/drawing/2014/chart" uri="{C3380CC4-5D6E-409C-BE32-E72D297353CC}">
                <c16:uniqueId val="{00000009-A290-4601-97FC-2F40908F3956}"/>
              </c:ext>
            </c:extLst>
          </c:dPt>
          <c:dPt>
            <c:idx val="5"/>
            <c:invertIfNegative val="0"/>
            <c:bubble3D val="0"/>
            <c:spPr>
              <a:solidFill>
                <a:schemeClr val="tx1"/>
              </a:solidFill>
              <a:ln w="12700">
                <a:solidFill>
                  <a:sysClr val="windowText" lastClr="000000"/>
                </a:solidFill>
                <a:prstDash val="solid"/>
              </a:ln>
            </c:spPr>
            <c:extLst>
              <c:ext xmlns:c16="http://schemas.microsoft.com/office/drawing/2014/chart" uri="{C3380CC4-5D6E-409C-BE32-E72D297353CC}">
                <c16:uniqueId val="{0000000B-A290-4601-97FC-2F40908F3956}"/>
              </c:ext>
            </c:extLst>
          </c:dPt>
          <c:dLbls>
            <c:dLbl>
              <c:idx val="0"/>
              <c:layout>
                <c:manualLayout>
                  <c:x val="0.34197107081464145"/>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290-4601-97FC-2F40908F3956}"/>
                </c:ext>
              </c:extLst>
            </c:dLbl>
            <c:dLbl>
              <c:idx val="1"/>
              <c:layout>
                <c:manualLayout>
                  <c:x val="0.12801563743375929"/>
                  <c:y val="2.6850863590900245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290-4601-97FC-2F40908F3956}"/>
                </c:ext>
              </c:extLst>
            </c:dLbl>
            <c:dLbl>
              <c:idx val="2"/>
              <c:layout>
                <c:manualLayout>
                  <c:x val="0.11784083848743754"/>
                  <c:y val="6.251703852531557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290-4601-97FC-2F40908F3956}"/>
                </c:ext>
              </c:extLst>
            </c:dLbl>
            <c:dLbl>
              <c:idx val="3"/>
              <c:layout>
                <c:manualLayout>
                  <c:x val="9.8526199042135013E-2"/>
                  <c:y val="8.0552590772700723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290-4601-97FC-2F40908F3956}"/>
                </c:ext>
              </c:extLst>
            </c:dLbl>
            <c:dLbl>
              <c:idx val="4"/>
              <c:layout>
                <c:manualLayout>
                  <c:x val="7.3225742385590958E-2"/>
                  <c:y val="0"/>
                </c:manualLayout>
              </c:layout>
              <c:tx>
                <c:rich>
                  <a:bodyPr/>
                  <a:lstStyle/>
                  <a:p>
                    <a:r>
                      <a:rPr lang="en-US"/>
                      <a:t>5,099 </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290-4601-97FC-2F40908F3956}"/>
                </c:ext>
              </c:extLst>
            </c:dLbl>
            <c:dLbl>
              <c:idx val="5"/>
              <c:layout>
                <c:manualLayout>
                  <c:x val="6.320979362559531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290-4601-97FC-2F40908F3956}"/>
                </c:ext>
              </c:extLst>
            </c:dLbl>
            <c:spPr>
              <a:noFill/>
              <a:ln>
                <a:noFill/>
              </a:ln>
              <a:effectLst/>
            </c:spPr>
            <c:txPr>
              <a:bodyPr/>
              <a:lstStyle/>
              <a:p>
                <a:pPr>
                  <a:defRPr sz="1000"/>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'tech college set-pp19-25'!$K$6:$K$14</c:f>
              <c:strCache>
                <c:ptCount val="9"/>
                <c:pt idx="0">
                  <c:v>Georgia (-5,034)</c:v>
                </c:pt>
                <c:pt idx="1">
                  <c:v>Oklahoma (-219)</c:v>
                </c:pt>
                <c:pt idx="2">
                  <c:v>Louisiana (-3,288)</c:v>
                </c:pt>
                <c:pt idx="3">
                  <c:v>Tennessee (-125)</c:v>
                </c:pt>
                <c:pt idx="4">
                  <c:v>Kentucky (-278)</c:v>
                </c:pt>
                <c:pt idx="5">
                  <c:v>Alabama (-154)</c:v>
                </c:pt>
                <c:pt idx="6">
                  <c:v>Arkansas (—)</c:v>
                </c:pt>
                <c:pt idx="7">
                  <c:v>Florida (—)</c:v>
                </c:pt>
                <c:pt idx="8">
                  <c:v>West Virginia (—)</c:v>
                </c:pt>
              </c:strCache>
            </c:strRef>
          </c:cat>
          <c:val>
            <c:numRef>
              <c:f>'tech college set-pp19-25'!$M$6:$M$14</c:f>
              <c:numCache>
                <c:formatCode>_(* #,##0_);_(* \(#,##0\);_(* "-"??_);_(@_)</c:formatCode>
                <c:ptCount val="9"/>
                <c:pt idx="0">
                  <c:v>71686.516666666677</c:v>
                </c:pt>
                <c:pt idx="1">
                  <c:v>19699.354466666664</c:v>
                </c:pt>
                <c:pt idx="2">
                  <c:v>10366.871666666666</c:v>
                </c:pt>
                <c:pt idx="3">
                  <c:v>11199.464444444444</c:v>
                </c:pt>
                <c:pt idx="4">
                  <c:v>5098.7333333333336</c:v>
                </c:pt>
                <c:pt idx="5">
                  <c:v>3068</c:v>
                </c:pt>
              </c:numCache>
            </c:numRef>
          </c:val>
          <c:extLst>
            <c:ext xmlns:c16="http://schemas.microsoft.com/office/drawing/2014/chart" uri="{C3380CC4-5D6E-409C-BE32-E72D297353CC}">
              <c16:uniqueId val="{0000000C-A290-4601-97FC-2F40908F3956}"/>
            </c:ext>
          </c:extLst>
        </c:ser>
        <c:ser>
          <c:idx val="1"/>
          <c:order val="1"/>
          <c:tx>
            <c:strRef>
              <c:f>'tech college set-pp19-25'!$N$3</c:f>
              <c:strCache>
                <c:ptCount val="1"/>
                <c:pt idx="0">
                  <c:v>2014-15</c:v>
                </c:pt>
              </c:strCache>
            </c:strRef>
          </c:tx>
          <c:spPr>
            <a:solidFill>
              <a:schemeClr val="tx1"/>
            </a:solidFill>
            <a:ln w="12700">
              <a:solidFill>
                <a:sysClr val="windowText" lastClr="000000"/>
              </a:solidFill>
              <a:prstDash val="solid"/>
            </a:ln>
          </c:spPr>
          <c:invertIfNegative val="0"/>
          <c:dPt>
            <c:idx val="0"/>
            <c:invertIfNegative val="0"/>
            <c:bubble3D val="0"/>
            <c:spPr>
              <a:solidFill>
                <a:schemeClr val="bg1">
                  <a:lumMod val="75000"/>
                </a:schemeClr>
              </a:solidFill>
              <a:ln w="12700">
                <a:solidFill>
                  <a:sysClr val="windowText" lastClr="000000"/>
                </a:solidFill>
                <a:prstDash val="solid"/>
              </a:ln>
            </c:spPr>
            <c:extLst>
              <c:ext xmlns:c16="http://schemas.microsoft.com/office/drawing/2014/chart" uri="{C3380CC4-5D6E-409C-BE32-E72D297353CC}">
                <c16:uniqueId val="{0000000E-A290-4601-97FC-2F40908F3956}"/>
              </c:ext>
            </c:extLst>
          </c:dPt>
          <c:dPt>
            <c:idx val="1"/>
            <c:invertIfNegative val="0"/>
            <c:bubble3D val="0"/>
            <c:spPr>
              <a:solidFill>
                <a:schemeClr val="bg1">
                  <a:lumMod val="75000"/>
                </a:schemeClr>
              </a:solidFill>
              <a:ln w="12700">
                <a:solidFill>
                  <a:sysClr val="windowText" lastClr="000000"/>
                </a:solidFill>
                <a:prstDash val="solid"/>
              </a:ln>
            </c:spPr>
            <c:extLst>
              <c:ext xmlns:c16="http://schemas.microsoft.com/office/drawing/2014/chart" uri="{C3380CC4-5D6E-409C-BE32-E72D297353CC}">
                <c16:uniqueId val="{00000010-A290-4601-97FC-2F40908F3956}"/>
              </c:ext>
            </c:extLst>
          </c:dPt>
          <c:dPt>
            <c:idx val="2"/>
            <c:invertIfNegative val="0"/>
            <c:bubble3D val="0"/>
            <c:spPr>
              <a:solidFill>
                <a:schemeClr val="bg1">
                  <a:lumMod val="75000"/>
                </a:schemeClr>
              </a:solidFill>
              <a:ln w="12700">
                <a:solidFill>
                  <a:sysClr val="windowText" lastClr="000000"/>
                </a:solidFill>
                <a:prstDash val="solid"/>
              </a:ln>
            </c:spPr>
            <c:extLst>
              <c:ext xmlns:c16="http://schemas.microsoft.com/office/drawing/2014/chart" uri="{C3380CC4-5D6E-409C-BE32-E72D297353CC}">
                <c16:uniqueId val="{00000012-A290-4601-97FC-2F40908F3956}"/>
              </c:ext>
            </c:extLst>
          </c:dPt>
          <c:dPt>
            <c:idx val="3"/>
            <c:invertIfNegative val="0"/>
            <c:bubble3D val="0"/>
            <c:spPr>
              <a:solidFill>
                <a:schemeClr val="bg1">
                  <a:lumMod val="75000"/>
                </a:schemeClr>
              </a:solidFill>
              <a:ln w="12700">
                <a:solidFill>
                  <a:sysClr val="windowText" lastClr="000000"/>
                </a:solidFill>
                <a:prstDash val="solid"/>
              </a:ln>
            </c:spPr>
            <c:extLst>
              <c:ext xmlns:c16="http://schemas.microsoft.com/office/drawing/2014/chart" uri="{C3380CC4-5D6E-409C-BE32-E72D297353CC}">
                <c16:uniqueId val="{00000014-A290-4601-97FC-2F40908F3956}"/>
              </c:ext>
            </c:extLst>
          </c:dPt>
          <c:dPt>
            <c:idx val="4"/>
            <c:invertIfNegative val="0"/>
            <c:bubble3D val="0"/>
            <c:spPr>
              <a:solidFill>
                <a:schemeClr val="bg1">
                  <a:lumMod val="75000"/>
                </a:schemeClr>
              </a:solidFill>
              <a:ln w="12700">
                <a:solidFill>
                  <a:sysClr val="windowText" lastClr="000000"/>
                </a:solidFill>
                <a:prstDash val="solid"/>
              </a:ln>
            </c:spPr>
            <c:extLst>
              <c:ext xmlns:c16="http://schemas.microsoft.com/office/drawing/2014/chart" uri="{C3380CC4-5D6E-409C-BE32-E72D297353CC}">
                <c16:uniqueId val="{00000018-841E-4EBD-A27E-D6A4474CD5A7}"/>
              </c:ext>
            </c:extLst>
          </c:dPt>
          <c:dPt>
            <c:idx val="5"/>
            <c:invertIfNegative val="0"/>
            <c:bubble3D val="0"/>
            <c:spPr>
              <a:solidFill>
                <a:schemeClr val="bg1">
                  <a:lumMod val="75000"/>
                </a:schemeClr>
              </a:solidFill>
              <a:ln w="12700">
                <a:solidFill>
                  <a:sysClr val="windowText" lastClr="000000"/>
                </a:solidFill>
                <a:prstDash val="solid"/>
              </a:ln>
            </c:spPr>
            <c:extLst>
              <c:ext xmlns:c16="http://schemas.microsoft.com/office/drawing/2014/chart" uri="{C3380CC4-5D6E-409C-BE32-E72D297353CC}">
                <c16:uniqueId val="{00000016-A290-4601-97FC-2F40908F3956}"/>
              </c:ext>
            </c:extLst>
          </c:dPt>
          <c:cat>
            <c:strRef>
              <c:f>'tech college set-pp19-25'!$K$6:$K$14</c:f>
              <c:strCache>
                <c:ptCount val="9"/>
                <c:pt idx="0">
                  <c:v>Georgia (-5,034)</c:v>
                </c:pt>
                <c:pt idx="1">
                  <c:v>Oklahoma (-219)</c:v>
                </c:pt>
                <c:pt idx="2">
                  <c:v>Louisiana (-3,288)</c:v>
                </c:pt>
                <c:pt idx="3">
                  <c:v>Tennessee (-125)</c:v>
                </c:pt>
                <c:pt idx="4">
                  <c:v>Kentucky (-278)</c:v>
                </c:pt>
                <c:pt idx="5">
                  <c:v>Alabama (-154)</c:v>
                </c:pt>
                <c:pt idx="6">
                  <c:v>Arkansas (—)</c:v>
                </c:pt>
                <c:pt idx="7">
                  <c:v>Florida (—)</c:v>
                </c:pt>
                <c:pt idx="8">
                  <c:v>West Virginia (—)</c:v>
                </c:pt>
              </c:strCache>
            </c:strRef>
          </c:cat>
          <c:val>
            <c:numRef>
              <c:f>'tech college set-pp19-25'!$O$6:$O$14</c:f>
              <c:numCache>
                <c:formatCode>#,##0</c:formatCode>
                <c:ptCount val="9"/>
                <c:pt idx="0">
                  <c:v>5034.1499999999942</c:v>
                </c:pt>
                <c:pt idx="1">
                  <c:v>219.32973333333575</c:v>
                </c:pt>
                <c:pt idx="2">
                  <c:v>3287.5327777777784</c:v>
                </c:pt>
                <c:pt idx="3">
                  <c:v>125.13111111110993</c:v>
                </c:pt>
                <c:pt idx="4">
                  <c:v>278.46666666666624</c:v>
                </c:pt>
                <c:pt idx="5">
                  <c:v>154.03333333333376</c:v>
                </c:pt>
                <c:pt idx="6">
                  <c:v>0</c:v>
                </c:pt>
                <c:pt idx="7">
                  <c:v>0</c:v>
                </c:pt>
                <c:pt idx="8">
                  <c:v>0</c:v>
                </c:pt>
              </c:numCache>
            </c:numRef>
          </c:val>
          <c:extLst>
            <c:ext xmlns:c16="http://schemas.microsoft.com/office/drawing/2014/chart" uri="{C3380CC4-5D6E-409C-BE32-E72D297353CC}">
              <c16:uniqueId val="{00000017-A290-4601-97FC-2F40908F3956}"/>
            </c:ext>
          </c:extLst>
        </c:ser>
        <c:dLbls>
          <c:showLegendKey val="0"/>
          <c:showVal val="0"/>
          <c:showCatName val="0"/>
          <c:showSerName val="0"/>
          <c:showPercent val="0"/>
          <c:showBubbleSize val="0"/>
        </c:dLbls>
        <c:gapWidth val="50"/>
        <c:overlap val="100"/>
        <c:axId val="159418240"/>
        <c:axId val="159419776"/>
      </c:barChart>
      <c:catAx>
        <c:axId val="159418240"/>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rtl="0">
              <a:defRPr sz="1000" b="0" i="0" u="none" strike="noStrike" baseline="0">
                <a:solidFill>
                  <a:srgbClr val="000000"/>
                </a:solidFill>
                <a:latin typeface="Arial"/>
                <a:ea typeface="Arial"/>
                <a:cs typeface="Arial"/>
              </a:defRPr>
            </a:pPr>
            <a:endParaRPr lang="en-US"/>
          </a:p>
        </c:txPr>
        <c:crossAx val="159419776"/>
        <c:crosses val="autoZero"/>
        <c:auto val="1"/>
        <c:lblAlgn val="ctr"/>
        <c:lblOffset val="100"/>
        <c:tickLblSkip val="1"/>
        <c:tickMarkSkip val="1"/>
        <c:noMultiLvlLbl val="0"/>
      </c:catAx>
      <c:valAx>
        <c:axId val="159419776"/>
        <c:scaling>
          <c:orientation val="minMax"/>
          <c:max val="100000"/>
          <c:min val="0"/>
        </c:scaling>
        <c:delete val="1"/>
        <c:axPos val="t"/>
        <c:numFmt formatCode="_(* #,##0_);_(* \(#,##0\);_(* &quot;-&quot;??_);_(@_)" sourceLinked="1"/>
        <c:majorTickMark val="out"/>
        <c:minorTickMark val="none"/>
        <c:tickLblPos val="nextTo"/>
        <c:crossAx val="159418240"/>
        <c:crosses val="autoZero"/>
        <c:crossBetween val="between"/>
        <c:majorUnit val="5000"/>
        <c:minorUnit val="1000"/>
      </c:valAx>
    </c:plotArea>
    <c:legend>
      <c:legendPos val="b"/>
      <c:layout>
        <c:manualLayout>
          <c:xMode val="edge"/>
          <c:yMode val="edge"/>
          <c:x val="0.38850595612715527"/>
          <c:y val="0.89334729578240046"/>
          <c:w val="0.23900713098112047"/>
          <c:h val="5.8186626927388553E-2"/>
        </c:manualLayout>
      </c:layout>
      <c:overlay val="0"/>
      <c:txPr>
        <a:bodyPr/>
        <a:lstStyle/>
        <a:p>
          <a:pPr>
            <a:defRPr sz="1000"/>
          </a:pPr>
          <a:endParaRPr lang="en-US"/>
        </a:p>
      </c:txPr>
    </c:legend>
    <c:plotVisOnly val="1"/>
    <c:dispBlanksAs val="gap"/>
    <c:showDLblsOverMax val="0"/>
  </c:chart>
  <c:spPr>
    <a:no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ysClr val="windowText" lastClr="000000"/>
                </a:solidFill>
                <a:latin typeface="Arial"/>
                <a:ea typeface="Arial"/>
                <a:cs typeface="Arial"/>
              </a:defRPr>
            </a:pPr>
            <a:r>
              <a:rPr lang="en-US" sz="1000" b="1" i="0" u="none" strike="noStrike" baseline="0">
                <a:solidFill>
                  <a:sysClr val="windowText" lastClr="000000"/>
                </a:solidFill>
                <a:latin typeface="Arial"/>
                <a:cs typeface="Arial"/>
              </a:rPr>
              <a:t>Percentage of Undergraduate Credit or Contact Hours Taken</a:t>
            </a:r>
          </a:p>
          <a:p>
            <a:pPr>
              <a:defRPr sz="1000" b="0" i="0" u="none" strike="noStrike" baseline="0">
                <a:solidFill>
                  <a:sysClr val="windowText" lastClr="000000"/>
                </a:solidFill>
                <a:latin typeface="Arial"/>
                <a:ea typeface="Arial"/>
                <a:cs typeface="Arial"/>
              </a:defRPr>
            </a:pPr>
            <a:r>
              <a:rPr lang="en-US" sz="1000" b="1" i="0" u="none" strike="noStrike" baseline="0">
                <a:solidFill>
                  <a:sysClr val="windowText" lastClr="000000"/>
                </a:solidFill>
                <a:latin typeface="Arial"/>
                <a:cs typeface="Arial"/>
              </a:rPr>
              <a:t>By High School Students, 2014-15</a:t>
            </a:r>
          </a:p>
          <a:p>
            <a:pPr>
              <a:defRPr sz="1000" b="0" i="0" u="none" strike="noStrike" baseline="0">
                <a:solidFill>
                  <a:sysClr val="windowText" lastClr="000000"/>
                </a:solidFill>
                <a:latin typeface="Arial"/>
                <a:ea typeface="Arial"/>
                <a:cs typeface="Arial"/>
              </a:defRPr>
            </a:pPr>
            <a:r>
              <a:rPr lang="en-US" sz="1000" b="0" i="0" u="none" strike="noStrike" baseline="0">
                <a:solidFill>
                  <a:sysClr val="windowText" lastClr="000000"/>
                </a:solidFill>
                <a:latin typeface="Arial"/>
                <a:cs typeface="Arial"/>
              </a:rPr>
              <a:t>(point change from 2013-14 shown in parentheses)</a:t>
            </a:r>
          </a:p>
        </c:rich>
      </c:tx>
      <c:layout>
        <c:manualLayout>
          <c:xMode val="edge"/>
          <c:yMode val="edge"/>
          <c:x val="0.25897258073266005"/>
          <c:y val="1.8355116777915455E-2"/>
        </c:manualLayout>
      </c:layout>
      <c:overlay val="0"/>
      <c:spPr>
        <a:noFill/>
        <a:ln w="25400">
          <a:noFill/>
        </a:ln>
      </c:spPr>
    </c:title>
    <c:autoTitleDeleted val="0"/>
    <c:plotArea>
      <c:layout>
        <c:manualLayout>
          <c:layoutTarget val="inner"/>
          <c:xMode val="edge"/>
          <c:yMode val="edge"/>
          <c:x val="0.23068816397950237"/>
          <c:y val="0.21405891522442944"/>
          <c:w val="0.71693238345206756"/>
          <c:h val="0.70378192573644027"/>
        </c:manualLayout>
      </c:layout>
      <c:barChart>
        <c:barDir val="bar"/>
        <c:grouping val="clustered"/>
        <c:varyColors val="0"/>
        <c:ser>
          <c:idx val="0"/>
          <c:order val="0"/>
          <c:tx>
            <c:strRef>
              <c:f>'tech college set-pp19-25'!$N$62:$N$70</c:f>
              <c:strCache>
                <c:ptCount val="9"/>
                <c:pt idx="0">
                  <c:v>15.1%</c:v>
                </c:pt>
                <c:pt idx="1">
                  <c:v>5.1%</c:v>
                </c:pt>
                <c:pt idx="2">
                  <c:v>4.7%</c:v>
                </c:pt>
                <c:pt idx="3">
                  <c:v>3.4%</c:v>
                </c:pt>
              </c:strCache>
            </c:strRef>
          </c:tx>
          <c:spPr>
            <a:solidFill>
              <a:schemeClr val="bg1">
                <a:lumMod val="85000"/>
              </a:schemeClr>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'tech college set-pp19-25'!$K$62:$K$70</c:f>
              <c:strCache>
                <c:ptCount val="9"/>
                <c:pt idx="0">
                  <c:v>Louisiana (6.9)</c:v>
                </c:pt>
                <c:pt idx="1">
                  <c:v>Kentucky (0.7)</c:v>
                </c:pt>
                <c:pt idx="2">
                  <c:v>Georgia (1.3)</c:v>
                </c:pt>
                <c:pt idx="3">
                  <c:v>Alabama (-0.2)</c:v>
                </c:pt>
                <c:pt idx="4">
                  <c:v>Arkansas (—)</c:v>
                </c:pt>
                <c:pt idx="5">
                  <c:v>Florida (—)</c:v>
                </c:pt>
                <c:pt idx="6">
                  <c:v>Oklahoma (—)</c:v>
                </c:pt>
                <c:pt idx="7">
                  <c:v>Tennessee (—)</c:v>
                </c:pt>
                <c:pt idx="8">
                  <c:v>West Virginia (—)</c:v>
                </c:pt>
              </c:strCache>
            </c:strRef>
          </c:cat>
          <c:val>
            <c:numRef>
              <c:f>'tech college set-pp19-25'!$N$62:$N$70</c:f>
              <c:numCache>
                <c:formatCode>0.0%</c:formatCode>
                <c:ptCount val="9"/>
                <c:pt idx="0">
                  <c:v>0.15123639976519218</c:v>
                </c:pt>
                <c:pt idx="1">
                  <c:v>5.1169571527568937E-2</c:v>
                </c:pt>
                <c:pt idx="2">
                  <c:v>4.6991217083826323E-2</c:v>
                </c:pt>
                <c:pt idx="3">
                  <c:v>3.4202520643198613E-2</c:v>
                </c:pt>
              </c:numCache>
            </c:numRef>
          </c:val>
          <c:extLst>
            <c:ext xmlns:c16="http://schemas.microsoft.com/office/drawing/2014/chart" uri="{C3380CC4-5D6E-409C-BE32-E72D297353CC}">
              <c16:uniqueId val="{00000000-8D74-4B75-B8EC-5B3A1FCF2734}"/>
            </c:ext>
          </c:extLst>
        </c:ser>
        <c:dLbls>
          <c:showLegendKey val="0"/>
          <c:showVal val="0"/>
          <c:showCatName val="0"/>
          <c:showSerName val="0"/>
          <c:showPercent val="0"/>
          <c:showBubbleSize val="0"/>
        </c:dLbls>
        <c:gapWidth val="50"/>
        <c:axId val="159461376"/>
        <c:axId val="159462912"/>
      </c:barChart>
      <c:catAx>
        <c:axId val="15946137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9462912"/>
        <c:crosses val="autoZero"/>
        <c:auto val="1"/>
        <c:lblAlgn val="ctr"/>
        <c:lblOffset val="100"/>
        <c:tickLblSkip val="1"/>
        <c:tickMarkSkip val="1"/>
        <c:noMultiLvlLbl val="0"/>
      </c:catAx>
      <c:valAx>
        <c:axId val="159462912"/>
        <c:scaling>
          <c:orientation val="minMax"/>
          <c:max val="0.4"/>
          <c:min val="0"/>
        </c:scaling>
        <c:delete val="1"/>
        <c:axPos val="t"/>
        <c:numFmt formatCode="0.0%" sourceLinked="1"/>
        <c:majorTickMark val="out"/>
        <c:minorTickMark val="none"/>
        <c:tickLblPos val="nextTo"/>
        <c:crossAx val="159461376"/>
        <c:crosses val="autoZero"/>
        <c:crossBetween val="between"/>
        <c:majorUnit val="0.1"/>
        <c:minorUnit val="0.1"/>
      </c:valAx>
      <c:spPr>
        <a:noFill/>
        <a:ln w="25400">
          <a:noFill/>
        </a:ln>
      </c:spPr>
    </c:plotArea>
    <c:plotVisOnly val="1"/>
    <c:dispBlanksAs val="gap"/>
    <c:showDLblsOverMax val="0"/>
  </c:chart>
  <c:spPr>
    <a:no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ysClr val="windowText" lastClr="000000"/>
                </a:solidFill>
                <a:latin typeface="Arial"/>
                <a:ea typeface="Arial"/>
                <a:cs typeface="Arial"/>
              </a:defRPr>
            </a:pPr>
            <a:r>
              <a:rPr lang="en-US" sz="1000" b="1" i="0" u="none" strike="noStrike" baseline="0">
                <a:solidFill>
                  <a:sysClr val="windowText" lastClr="000000"/>
                </a:solidFill>
                <a:latin typeface="Arial"/>
                <a:cs typeface="Arial"/>
              </a:rPr>
              <a:t>Annual Tuition and Required Fees</a:t>
            </a:r>
          </a:p>
          <a:p>
            <a:pPr>
              <a:defRPr sz="1000" b="0" i="0" u="none" strike="noStrike" baseline="0">
                <a:solidFill>
                  <a:sysClr val="windowText" lastClr="000000"/>
                </a:solidFill>
                <a:latin typeface="Arial"/>
                <a:ea typeface="Arial"/>
                <a:cs typeface="Arial"/>
              </a:defRPr>
            </a:pPr>
            <a:r>
              <a:rPr lang="en-US" sz="1000" b="1" i="0" u="none" strike="noStrike" baseline="0">
                <a:solidFill>
                  <a:sysClr val="windowText" lastClr="000000"/>
                </a:solidFill>
                <a:latin typeface="Arial"/>
                <a:cs typeface="Arial"/>
              </a:rPr>
              <a:t>In-State Undergraduates, 2013-14 and 2014-15</a:t>
            </a:r>
          </a:p>
          <a:p>
            <a:pPr>
              <a:defRPr sz="1000" b="0" i="0" u="none" strike="noStrike" baseline="0">
                <a:solidFill>
                  <a:sysClr val="windowText" lastClr="000000"/>
                </a:solidFill>
                <a:latin typeface="Arial"/>
                <a:ea typeface="Arial"/>
                <a:cs typeface="Arial"/>
              </a:defRPr>
            </a:pPr>
            <a:r>
              <a:rPr lang="en-US" sz="1000" b="0" i="0" u="none" strike="noStrike" baseline="0">
                <a:solidFill>
                  <a:sysClr val="windowText" lastClr="000000"/>
                </a:solidFill>
                <a:latin typeface="Arial"/>
                <a:cs typeface="Arial"/>
              </a:rPr>
              <a:t>(percentage change from 2013-14 shown in parentheses)</a:t>
            </a:r>
          </a:p>
        </c:rich>
      </c:tx>
      <c:layout>
        <c:manualLayout>
          <c:xMode val="edge"/>
          <c:yMode val="edge"/>
          <c:x val="0.25180952380952382"/>
          <c:y val="1.1086614173228346E-2"/>
        </c:manualLayout>
      </c:layout>
      <c:overlay val="0"/>
      <c:spPr>
        <a:noFill/>
        <a:ln w="25400">
          <a:noFill/>
        </a:ln>
      </c:spPr>
    </c:title>
    <c:autoTitleDeleted val="0"/>
    <c:plotArea>
      <c:layout>
        <c:manualLayout>
          <c:layoutTarget val="inner"/>
          <c:xMode val="edge"/>
          <c:yMode val="edge"/>
          <c:x val="0.26931250260384854"/>
          <c:y val="0.17669318258294636"/>
          <c:w val="0.70740840728242305"/>
          <c:h val="0.72702766000403796"/>
        </c:manualLayout>
      </c:layout>
      <c:barChart>
        <c:barDir val="bar"/>
        <c:grouping val="stacked"/>
        <c:varyColors val="0"/>
        <c:ser>
          <c:idx val="0"/>
          <c:order val="0"/>
          <c:tx>
            <c:strRef>
              <c:f>'tech college set-pp19-25'!$M$225</c:f>
              <c:strCache>
                <c:ptCount val="1"/>
                <c:pt idx="0">
                  <c:v>2013-14</c:v>
                </c:pt>
              </c:strCache>
            </c:strRef>
          </c:tx>
          <c:spPr>
            <a:solidFill>
              <a:schemeClr val="bg1">
                <a:lumMod val="85000"/>
              </a:schemeClr>
            </a:solidFill>
            <a:ln w="12700">
              <a:solidFill>
                <a:sysClr val="windowText" lastClr="000000"/>
              </a:solidFill>
              <a:prstDash val="solid"/>
            </a:ln>
          </c:spPr>
          <c:invertIfNegative val="0"/>
          <c:dPt>
            <c:idx val="4"/>
            <c:invertIfNegative val="0"/>
            <c:bubble3D val="0"/>
            <c:spPr>
              <a:solidFill>
                <a:schemeClr val="tx1"/>
              </a:solidFill>
              <a:ln w="12700">
                <a:solidFill>
                  <a:sysClr val="windowText" lastClr="000000"/>
                </a:solidFill>
                <a:prstDash val="solid"/>
              </a:ln>
            </c:spPr>
            <c:extLst>
              <c:ext xmlns:c16="http://schemas.microsoft.com/office/drawing/2014/chart" uri="{C3380CC4-5D6E-409C-BE32-E72D297353CC}">
                <c16:uniqueId val="{00000004-09F2-430A-A200-CB393CCC7C28}"/>
              </c:ext>
            </c:extLst>
          </c:dPt>
          <c:dPt>
            <c:idx val="8"/>
            <c:invertIfNegative val="0"/>
            <c:bubble3D val="0"/>
            <c:spPr>
              <a:solidFill>
                <a:schemeClr val="tx1"/>
              </a:solidFill>
              <a:ln w="12700">
                <a:solidFill>
                  <a:sysClr val="windowText" lastClr="000000"/>
                </a:solidFill>
                <a:prstDash val="solid"/>
              </a:ln>
            </c:spPr>
            <c:extLst>
              <c:ext xmlns:c16="http://schemas.microsoft.com/office/drawing/2014/chart" uri="{C3380CC4-5D6E-409C-BE32-E72D297353CC}">
                <c16:uniqueId val="{00000008-09F2-430A-A200-CB393CCC7C28}"/>
              </c:ext>
            </c:extLst>
          </c:dPt>
          <c:dLbls>
            <c:dLbl>
              <c:idx val="0"/>
              <c:layout>
                <c:manualLayout>
                  <c:x val="0.15826205057701112"/>
                  <c:y val="-2.3861632680530318E-3"/>
                </c:manualLayout>
              </c:layout>
              <c:tx>
                <c:rich>
                  <a:bodyPr/>
                  <a:lstStyle/>
                  <a:p>
                    <a:pPr>
                      <a:defRPr sz="1000" b="0" i="0" u="none" strike="noStrike" baseline="0">
                        <a:solidFill>
                          <a:srgbClr val="000000"/>
                        </a:solidFill>
                        <a:latin typeface="Arial"/>
                        <a:ea typeface="Arial"/>
                        <a:cs typeface="Arial"/>
                      </a:defRPr>
                    </a:pPr>
                    <a:r>
                      <a:rPr lang="en-US"/>
                      <a:t>$3,216</a:t>
                    </a:r>
                  </a:p>
                </c:rich>
              </c:tx>
              <c:spPr>
                <a:noFill/>
                <a:ln w="25400">
                  <a:noFill/>
                </a:ln>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9F2-430A-A200-CB393CCC7C28}"/>
                </c:ext>
              </c:extLst>
            </c:dLbl>
            <c:dLbl>
              <c:idx val="1"/>
              <c:delete val="1"/>
              <c:extLst>
                <c:ext xmlns:c15="http://schemas.microsoft.com/office/drawing/2012/chart" uri="{CE6537A1-D6FC-4f65-9D91-7224C49458BB}"/>
                <c:ext xmlns:c16="http://schemas.microsoft.com/office/drawing/2014/chart" uri="{C3380CC4-5D6E-409C-BE32-E72D297353CC}">
                  <c16:uniqueId val="{00000001-09F2-430A-A200-CB393CCC7C28}"/>
                </c:ext>
              </c:extLst>
            </c:dLbl>
            <c:dLbl>
              <c:idx val="2"/>
              <c:layout>
                <c:manualLayout>
                  <c:x val="0.20138416031329426"/>
                  <c:y val="2.7821522309711285E-3"/>
                </c:manualLayout>
              </c:layout>
              <c:tx>
                <c:rich>
                  <a:bodyPr/>
                  <a:lstStyle/>
                  <a:p>
                    <a:pPr>
                      <a:defRPr sz="1000" b="0" i="0" u="none" strike="noStrike" baseline="0">
                        <a:solidFill>
                          <a:srgbClr val="000000"/>
                        </a:solidFill>
                        <a:latin typeface="Arial"/>
                        <a:ea typeface="Arial"/>
                        <a:cs typeface="Arial"/>
                      </a:defRPr>
                    </a:pPr>
                    <a:r>
                      <a:rPr lang="en-US"/>
                      <a:t>$4,530</a:t>
                    </a:r>
                  </a:p>
                </c:rich>
              </c:tx>
              <c:spPr>
                <a:noFill/>
                <a:ln w="25400">
                  <a:noFill/>
                </a:ln>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9F2-430A-A200-CB393CCC7C28}"/>
                </c:ext>
              </c:extLst>
            </c:dLbl>
            <c:dLbl>
              <c:idx val="3"/>
              <c:layout>
                <c:manualLayout>
                  <c:x val="0.19263458734324868"/>
                  <c:y val="-7.1848711218789956E-4"/>
                </c:manualLayout>
              </c:layout>
              <c:tx>
                <c:rich>
                  <a:bodyPr/>
                  <a:lstStyle/>
                  <a:p>
                    <a:pPr>
                      <a:defRPr sz="1000" b="0" i="0" u="none" strike="noStrike" baseline="0">
                        <a:solidFill>
                          <a:srgbClr val="000000"/>
                        </a:solidFill>
                        <a:latin typeface="Arial"/>
                        <a:ea typeface="Arial"/>
                        <a:cs typeface="Arial"/>
                      </a:defRPr>
                    </a:pPr>
                    <a:r>
                      <a:rPr lang="en-US"/>
                      <a:t>$4,200</a:t>
                    </a:r>
                  </a:p>
                </c:rich>
              </c:tx>
              <c:spPr>
                <a:noFill/>
                <a:ln w="25400">
                  <a:noFill/>
                </a:ln>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9F2-430A-A200-CB393CCC7C28}"/>
                </c:ext>
              </c:extLst>
            </c:dLbl>
            <c:dLbl>
              <c:idx val="4"/>
              <c:layout>
                <c:manualLayout>
                  <c:x val="0.19017606132566769"/>
                  <c:y val="3.5762837337641115E-3"/>
                </c:manualLayout>
              </c:layout>
              <c:tx>
                <c:rich>
                  <a:bodyPr/>
                  <a:lstStyle/>
                  <a:p>
                    <a:pPr>
                      <a:defRPr sz="1000" b="0" i="0" u="none" strike="noStrike" baseline="0">
                        <a:solidFill>
                          <a:srgbClr val="000000"/>
                        </a:solidFill>
                        <a:latin typeface="Arial"/>
                        <a:ea typeface="Arial"/>
                        <a:cs typeface="Arial"/>
                      </a:defRPr>
                    </a:pPr>
                    <a:r>
                      <a:rPr lang="en-US"/>
                      <a:t>$3,778</a:t>
                    </a:r>
                  </a:p>
                </c:rich>
              </c:tx>
              <c:spPr>
                <a:noFill/>
                <a:ln w="25400">
                  <a:noFill/>
                </a:ln>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9F2-430A-A200-CB393CCC7C28}"/>
                </c:ext>
              </c:extLst>
            </c:dLbl>
            <c:dLbl>
              <c:idx val="5"/>
              <c:layout>
                <c:manualLayout>
                  <c:x val="0.17106595008957207"/>
                  <c:y val="4.4525203580321688E-3"/>
                </c:manualLayout>
              </c:layout>
              <c:tx>
                <c:rich>
                  <a:bodyPr/>
                  <a:lstStyle/>
                  <a:p>
                    <a:pPr>
                      <a:defRPr sz="1000" b="0" i="0" u="none" strike="noStrike" baseline="0">
                        <a:solidFill>
                          <a:srgbClr val="000000"/>
                        </a:solidFill>
                        <a:latin typeface="Arial"/>
                        <a:ea typeface="Arial"/>
                        <a:cs typeface="Arial"/>
                      </a:defRPr>
                    </a:pPr>
                    <a:r>
                      <a:rPr lang="en-US"/>
                      <a:t>$3,576</a:t>
                    </a:r>
                  </a:p>
                </c:rich>
              </c:tx>
              <c:spPr>
                <a:noFill/>
                <a:ln w="25400">
                  <a:noFill/>
                </a:ln>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9F2-430A-A200-CB393CCC7C28}"/>
                </c:ext>
              </c:extLst>
            </c:dLbl>
            <c:dLbl>
              <c:idx val="6"/>
              <c:layout>
                <c:manualLayout>
                  <c:x val="0.15378960963212931"/>
                  <c:y val="-6.4278888215896085E-2"/>
                </c:manualLayout>
              </c:layout>
              <c:tx>
                <c:rich>
                  <a:bodyPr/>
                  <a:lstStyle/>
                  <a:p>
                    <a:pPr>
                      <a:defRPr sz="1000" b="0" i="0" u="none" strike="noStrike" baseline="0">
                        <a:solidFill>
                          <a:srgbClr val="000000"/>
                        </a:solidFill>
                        <a:latin typeface="Arial"/>
                        <a:ea typeface="Arial"/>
                        <a:cs typeface="Arial"/>
                      </a:defRPr>
                    </a:pPr>
                    <a:r>
                      <a:rPr lang="en-US"/>
                      <a:t>$3,218</a:t>
                    </a:r>
                  </a:p>
                </c:rich>
              </c:tx>
              <c:spPr>
                <a:noFill/>
                <a:ln w="25400">
                  <a:noFill/>
                </a:ln>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9F2-430A-A200-CB393CCC7C28}"/>
                </c:ext>
              </c:extLst>
            </c:dLbl>
            <c:dLbl>
              <c:idx val="7"/>
              <c:layout>
                <c:manualLayout>
                  <c:x val="0.16810781985585135"/>
                  <c:y val="6.6783498216569079E-2"/>
                </c:manualLayout>
              </c:layout>
              <c:tx>
                <c:rich>
                  <a:bodyPr/>
                  <a:lstStyle/>
                  <a:p>
                    <a:pPr>
                      <a:defRPr sz="1000" b="0" i="0" u="none" strike="noStrike" baseline="0">
                        <a:solidFill>
                          <a:srgbClr val="000000"/>
                        </a:solidFill>
                        <a:latin typeface="Arial"/>
                        <a:ea typeface="Arial"/>
                        <a:cs typeface="Arial"/>
                      </a:defRPr>
                    </a:pPr>
                    <a:r>
                      <a:rPr lang="en-US"/>
                      <a:t>$3,425</a:t>
                    </a:r>
                  </a:p>
                </c:rich>
              </c:tx>
              <c:spPr>
                <a:noFill/>
                <a:ln w="25400">
                  <a:noFill/>
                </a:ln>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9F2-430A-A200-CB393CCC7C28}"/>
                </c:ext>
              </c:extLst>
            </c:dLbl>
            <c:dLbl>
              <c:idx val="8"/>
              <c:layout>
                <c:manualLayout>
                  <c:x val="9.1005291005291006E-2"/>
                  <c:y val="5.3839423918164078E-7"/>
                </c:manualLayout>
              </c:layout>
              <c:tx>
                <c:rich>
                  <a:bodyPr/>
                  <a:lstStyle/>
                  <a:p>
                    <a:r>
                      <a:rPr lang="en-US"/>
                      <a:t>$1,575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9F2-430A-A200-CB393CCC7C28}"/>
                </c:ext>
              </c:extLst>
            </c:dLbl>
            <c:dLbl>
              <c:idx val="9"/>
              <c:delete val="1"/>
              <c:extLst>
                <c:ext xmlns:c15="http://schemas.microsoft.com/office/drawing/2012/chart" uri="{CE6537A1-D6FC-4f65-9D91-7224C49458BB}"/>
                <c:ext xmlns:c16="http://schemas.microsoft.com/office/drawing/2014/chart" uri="{C3380CC4-5D6E-409C-BE32-E72D297353CC}">
                  <c16:uniqueId val="{00000009-09F2-430A-A200-CB393CCC7C28}"/>
                </c:ext>
              </c:extLst>
            </c:dLbl>
            <c:dLbl>
              <c:idx val="10"/>
              <c:delete val="1"/>
              <c:extLst>
                <c:ext xmlns:c15="http://schemas.microsoft.com/office/drawing/2012/chart" uri="{CE6537A1-D6FC-4f65-9D91-7224C49458BB}"/>
                <c:ext xmlns:c16="http://schemas.microsoft.com/office/drawing/2014/chart" uri="{C3380CC4-5D6E-409C-BE32-E72D297353CC}">
                  <c16:uniqueId val="{0000000A-09F2-430A-A200-CB393CCC7C28}"/>
                </c:ext>
              </c:extLst>
            </c:dLbl>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9F2-430A-A200-CB393CCC7C28}"/>
                </c:ext>
              </c:extLst>
            </c:dLbl>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9F2-430A-A200-CB393CCC7C28}"/>
                </c:ext>
              </c:extLst>
            </c:dLbl>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9F2-430A-A200-CB393CCC7C28}"/>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9F2-430A-A200-CB393CCC7C28}"/>
                </c:ext>
              </c:extLst>
            </c:dLbl>
            <c:dLbl>
              <c:idx val="15"/>
              <c:layout>
                <c:manualLayout>
                  <c:xMode val="edge"/>
                  <c:yMode val="edge"/>
                  <c:x val="0.37142914718059838"/>
                  <c:y val="0.77024152318270878"/>
                </c:manualLayout>
              </c:layout>
              <c:tx>
                <c:rich>
                  <a:bodyPr/>
                  <a:lstStyle/>
                  <a:p>
                    <a:pPr>
                      <a:defRPr sz="1000" b="0" i="0" u="none" strike="noStrike" baseline="0">
                        <a:solidFill>
                          <a:srgbClr val="000000"/>
                        </a:solidFill>
                        <a:latin typeface="Arial"/>
                        <a:ea typeface="Arial"/>
                        <a:cs typeface="Arial"/>
                      </a:defRPr>
                    </a:pPr>
                    <a:r>
                      <a:t>$4,032</a:t>
                    </a:r>
                  </a:p>
                </c:rich>
              </c:tx>
              <c:spPr>
                <a:noFill/>
                <a:ln w="25400">
                  <a:noFill/>
                </a:ln>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9F2-430A-A200-CB393CCC7C28}"/>
                </c:ext>
              </c:extLst>
            </c:dLbl>
            <c:dLbl>
              <c:idx val="16"/>
              <c:layout>
                <c:manualLayout>
                  <c:xMode val="edge"/>
                  <c:yMode val="edge"/>
                  <c:x val="0.35714341075057471"/>
                  <c:y val="0.81619343223621565"/>
                </c:manualLayout>
              </c:layout>
              <c:tx>
                <c:rich>
                  <a:bodyPr/>
                  <a:lstStyle/>
                  <a:p>
                    <a:pPr>
                      <a:defRPr sz="1000" b="0" i="0" u="none" strike="noStrike" baseline="0">
                        <a:solidFill>
                          <a:srgbClr val="000000"/>
                        </a:solidFill>
                        <a:latin typeface="Arial"/>
                        <a:ea typeface="Arial"/>
                        <a:cs typeface="Arial"/>
                      </a:defRPr>
                    </a:pPr>
                    <a:r>
                      <a:t>$3,782</a:t>
                    </a:r>
                  </a:p>
                </c:rich>
              </c:tx>
              <c:spPr>
                <a:noFill/>
                <a:ln w="25400">
                  <a:noFill/>
                </a:ln>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9F2-430A-A200-CB393CCC7C28}"/>
                </c:ext>
              </c:extLst>
            </c:dLbl>
            <c:dLbl>
              <c:idx val="17"/>
              <c:layout>
                <c:manualLayout>
                  <c:xMode val="edge"/>
                  <c:yMode val="edge"/>
                  <c:x val="0.42539748480512896"/>
                  <c:y val="0.85776896899891553"/>
                </c:manualLayout>
              </c:layout>
              <c:tx>
                <c:rich>
                  <a:bodyPr/>
                  <a:lstStyle/>
                  <a:p>
                    <a:pPr>
                      <a:defRPr sz="1000" b="0" i="0" u="none" strike="noStrike" baseline="0">
                        <a:solidFill>
                          <a:srgbClr val="000000"/>
                        </a:solidFill>
                        <a:latin typeface="Arial"/>
                        <a:ea typeface="Arial"/>
                        <a:cs typeface="Arial"/>
                      </a:defRPr>
                    </a:pPr>
                    <a:r>
                      <a:t>$3,771</a:t>
                    </a:r>
                  </a:p>
                </c:rich>
              </c:tx>
              <c:spPr>
                <a:noFill/>
                <a:ln w="25400">
                  <a:noFill/>
                </a:ln>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9F2-430A-A200-CB393CCC7C28}"/>
                </c:ext>
              </c:extLst>
            </c:dLbl>
            <c:numFmt formatCode="\$#,##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'tech college set-pp19-25'!$K$227:$K$237</c:f>
              <c:strCache>
                <c:ptCount val="11"/>
                <c:pt idx="0">
                  <c:v>SREB states (5.9%)</c:v>
                </c:pt>
                <c:pt idx="2">
                  <c:v>Kentucky (4.9%)</c:v>
                </c:pt>
                <c:pt idx="3">
                  <c:v>Alabama (1.4%)</c:v>
                </c:pt>
                <c:pt idx="4">
                  <c:v>West Virginia (-8.2%)</c:v>
                </c:pt>
                <c:pt idx="5">
                  <c:v>Louisiana (10.5%)</c:v>
                </c:pt>
                <c:pt idx="6">
                  <c:v>Tennessee (7.8%)</c:v>
                </c:pt>
                <c:pt idx="7">
                  <c:v>Georgia (5.6%)</c:v>
                </c:pt>
                <c:pt idx="8">
                  <c:v>Oklahoma (0.0%)</c:v>
                </c:pt>
                <c:pt idx="9">
                  <c:v>Arkansas (—)</c:v>
                </c:pt>
                <c:pt idx="10">
                  <c:v>Florida (—)</c:v>
                </c:pt>
              </c:strCache>
            </c:strRef>
          </c:cat>
          <c:val>
            <c:numRef>
              <c:f>'tech college set-pp19-25'!$M$227:$M$237</c:f>
              <c:numCache>
                <c:formatCode>#,##0</c:formatCode>
                <c:ptCount val="11"/>
                <c:pt idx="0">
                  <c:v>3038</c:v>
                </c:pt>
                <c:pt idx="2">
                  <c:v>4320</c:v>
                </c:pt>
                <c:pt idx="3">
                  <c:v>4140</c:v>
                </c:pt>
                <c:pt idx="4">
                  <c:v>3777.5</c:v>
                </c:pt>
                <c:pt idx="5">
                  <c:v>3234.5</c:v>
                </c:pt>
                <c:pt idx="6">
                  <c:v>3176</c:v>
                </c:pt>
                <c:pt idx="7">
                  <c:v>3048</c:v>
                </c:pt>
                <c:pt idx="8">
                  <c:v>1575</c:v>
                </c:pt>
                <c:pt idx="9">
                  <c:v>0</c:v>
                </c:pt>
                <c:pt idx="10">
                  <c:v>0</c:v>
                </c:pt>
              </c:numCache>
            </c:numRef>
          </c:val>
          <c:extLst>
            <c:ext xmlns:c16="http://schemas.microsoft.com/office/drawing/2014/chart" uri="{C3380CC4-5D6E-409C-BE32-E72D297353CC}">
              <c16:uniqueId val="{00000012-09F2-430A-A200-CB393CCC7C28}"/>
            </c:ext>
          </c:extLst>
        </c:ser>
        <c:ser>
          <c:idx val="1"/>
          <c:order val="1"/>
          <c:tx>
            <c:strRef>
              <c:f>'tech college set-pp19-25'!$L$225</c:f>
              <c:strCache>
                <c:ptCount val="1"/>
                <c:pt idx="0">
                  <c:v>2014-15</c:v>
                </c:pt>
              </c:strCache>
            </c:strRef>
          </c:tx>
          <c:spPr>
            <a:solidFill>
              <a:srgbClr val="000000"/>
            </a:solidFill>
            <a:ln w="12700">
              <a:solidFill>
                <a:srgbClr val="000000"/>
              </a:solidFill>
              <a:prstDash val="solid"/>
            </a:ln>
          </c:spPr>
          <c:invertIfNegative val="0"/>
          <c:dPt>
            <c:idx val="4"/>
            <c:invertIfNegative val="0"/>
            <c:bubble3D val="0"/>
            <c:spPr>
              <a:solidFill>
                <a:schemeClr val="bg1">
                  <a:lumMod val="85000"/>
                </a:schemeClr>
              </a:solidFill>
              <a:ln w="12700">
                <a:solidFill>
                  <a:srgbClr val="000000"/>
                </a:solidFill>
                <a:prstDash val="solid"/>
              </a:ln>
            </c:spPr>
            <c:extLst>
              <c:ext xmlns:c16="http://schemas.microsoft.com/office/drawing/2014/chart" uri="{C3380CC4-5D6E-409C-BE32-E72D297353CC}">
                <c16:uniqueId val="{00000005-6EAD-4CA3-B08B-B97DAEF0EDA3}"/>
              </c:ext>
            </c:extLst>
          </c:dPt>
          <c:cat>
            <c:strRef>
              <c:f>'tech college set-pp19-25'!$K$227:$K$237</c:f>
              <c:strCache>
                <c:ptCount val="11"/>
                <c:pt idx="0">
                  <c:v>SREB states (5.9%)</c:v>
                </c:pt>
                <c:pt idx="2">
                  <c:v>Kentucky (4.9%)</c:v>
                </c:pt>
                <c:pt idx="3">
                  <c:v>Alabama (1.4%)</c:v>
                </c:pt>
                <c:pt idx="4">
                  <c:v>West Virginia (-8.2%)</c:v>
                </c:pt>
                <c:pt idx="5">
                  <c:v>Louisiana (10.5%)</c:v>
                </c:pt>
                <c:pt idx="6">
                  <c:v>Tennessee (7.8%)</c:v>
                </c:pt>
                <c:pt idx="7">
                  <c:v>Georgia (5.6%)</c:v>
                </c:pt>
                <c:pt idx="8">
                  <c:v>Oklahoma (0.0%)</c:v>
                </c:pt>
                <c:pt idx="9">
                  <c:v>Arkansas (—)</c:v>
                </c:pt>
                <c:pt idx="10">
                  <c:v>Florida (—)</c:v>
                </c:pt>
              </c:strCache>
            </c:strRef>
          </c:cat>
          <c:val>
            <c:numRef>
              <c:f>'tech college set-pp19-25'!$N$227:$N$237</c:f>
              <c:numCache>
                <c:formatCode>#,##0</c:formatCode>
                <c:ptCount val="11"/>
                <c:pt idx="0">
                  <c:v>178</c:v>
                </c:pt>
                <c:pt idx="2">
                  <c:v>210</c:v>
                </c:pt>
                <c:pt idx="3">
                  <c:v>60</c:v>
                </c:pt>
                <c:pt idx="4">
                  <c:v>337.5</c:v>
                </c:pt>
                <c:pt idx="5">
                  <c:v>341.09999999999991</c:v>
                </c:pt>
                <c:pt idx="6">
                  <c:v>249</c:v>
                </c:pt>
                <c:pt idx="7">
                  <c:v>170</c:v>
                </c:pt>
                <c:pt idx="8">
                  <c:v>0</c:v>
                </c:pt>
                <c:pt idx="9">
                  <c:v>0</c:v>
                </c:pt>
                <c:pt idx="10">
                  <c:v>0</c:v>
                </c:pt>
              </c:numCache>
            </c:numRef>
          </c:val>
          <c:extLst>
            <c:ext xmlns:c16="http://schemas.microsoft.com/office/drawing/2014/chart" uri="{C3380CC4-5D6E-409C-BE32-E72D297353CC}">
              <c16:uniqueId val="{00000013-09F2-430A-A200-CB393CCC7C28}"/>
            </c:ext>
          </c:extLst>
        </c:ser>
        <c:dLbls>
          <c:showLegendKey val="0"/>
          <c:showVal val="0"/>
          <c:showCatName val="0"/>
          <c:showSerName val="0"/>
          <c:showPercent val="0"/>
          <c:showBubbleSize val="0"/>
        </c:dLbls>
        <c:gapWidth val="50"/>
        <c:overlap val="100"/>
        <c:axId val="159787648"/>
        <c:axId val="159834496"/>
      </c:barChart>
      <c:catAx>
        <c:axId val="15978764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9834496"/>
        <c:crosses val="autoZero"/>
        <c:auto val="1"/>
        <c:lblAlgn val="ctr"/>
        <c:lblOffset val="100"/>
        <c:tickLblSkip val="1"/>
        <c:tickMarkSkip val="1"/>
        <c:noMultiLvlLbl val="0"/>
      </c:catAx>
      <c:valAx>
        <c:axId val="159834496"/>
        <c:scaling>
          <c:orientation val="minMax"/>
          <c:max val="10500"/>
          <c:min val="0"/>
        </c:scaling>
        <c:delete val="1"/>
        <c:axPos val="t"/>
        <c:numFmt formatCode="#,##0" sourceLinked="1"/>
        <c:majorTickMark val="out"/>
        <c:minorTickMark val="none"/>
        <c:tickLblPos val="nextTo"/>
        <c:crossAx val="159787648"/>
        <c:crosses val="autoZero"/>
        <c:crossBetween val="between"/>
        <c:majorUnit val="1000"/>
        <c:minorUnit val="500"/>
      </c:valAx>
      <c:spPr>
        <a:noFill/>
        <a:ln w="25400">
          <a:noFill/>
        </a:ln>
      </c:spPr>
    </c:plotArea>
    <c:legend>
      <c:legendPos val="b"/>
      <c:layout>
        <c:manualLayout>
          <c:xMode val="edge"/>
          <c:yMode val="edge"/>
          <c:x val="0.32751372745073531"/>
          <c:y val="0.88183899332059268"/>
          <c:w val="0.34285764279465697"/>
          <c:h val="6.1269146608314645E-2"/>
        </c:manualLayout>
      </c:layout>
      <c:overlay val="0"/>
      <c:spPr>
        <a:solidFill>
          <a:srgbClr val="FFFFFF"/>
        </a:solidFill>
        <a:ln w="25400">
          <a:noFill/>
        </a:ln>
      </c:spPr>
      <c:txPr>
        <a:bodyPr/>
        <a:lstStyle/>
        <a:p>
          <a:pPr>
            <a:defRPr sz="1010" b="0" i="0" u="none" strike="noStrike" baseline="0">
              <a:solidFill>
                <a:srgbClr val="000000"/>
              </a:solidFill>
              <a:latin typeface="Arial"/>
              <a:ea typeface="Arial"/>
              <a:cs typeface="Arial"/>
            </a:defRPr>
          </a:pPr>
          <a:endParaRPr lang="en-US"/>
        </a:p>
      </c:txPr>
    </c:legend>
    <c:plotVisOnly val="0"/>
    <c:dispBlanksAs val="zero"/>
    <c:showDLblsOverMax val="0"/>
  </c:chart>
  <c:spPr>
    <a:no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866" r="0.75000000000000866" t="1" header="0.5" footer="0.5"/>
    <c:pageSetup orientation="landscape"/>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ysClr val="windowText" lastClr="000000"/>
                </a:solidFill>
                <a:latin typeface="Arial"/>
                <a:ea typeface="Arial"/>
                <a:cs typeface="Arial"/>
              </a:defRPr>
            </a:pPr>
            <a:r>
              <a:rPr lang="en-US" sz="1000" b="1" i="0" u="none" strike="noStrike" baseline="0">
                <a:solidFill>
                  <a:sysClr val="windowText" lastClr="000000"/>
                </a:solidFill>
                <a:latin typeface="Arial"/>
                <a:cs typeface="Arial"/>
              </a:rPr>
              <a:t>Changes in Total State Student Financial Aid Funding,* 2013-14 to 2014-15</a:t>
            </a:r>
          </a:p>
          <a:p>
            <a:pPr>
              <a:defRPr sz="1000" b="0" i="0" u="none" strike="noStrike" baseline="0">
                <a:solidFill>
                  <a:sysClr val="windowText" lastClr="000000"/>
                </a:solidFill>
                <a:latin typeface="Arial"/>
                <a:ea typeface="Arial"/>
                <a:cs typeface="Arial"/>
              </a:defRPr>
            </a:pPr>
            <a:r>
              <a:rPr lang="en-US" sz="1000" b="0" i="0" u="none" strike="noStrike" baseline="0">
                <a:solidFill>
                  <a:sysClr val="windowText" lastClr="000000"/>
                </a:solidFill>
                <a:latin typeface="Arial"/>
                <a:cs typeface="Arial"/>
              </a:rPr>
              <a:t>(2014-15 levels shown in parentheses)</a:t>
            </a:r>
          </a:p>
        </c:rich>
      </c:tx>
      <c:layout>
        <c:manualLayout>
          <c:xMode val="edge"/>
          <c:yMode val="edge"/>
          <c:x val="0.11624214173228585"/>
          <c:y val="2.9473744665943689E-2"/>
        </c:manualLayout>
      </c:layout>
      <c:overlay val="0"/>
      <c:spPr>
        <a:noFill/>
        <a:ln w="25400">
          <a:noFill/>
        </a:ln>
      </c:spPr>
    </c:title>
    <c:autoTitleDeleted val="0"/>
    <c:plotArea>
      <c:layout>
        <c:manualLayout>
          <c:layoutTarget val="inner"/>
          <c:xMode val="edge"/>
          <c:yMode val="edge"/>
          <c:x val="0.3142252202551114"/>
          <c:y val="0.14887997490879679"/>
          <c:w val="0.64470267649664814"/>
          <c:h val="0.65413731734237446"/>
        </c:manualLayout>
      </c:layout>
      <c:barChart>
        <c:barDir val="bar"/>
        <c:grouping val="clustered"/>
        <c:varyColors val="0"/>
        <c:ser>
          <c:idx val="0"/>
          <c:order val="0"/>
          <c:spPr>
            <a:solidFill>
              <a:schemeClr val="bg1">
                <a:lumMod val="85000"/>
              </a:schemeClr>
            </a:solidFill>
            <a:ln w="12700">
              <a:solidFill>
                <a:srgbClr val="000000"/>
              </a:solidFill>
              <a:prstDash val="solid"/>
            </a:ln>
          </c:spPr>
          <c:invertIfNegative val="0"/>
          <c:dLbls>
            <c:dLbl>
              <c:idx val="10"/>
              <c:numFmt formatCode="0.00%" sourceLinked="0"/>
              <c:spPr>
                <a:noFill/>
                <a:ln>
                  <a:noFill/>
                </a:ln>
                <a:effectLst/>
              </c:spPr>
              <c:txPr>
                <a:bodyPr/>
                <a:lstStyle/>
                <a:p>
                  <a:pPr>
                    <a:defRPr sz="1000"/>
                  </a:pPr>
                  <a:endParaRPr lang="en-US"/>
                </a:p>
              </c:txPr>
              <c:showLegendKey val="0"/>
              <c:showVal val="1"/>
              <c:showCatName val="0"/>
              <c:showSerName val="0"/>
              <c:showPercent val="0"/>
              <c:showBubbleSize val="0"/>
              <c:extLst>
                <c:ext xmlns:c16="http://schemas.microsoft.com/office/drawing/2014/chart" uri="{C3380CC4-5D6E-409C-BE32-E72D297353CC}">
                  <c16:uniqueId val="{00000000-6E31-4AC1-B314-ED5022DB65AA}"/>
                </c:ext>
              </c:extLst>
            </c:dLbl>
            <c:dLbl>
              <c:idx val="13"/>
              <c:numFmt formatCode="0.0%" sourceLinked="0"/>
              <c:spPr/>
              <c:txPr>
                <a:bodyPr/>
                <a:lstStyle/>
                <a:p>
                  <a:pPr>
                    <a:defRPr sz="1000"/>
                  </a:pPr>
                  <a:endParaRPr lang="en-US"/>
                </a:p>
              </c:txPr>
              <c:showLegendKey val="0"/>
              <c:showVal val="1"/>
              <c:showCatName val="0"/>
              <c:showSerName val="0"/>
              <c:showPercent val="0"/>
              <c:showBubbleSize val="0"/>
              <c:extLst>
                <c:ext xmlns:c16="http://schemas.microsoft.com/office/drawing/2014/chart" uri="{C3380CC4-5D6E-409C-BE32-E72D297353CC}">
                  <c16:uniqueId val="{00000000-8F0E-429C-AFAE-A60575013E6A}"/>
                </c:ext>
              </c:extLst>
            </c:dLbl>
            <c:dLbl>
              <c:idx val="16"/>
              <c:spPr>
                <a:solidFill>
                  <a:sysClr val="window" lastClr="FFFFFF"/>
                </a:solidFill>
              </c:spPr>
              <c:txPr>
                <a:bodyPr/>
                <a:lstStyle/>
                <a:p>
                  <a:pPr>
                    <a:defRPr sz="1000">
                      <a:solidFill>
                        <a:sysClr val="windowText" lastClr="000000"/>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0E-429C-AFAE-A60575013E6A}"/>
                </c:ext>
              </c:extLst>
            </c:dLbl>
            <c:spPr>
              <a:noFill/>
              <a:ln>
                <a:noFill/>
              </a:ln>
              <a:effectLst/>
            </c:spPr>
            <c:txPr>
              <a:bodyPr/>
              <a:lstStyle/>
              <a:p>
                <a:pPr>
                  <a:defRPr sz="10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'tech college set-pp19-25'!$K$252:$K$269</c:f>
              <c:strCache>
                <c:ptCount val="18"/>
                <c:pt idx="0">
                  <c:v>SREB states (3.7 billion)</c:v>
                </c:pt>
                <c:pt idx="2">
                  <c:v>Maryland (163.6 million)</c:v>
                </c:pt>
                <c:pt idx="3">
                  <c:v>Louisiana (291.2 million)</c:v>
                </c:pt>
                <c:pt idx="4">
                  <c:v>Delaware (5.9 million)</c:v>
                </c:pt>
                <c:pt idx="5">
                  <c:v>Mississippi (40.6 million)</c:v>
                </c:pt>
                <c:pt idx="6">
                  <c:v>South Carolina (371 million)</c:v>
                </c:pt>
                <c:pt idx="7">
                  <c:v>Georgia (449.1 million)</c:v>
                </c:pt>
                <c:pt idx="8">
                  <c:v>Alabama (62.1 million)</c:v>
                </c:pt>
                <c:pt idx="9">
                  <c:v>Tennessee (368 million)</c:v>
                </c:pt>
                <c:pt idx="10">
                  <c:v>West Virginia (91.1 million)</c:v>
                </c:pt>
                <c:pt idx="11">
                  <c:v>Oklahoma (80.6 million)</c:v>
                </c:pt>
                <c:pt idx="12">
                  <c:v>Kentucky (197 million)</c:v>
                </c:pt>
                <c:pt idx="13">
                  <c:v>Virginia (249.1 million)</c:v>
                </c:pt>
                <c:pt idx="14">
                  <c:v>Florida (543.2 million)</c:v>
                </c:pt>
                <c:pt idx="15">
                  <c:v>North Carolina (233.2 million)</c:v>
                </c:pt>
                <c:pt idx="16">
                  <c:v>Arkansas (127.8 million)</c:v>
                </c:pt>
                <c:pt idx="17">
                  <c:v>Texas (446.9 million)</c:v>
                </c:pt>
              </c:strCache>
            </c:strRef>
          </c:cat>
          <c:val>
            <c:numRef>
              <c:f>'tech college set-pp19-25'!$L$252:$L$269</c:f>
              <c:numCache>
                <c:formatCode>0%</c:formatCode>
                <c:ptCount val="18"/>
                <c:pt idx="0" formatCode="0.0%">
                  <c:v>1.2073191939172273E-2</c:v>
                </c:pt>
                <c:pt idx="2" formatCode="0.0%">
                  <c:v>0.58028775954223544</c:v>
                </c:pt>
                <c:pt idx="3" formatCode="0.0%">
                  <c:v>0.20900050511177878</c:v>
                </c:pt>
                <c:pt idx="4" formatCode="0.0%">
                  <c:v>0.19736362834554438</c:v>
                </c:pt>
                <c:pt idx="5" formatCode="0.0%">
                  <c:v>0.1046452422278835</c:v>
                </c:pt>
                <c:pt idx="6" formatCode="0.0%">
                  <c:v>9.6874555146308758E-2</c:v>
                </c:pt>
                <c:pt idx="7" formatCode="0.0%">
                  <c:v>5.2647928713518373E-2</c:v>
                </c:pt>
                <c:pt idx="8" formatCode="0.0%">
                  <c:v>3.276053765568486E-2</c:v>
                </c:pt>
                <c:pt idx="9" formatCode="0.0%">
                  <c:v>1.9457261543785248E-3</c:v>
                </c:pt>
                <c:pt idx="10" formatCode="0.00%">
                  <c:v>1.653273300464317E-4</c:v>
                </c:pt>
                <c:pt idx="11" formatCode="0.0%">
                  <c:v>0</c:v>
                </c:pt>
                <c:pt idx="12" formatCode="0.0%">
                  <c:v>-2.0366341507890295E-3</c:v>
                </c:pt>
                <c:pt idx="13" formatCode="0.0%">
                  <c:v>-2.769629215504906E-3</c:v>
                </c:pt>
                <c:pt idx="14" formatCode="0.0%">
                  <c:v>-5.673292089729453E-3</c:v>
                </c:pt>
                <c:pt idx="15" formatCode="0.0%">
                  <c:v>-8.947884034943572E-3</c:v>
                </c:pt>
                <c:pt idx="16" formatCode="0.0%">
                  <c:v>-7.2934489217201748E-2</c:v>
                </c:pt>
                <c:pt idx="17" formatCode="0.0%">
                  <c:v>-0.20101185156670781</c:v>
                </c:pt>
              </c:numCache>
            </c:numRef>
          </c:val>
          <c:extLst>
            <c:ext xmlns:c16="http://schemas.microsoft.com/office/drawing/2014/chart" uri="{C3380CC4-5D6E-409C-BE32-E72D297353CC}">
              <c16:uniqueId val="{00000002-8F0E-429C-AFAE-A60575013E6A}"/>
            </c:ext>
          </c:extLst>
        </c:ser>
        <c:dLbls>
          <c:showLegendKey val="0"/>
          <c:showVal val="0"/>
          <c:showCatName val="0"/>
          <c:showSerName val="0"/>
          <c:showPercent val="0"/>
          <c:showBubbleSize val="0"/>
        </c:dLbls>
        <c:gapWidth val="50"/>
        <c:axId val="159975680"/>
        <c:axId val="159985664"/>
      </c:barChart>
      <c:catAx>
        <c:axId val="159975680"/>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9985664"/>
        <c:crossesAt val="0"/>
        <c:auto val="1"/>
        <c:lblAlgn val="ctr"/>
        <c:lblOffset val="100"/>
        <c:tickLblSkip val="1"/>
        <c:tickMarkSkip val="1"/>
        <c:noMultiLvlLbl val="0"/>
      </c:catAx>
      <c:valAx>
        <c:axId val="159985664"/>
        <c:scaling>
          <c:orientation val="minMax"/>
          <c:max val="0.70000000000000007"/>
          <c:min val="-0.4"/>
        </c:scaling>
        <c:delete val="1"/>
        <c:axPos val="t"/>
        <c:numFmt formatCode="0.0%" sourceLinked="1"/>
        <c:majorTickMark val="out"/>
        <c:minorTickMark val="none"/>
        <c:tickLblPos val="nextTo"/>
        <c:crossAx val="159975680"/>
        <c:crossesAt val="1"/>
        <c:crossBetween val="between"/>
        <c:majorUnit val="0.2"/>
        <c:minorUnit val="4.0000000000000008E-2"/>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Footer>&amp;L&amp;"Times New Roman,Regular"SREB-State Data Exchange&amp;CPage &amp;P&amp;R&amp;"Times New Roman,Regular"March 2014</c:oddFooter>
    </c:headerFooter>
    <c:pageMargins b="1" l="0.75000000000000866" r="0.75000000000000866"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ysClr val="windowText" lastClr="000000"/>
                </a:solidFill>
                <a:latin typeface="Arial"/>
                <a:ea typeface="Arial"/>
                <a:cs typeface="Arial"/>
              </a:defRPr>
            </a:pPr>
            <a:r>
              <a:rPr lang="en-US" sz="1000" b="1" i="0" u="none" strike="noStrike" baseline="0">
                <a:solidFill>
                  <a:sysClr val="windowText" lastClr="000000"/>
                </a:solidFill>
                <a:latin typeface="Arial"/>
                <a:cs typeface="Arial"/>
              </a:rPr>
              <a:t>Graduation and Progression Rates* of Full-Time Students, 2008 Cohort</a:t>
            </a:r>
          </a:p>
          <a:p>
            <a:pPr>
              <a:defRPr sz="1000" b="0" i="0" u="none" strike="noStrike" baseline="0">
                <a:solidFill>
                  <a:sysClr val="windowText" lastClr="000000"/>
                </a:solidFill>
                <a:latin typeface="Arial"/>
                <a:ea typeface="Arial"/>
                <a:cs typeface="Arial"/>
              </a:defRPr>
            </a:pPr>
            <a:r>
              <a:rPr lang="en-US" sz="1000" b="0" i="0" u="none" strike="noStrike" baseline="0">
                <a:solidFill>
                  <a:sysClr val="windowText" lastClr="000000"/>
                </a:solidFill>
                <a:latin typeface="Arial"/>
                <a:cs typeface="Arial"/>
              </a:rPr>
              <a:t>(point change from 2007 cohort shown in parentheses)</a:t>
            </a:r>
          </a:p>
        </c:rich>
      </c:tx>
      <c:layout>
        <c:manualLayout>
          <c:xMode val="edge"/>
          <c:yMode val="edge"/>
          <c:x val="0.10386857445681164"/>
          <c:y val="1.118561537273904E-2"/>
        </c:manualLayout>
      </c:layout>
      <c:overlay val="0"/>
      <c:spPr>
        <a:noFill/>
        <a:ln w="25400">
          <a:noFill/>
        </a:ln>
      </c:spPr>
    </c:title>
    <c:autoTitleDeleted val="0"/>
    <c:plotArea>
      <c:layout>
        <c:manualLayout>
          <c:layoutTarget val="inner"/>
          <c:xMode val="edge"/>
          <c:yMode val="edge"/>
          <c:x val="0.25546520941131429"/>
          <c:y val="0.13154776000250543"/>
          <c:w val="0.69162646821829021"/>
          <c:h val="0.64444302606700077"/>
        </c:manualLayout>
      </c:layout>
      <c:barChart>
        <c:barDir val="bar"/>
        <c:grouping val="stacked"/>
        <c:varyColors val="0"/>
        <c:ser>
          <c:idx val="0"/>
          <c:order val="0"/>
          <c:tx>
            <c:strRef>
              <c:f>'four-year set-pp3-10'!$M$145</c:f>
              <c:strCache>
                <c:ptCount val="1"/>
                <c:pt idx="0">
                  <c:v>Graduated</c:v>
                </c:pt>
              </c:strCache>
            </c:strRef>
          </c:tx>
          <c:spPr>
            <a:solidFill>
              <a:schemeClr val="bg1">
                <a:lumMod val="85000"/>
              </a:schemeClr>
            </a:solidFill>
            <a:ln w="12700">
              <a:solidFill>
                <a:srgbClr val="000000"/>
              </a:solidFill>
              <a:prstDash val="solid"/>
            </a:ln>
          </c:spPr>
          <c:invertIfNegative val="0"/>
          <c:dLbls>
            <c:spPr>
              <a:noFill/>
              <a:ln>
                <a:noFill/>
              </a:ln>
              <a:effectLst/>
            </c:spPr>
            <c:txPr>
              <a:bodyPr/>
              <a:lstStyle/>
              <a:p>
                <a:pPr>
                  <a:defRPr sz="800" baseline="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'four-year set-pp3-10'!$K$146:$K$163</c:f>
              <c:strCache>
                <c:ptCount val="18"/>
                <c:pt idx="0">
                  <c:v>SREB states (0.2)</c:v>
                </c:pt>
                <c:pt idx="2">
                  <c:v>Texas (0.1)</c:v>
                </c:pt>
                <c:pt idx="3">
                  <c:v>Maryland (-0.8)</c:v>
                </c:pt>
                <c:pt idx="4">
                  <c:v>North Carolina (0.6)</c:v>
                </c:pt>
                <c:pt idx="5">
                  <c:v>Virginia (0.9)</c:v>
                </c:pt>
                <c:pt idx="6">
                  <c:v>West Virginia (2.1)</c:v>
                </c:pt>
                <c:pt idx="7">
                  <c:v>South Carolina (-0.4)</c:v>
                </c:pt>
                <c:pt idx="8">
                  <c:v>Georgia (-0.9)</c:v>
                </c:pt>
                <c:pt idx="9">
                  <c:v>Florida (2.0)</c:v>
                </c:pt>
                <c:pt idx="10">
                  <c:v>Alabama (2.4)</c:v>
                </c:pt>
                <c:pt idx="11">
                  <c:v>Tennessee (0.3)</c:v>
                </c:pt>
                <c:pt idx="12">
                  <c:v>Oklahoma (-0.7)</c:v>
                </c:pt>
                <c:pt idx="13">
                  <c:v>Kentucky (1.6)</c:v>
                </c:pt>
                <c:pt idx="14">
                  <c:v>Delaware** (0.7)</c:v>
                </c:pt>
                <c:pt idx="15">
                  <c:v>Louisiana (-1.5)</c:v>
                </c:pt>
                <c:pt idx="16">
                  <c:v>Arkansas (-1.0)</c:v>
                </c:pt>
                <c:pt idx="17">
                  <c:v>Mississippi** (1.4)</c:v>
                </c:pt>
              </c:strCache>
            </c:strRef>
          </c:cat>
          <c:val>
            <c:numRef>
              <c:f>'four-year set-pp3-10'!$M$146:$M$163</c:f>
              <c:numCache>
                <c:formatCode>0%</c:formatCode>
                <c:ptCount val="18"/>
                <c:pt idx="0">
                  <c:v>0.54190686790460829</c:v>
                </c:pt>
                <c:pt idx="2">
                  <c:v>0.51815846799102638</c:v>
                </c:pt>
                <c:pt idx="3">
                  <c:v>0.61189400579866493</c:v>
                </c:pt>
                <c:pt idx="4">
                  <c:v>0.63135795400324457</c:v>
                </c:pt>
                <c:pt idx="5">
                  <c:v>0.6998017098462439</c:v>
                </c:pt>
                <c:pt idx="6">
                  <c:v>0.46592984142239308</c:v>
                </c:pt>
                <c:pt idx="7">
                  <c:v>0.61169941311559073</c:v>
                </c:pt>
                <c:pt idx="8">
                  <c:v>0.52945269823596952</c:v>
                </c:pt>
                <c:pt idx="9">
                  <c:v>0.66131234205710632</c:v>
                </c:pt>
                <c:pt idx="10">
                  <c:v>0.49773447015834349</c:v>
                </c:pt>
                <c:pt idx="11">
                  <c:v>0.48837209302325574</c:v>
                </c:pt>
                <c:pt idx="12">
                  <c:v>0.46900859970793446</c:v>
                </c:pt>
                <c:pt idx="13">
                  <c:v>0.51759737212576251</c:v>
                </c:pt>
                <c:pt idx="14">
                  <c:v>0.69095697980684823</c:v>
                </c:pt>
                <c:pt idx="15">
                  <c:v>0.44517262667996393</c:v>
                </c:pt>
                <c:pt idx="16">
                  <c:v>0.40474141303497374</c:v>
                </c:pt>
                <c:pt idx="17">
                  <c:v>0.52306640847476937</c:v>
                </c:pt>
              </c:numCache>
            </c:numRef>
          </c:val>
          <c:extLst>
            <c:ext xmlns:c16="http://schemas.microsoft.com/office/drawing/2014/chart" uri="{C3380CC4-5D6E-409C-BE32-E72D297353CC}">
              <c16:uniqueId val="{00000000-6D50-4CD2-8A41-955C5796F6E1}"/>
            </c:ext>
          </c:extLst>
        </c:ser>
        <c:ser>
          <c:idx val="1"/>
          <c:order val="1"/>
          <c:tx>
            <c:strRef>
              <c:f>'four-year set-pp3-10'!$N$145</c:f>
              <c:strCache>
                <c:ptCount val="1"/>
                <c:pt idx="0">
                  <c:v>Still Enrolled</c:v>
                </c:pt>
              </c:strCache>
            </c:strRef>
          </c:tx>
          <c:spPr>
            <a:pattFill prst="wdUpDiag">
              <a:fgClr>
                <a:srgbClr val="000000"/>
              </a:fgClr>
              <a:bgClr>
                <a:srgbClr val="FFFFFF"/>
              </a:bgClr>
            </a:pattFill>
            <a:ln w="12700">
              <a:solidFill>
                <a:srgbClr val="000000"/>
              </a:solidFill>
              <a:prstDash val="solid"/>
            </a:ln>
          </c:spPr>
          <c:invertIfNegative val="0"/>
          <c:val>
            <c:numRef>
              <c:f>'four-year set-pp3-10'!$N$146:$N$163</c:f>
              <c:numCache>
                <c:formatCode>0%</c:formatCode>
                <c:ptCount val="18"/>
                <c:pt idx="0">
                  <c:v>4.4963096721031812E-2</c:v>
                </c:pt>
                <c:pt idx="2">
                  <c:v>4.3973729557499099E-2</c:v>
                </c:pt>
                <c:pt idx="3">
                  <c:v>2.7307666374485874E-2</c:v>
                </c:pt>
                <c:pt idx="4">
                  <c:v>2.3634570728759106E-2</c:v>
                </c:pt>
                <c:pt idx="5">
                  <c:v>2.2136982739004649E-2</c:v>
                </c:pt>
                <c:pt idx="6">
                  <c:v>3.7097549255165785E-2</c:v>
                </c:pt>
                <c:pt idx="7">
                  <c:v>1.2311814238326104E-2</c:v>
                </c:pt>
                <c:pt idx="8">
                  <c:v>6.5585748582164857E-2</c:v>
                </c:pt>
                <c:pt idx="9">
                  <c:v>3.8312952043454265E-2</c:v>
                </c:pt>
                <c:pt idx="10">
                  <c:v>4.9159561510353236E-2</c:v>
                </c:pt>
                <c:pt idx="11">
                  <c:v>0.10478481689387864</c:v>
                </c:pt>
                <c:pt idx="12">
                  <c:v>4.4864514035372387E-2</c:v>
                </c:pt>
                <c:pt idx="13">
                  <c:v>4.9339679560233288E-2</c:v>
                </c:pt>
                <c:pt idx="14">
                  <c:v>1.7998244073748903E-2</c:v>
                </c:pt>
                <c:pt idx="15">
                  <c:v>5.4091276060217505E-2</c:v>
                </c:pt>
                <c:pt idx="16">
                  <c:v>4.1233080353649948E-2</c:v>
                </c:pt>
                <c:pt idx="17">
                  <c:v>3.7247978129627518E-2</c:v>
                </c:pt>
              </c:numCache>
            </c:numRef>
          </c:val>
          <c:extLst>
            <c:ext xmlns:c16="http://schemas.microsoft.com/office/drawing/2014/chart" uri="{C3380CC4-5D6E-409C-BE32-E72D297353CC}">
              <c16:uniqueId val="{00000001-6D50-4CD2-8A41-955C5796F6E1}"/>
            </c:ext>
          </c:extLst>
        </c:ser>
        <c:ser>
          <c:idx val="2"/>
          <c:order val="2"/>
          <c:tx>
            <c:strRef>
              <c:f>'four-year set-pp3-10'!$O$145</c:f>
              <c:strCache>
                <c:ptCount val="1"/>
                <c:pt idx="0">
                  <c:v>Transferred Out</c:v>
                </c:pt>
              </c:strCache>
            </c:strRef>
          </c:tx>
          <c:spPr>
            <a:solidFill>
              <a:srgbClr val="000000"/>
            </a:solidFill>
            <a:ln w="12700">
              <a:solidFill>
                <a:srgbClr val="000000"/>
              </a:solidFill>
              <a:prstDash val="solid"/>
            </a:ln>
          </c:spPr>
          <c:invertIfNegative val="0"/>
          <c:dLbls>
            <c:dLbl>
              <c:idx val="14"/>
              <c:delete val="1"/>
              <c:extLst>
                <c:ext xmlns:c15="http://schemas.microsoft.com/office/drawing/2012/chart" uri="{CE6537A1-D6FC-4f65-9D91-7224C49458BB}"/>
                <c:ext xmlns:c16="http://schemas.microsoft.com/office/drawing/2014/chart" uri="{C3380CC4-5D6E-409C-BE32-E72D297353CC}">
                  <c16:uniqueId val="{00000000-2F16-451F-A602-804922C4003A}"/>
                </c:ext>
              </c:extLst>
            </c:dLbl>
            <c:dLbl>
              <c:idx val="15"/>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D50-4CD2-8A41-955C5796F6E1}"/>
                </c:ext>
              </c:extLst>
            </c:dLbl>
            <c:dLbl>
              <c:idx val="17"/>
              <c:delete val="1"/>
              <c:extLst>
                <c:ext xmlns:c15="http://schemas.microsoft.com/office/drawing/2012/chart" uri="{CE6537A1-D6FC-4f65-9D91-7224C49458BB}"/>
                <c:ext xmlns:c16="http://schemas.microsoft.com/office/drawing/2014/chart" uri="{C3380CC4-5D6E-409C-BE32-E72D297353CC}">
                  <c16:uniqueId val="{00000005-6D50-4CD2-8A41-955C5796F6E1}"/>
                </c:ext>
              </c:extLst>
            </c:dLbl>
            <c:spPr>
              <a:noFill/>
              <a:ln>
                <a:noFill/>
              </a:ln>
              <a:effectLst/>
            </c:spPr>
            <c:txPr>
              <a:bodyPr/>
              <a:lstStyle/>
              <a:p>
                <a:pPr>
                  <a:defRPr sz="80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'four-year set-pp3-10'!$O$146:$O$163</c:f>
              <c:numCache>
                <c:formatCode>0%</c:formatCode>
                <c:ptCount val="18"/>
                <c:pt idx="0">
                  <c:v>0.17980732400531743</c:v>
                </c:pt>
                <c:pt idx="2">
                  <c:v>0.2825860779659915</c:v>
                </c:pt>
                <c:pt idx="3">
                  <c:v>0.18414132560178006</c:v>
                </c:pt>
                <c:pt idx="4">
                  <c:v>0.13894455577822312</c:v>
                </c:pt>
                <c:pt idx="5">
                  <c:v>7.034424470955368E-2</c:v>
                </c:pt>
                <c:pt idx="6">
                  <c:v>0.28303700144161459</c:v>
                </c:pt>
                <c:pt idx="7">
                  <c:v>0.1590967083439653</c:v>
                </c:pt>
                <c:pt idx="8">
                  <c:v>0.18207438850422741</c:v>
                </c:pt>
                <c:pt idx="9">
                  <c:v>7.1600778458767833E-2</c:v>
                </c:pt>
                <c:pt idx="10">
                  <c:v>0.21622411693057247</c:v>
                </c:pt>
                <c:pt idx="11">
                  <c:v>0.16375300721732158</c:v>
                </c:pt>
                <c:pt idx="12">
                  <c:v>0.21977932824922927</c:v>
                </c:pt>
                <c:pt idx="13">
                  <c:v>0.15559428839579004</c:v>
                </c:pt>
                <c:pt idx="14">
                  <c:v>0</c:v>
                </c:pt>
                <c:pt idx="15">
                  <c:v>0.16441088474141616</c:v>
                </c:pt>
                <c:pt idx="16">
                  <c:v>0.17604256317971989</c:v>
                </c:pt>
                <c:pt idx="17">
                  <c:v>0</c:v>
                </c:pt>
              </c:numCache>
            </c:numRef>
          </c:val>
          <c:extLst>
            <c:ext xmlns:c16="http://schemas.microsoft.com/office/drawing/2014/chart" uri="{C3380CC4-5D6E-409C-BE32-E72D297353CC}">
              <c16:uniqueId val="{00000006-6D50-4CD2-8A41-955C5796F6E1}"/>
            </c:ext>
          </c:extLst>
        </c:ser>
        <c:dLbls>
          <c:showLegendKey val="0"/>
          <c:showVal val="0"/>
          <c:showCatName val="0"/>
          <c:showSerName val="0"/>
          <c:showPercent val="0"/>
          <c:showBubbleSize val="0"/>
        </c:dLbls>
        <c:gapWidth val="50"/>
        <c:overlap val="100"/>
        <c:axId val="90898816"/>
        <c:axId val="90900352"/>
      </c:barChart>
      <c:catAx>
        <c:axId val="9089881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0900352"/>
        <c:crosses val="autoZero"/>
        <c:auto val="1"/>
        <c:lblAlgn val="ctr"/>
        <c:lblOffset val="100"/>
        <c:tickLblSkip val="1"/>
        <c:tickMarkSkip val="1"/>
        <c:noMultiLvlLbl val="0"/>
      </c:catAx>
      <c:valAx>
        <c:axId val="90900352"/>
        <c:scaling>
          <c:orientation val="minMax"/>
          <c:max val="1.1000000000000001"/>
          <c:min val="0"/>
        </c:scaling>
        <c:delete val="1"/>
        <c:axPos val="t"/>
        <c:numFmt formatCode="0%" sourceLinked="1"/>
        <c:majorTickMark val="out"/>
        <c:minorTickMark val="none"/>
        <c:tickLblPos val="none"/>
        <c:crossAx val="90898816"/>
        <c:crosses val="autoZero"/>
        <c:crossBetween val="between"/>
        <c:majorUnit val="0.1"/>
        <c:minorUnit val="0.1"/>
      </c:valAx>
      <c:spPr>
        <a:noFill/>
        <a:ln w="25400">
          <a:noFill/>
        </a:ln>
      </c:spPr>
    </c:plotArea>
    <c:legend>
      <c:legendPos val="r"/>
      <c:layout>
        <c:manualLayout>
          <c:xMode val="edge"/>
          <c:yMode val="edge"/>
          <c:x val="0.19391782798114954"/>
          <c:y val="0.79158757167997451"/>
          <c:w val="0.59407801544196359"/>
          <c:h val="6.2640207596525194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888" r="0.75000000000000888" t="1" header="0.5" footer="0.5"/>
    <c:pageSetup orientation="landscape" horizontalDpi="1200" verticalDpi="12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ysClr val="windowText" lastClr="000000"/>
                </a:solidFill>
                <a:latin typeface="Arial"/>
                <a:ea typeface="Arial"/>
                <a:cs typeface="Arial"/>
              </a:defRPr>
            </a:pPr>
            <a:r>
              <a:rPr lang="en-US" sz="1000" b="1" i="0" u="none" strike="noStrike" baseline="0">
                <a:solidFill>
                  <a:sysClr val="windowText" lastClr="000000"/>
                </a:solidFill>
                <a:latin typeface="Arial"/>
                <a:cs typeface="Arial"/>
              </a:rPr>
              <a:t>Changes in Degrees and Certificates Conferred, 2012-13 to 2013-14</a:t>
            </a:r>
          </a:p>
          <a:p>
            <a:pPr>
              <a:defRPr sz="1000" b="0" i="0" u="none" strike="noStrike" baseline="0">
                <a:solidFill>
                  <a:sysClr val="windowText" lastClr="000000"/>
                </a:solidFill>
                <a:latin typeface="Arial"/>
                <a:ea typeface="Arial"/>
                <a:cs typeface="Arial"/>
              </a:defRPr>
            </a:pPr>
            <a:r>
              <a:rPr lang="en-US" sz="1000" b="0" i="0" u="none" strike="noStrike" baseline="0">
                <a:solidFill>
                  <a:sysClr val="windowText" lastClr="000000"/>
                </a:solidFill>
                <a:latin typeface="Arial"/>
                <a:cs typeface="Arial"/>
              </a:rPr>
              <a:t>(2013-14 total numbers shown in parentheses)</a:t>
            </a:r>
          </a:p>
        </c:rich>
      </c:tx>
      <c:layout>
        <c:manualLayout>
          <c:xMode val="edge"/>
          <c:yMode val="edge"/>
          <c:x val="0.16004618231590184"/>
          <c:y val="1.0893375170208988E-2"/>
        </c:manualLayout>
      </c:layout>
      <c:overlay val="0"/>
      <c:spPr>
        <a:noFill/>
        <a:ln w="25400">
          <a:noFill/>
        </a:ln>
      </c:spPr>
    </c:title>
    <c:autoTitleDeleted val="0"/>
    <c:plotArea>
      <c:layout>
        <c:manualLayout>
          <c:layoutTarget val="inner"/>
          <c:xMode val="edge"/>
          <c:yMode val="edge"/>
          <c:x val="0.26544567096577043"/>
          <c:y val="0.12055723803755301"/>
          <c:w val="0.72813990461050349"/>
          <c:h val="0.85683597745574891"/>
        </c:manualLayout>
      </c:layout>
      <c:barChart>
        <c:barDir val="bar"/>
        <c:grouping val="clustered"/>
        <c:varyColors val="0"/>
        <c:ser>
          <c:idx val="0"/>
          <c:order val="0"/>
          <c:tx>
            <c:strRef>
              <c:f>'four-year set-pp3-10'!$M$170</c:f>
              <c:strCache>
                <c:ptCount val="1"/>
                <c:pt idx="0">
                  <c:v>% increase</c:v>
                </c:pt>
              </c:strCache>
            </c:strRef>
          </c:tx>
          <c:spPr>
            <a:solidFill>
              <a:schemeClr val="bg1">
                <a:lumMod val="85000"/>
              </a:schemeClr>
            </a:solidFill>
            <a:ln w="12700">
              <a:solidFill>
                <a:srgbClr val="000000"/>
              </a:solidFill>
              <a:prstDash val="solid"/>
            </a:ln>
          </c:spPr>
          <c:invertIfNegative val="0"/>
          <c:dLbls>
            <c:numFmt formatCode="0.0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'four-year set-pp3-10'!$K$171:$K$188</c:f>
              <c:strCache>
                <c:ptCount val="18"/>
                <c:pt idx="0">
                  <c:v> SREB states (617,364) </c:v>
                </c:pt>
                <c:pt idx="2">
                  <c:v> Alabama (34,507) </c:v>
                </c:pt>
                <c:pt idx="3">
                  <c:v> Arkansas (20,598) </c:v>
                </c:pt>
                <c:pt idx="4">
                  <c:v> Oklahoma (23,833) </c:v>
                </c:pt>
                <c:pt idx="5">
                  <c:v> West Virginia (12,822) </c:v>
                </c:pt>
                <c:pt idx="6">
                  <c:v> South Carolina (23,007) </c:v>
                </c:pt>
                <c:pt idx="7">
                  <c:v> Florida (86,017) </c:v>
                </c:pt>
                <c:pt idx="8">
                  <c:v> Delaware (5,685) </c:v>
                </c:pt>
                <c:pt idx="9">
                  <c:v> North Carolina (51,648) </c:v>
                </c:pt>
                <c:pt idx="10">
                  <c:v> Maryland (28,730) </c:v>
                </c:pt>
                <c:pt idx="11">
                  <c:v> Texas (132,036) </c:v>
                </c:pt>
                <c:pt idx="12">
                  <c:v> Georgia (51,266) </c:v>
                </c:pt>
                <c:pt idx="13">
                  <c:v> Mississippi (15,765) </c:v>
                </c:pt>
                <c:pt idx="14">
                  <c:v> Virginia (51,609) </c:v>
                </c:pt>
                <c:pt idx="15">
                  <c:v> Kentucky (25,952) </c:v>
                </c:pt>
                <c:pt idx="16">
                  <c:v> Tennessee (28,326) </c:v>
                </c:pt>
                <c:pt idx="17">
                  <c:v> Louisiana (25,563) </c:v>
                </c:pt>
              </c:strCache>
            </c:strRef>
          </c:cat>
          <c:val>
            <c:numRef>
              <c:f>'four-year set-pp3-10'!$M$171:$M$188</c:f>
              <c:numCache>
                <c:formatCode>0.00%</c:formatCode>
                <c:ptCount val="18"/>
                <c:pt idx="0">
                  <c:v>1.5481485380424771E-2</c:v>
                </c:pt>
                <c:pt idx="2">
                  <c:v>4.8271462421775317E-2</c:v>
                </c:pt>
                <c:pt idx="3">
                  <c:v>3.3984237739069327E-2</c:v>
                </c:pt>
                <c:pt idx="4">
                  <c:v>2.5957813172621611E-2</c:v>
                </c:pt>
                <c:pt idx="5">
                  <c:v>2.3059123912870023E-2</c:v>
                </c:pt>
                <c:pt idx="6">
                  <c:v>2.1534499600390729E-2</c:v>
                </c:pt>
                <c:pt idx="7">
                  <c:v>2.086424002183743E-2</c:v>
                </c:pt>
                <c:pt idx="8">
                  <c:v>1.6812734752280449E-2</c:v>
                </c:pt>
                <c:pt idx="9">
                  <c:v>1.5154195412465358E-2</c:v>
                </c:pt>
                <c:pt idx="10">
                  <c:v>1.2939392870993901E-2</c:v>
                </c:pt>
                <c:pt idx="11">
                  <c:v>1.2080331135980378E-2</c:v>
                </c:pt>
                <c:pt idx="12">
                  <c:v>1.1862232310273365E-2</c:v>
                </c:pt>
                <c:pt idx="13">
                  <c:v>1.1744320369657297E-2</c:v>
                </c:pt>
                <c:pt idx="14">
                  <c:v>9.7039892003991154E-3</c:v>
                </c:pt>
                <c:pt idx="15">
                  <c:v>6.9061845270427559E-3</c:v>
                </c:pt>
                <c:pt idx="16">
                  <c:v>-2.9917989511104854E-3</c:v>
                </c:pt>
                <c:pt idx="17">
                  <c:v>-6.6063031904558351E-3</c:v>
                </c:pt>
              </c:numCache>
            </c:numRef>
          </c:val>
          <c:extLst>
            <c:ext xmlns:c16="http://schemas.microsoft.com/office/drawing/2014/chart" uri="{C3380CC4-5D6E-409C-BE32-E72D297353CC}">
              <c16:uniqueId val="{00000000-E010-4CFD-8DC8-A5BF59BFC922}"/>
            </c:ext>
          </c:extLst>
        </c:ser>
        <c:dLbls>
          <c:showLegendKey val="0"/>
          <c:showVal val="0"/>
          <c:showCatName val="0"/>
          <c:showSerName val="0"/>
          <c:showPercent val="0"/>
          <c:showBubbleSize val="0"/>
        </c:dLbls>
        <c:gapWidth val="50"/>
        <c:axId val="90953216"/>
        <c:axId val="90954752"/>
      </c:barChart>
      <c:catAx>
        <c:axId val="90953216"/>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0954752"/>
        <c:crosses val="autoZero"/>
        <c:auto val="1"/>
        <c:lblAlgn val="ctr"/>
        <c:lblOffset val="100"/>
        <c:tickLblSkip val="1"/>
        <c:tickMarkSkip val="1"/>
        <c:noMultiLvlLbl val="0"/>
      </c:catAx>
      <c:valAx>
        <c:axId val="90954752"/>
        <c:scaling>
          <c:orientation val="minMax"/>
          <c:max val="0.42000000000000004"/>
          <c:min val="-0.12000000000000001"/>
        </c:scaling>
        <c:delete val="1"/>
        <c:axPos val="t"/>
        <c:numFmt formatCode="0.00%" sourceLinked="1"/>
        <c:majorTickMark val="out"/>
        <c:minorTickMark val="none"/>
        <c:tickLblPos val="nextTo"/>
        <c:crossAx val="90953216"/>
        <c:crosses val="autoZero"/>
        <c:crossBetween val="between"/>
        <c:majorUnit val="1.0000000000000005E-2"/>
        <c:minorUnit val="1.0000000000000005E-2"/>
      </c:valAx>
      <c:spPr>
        <a:noFill/>
        <a:ln w="25400">
          <a:noFill/>
        </a:ln>
      </c:spPr>
    </c:plotArea>
    <c:plotVisOnly val="1"/>
    <c:dispBlanksAs val="gap"/>
    <c:showDLblsOverMax val="0"/>
  </c:chart>
  <c:spPr>
    <a:no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ysClr val="windowText" lastClr="000000"/>
                </a:solidFill>
                <a:latin typeface="Arial"/>
                <a:ea typeface="Arial"/>
                <a:cs typeface="Arial"/>
              </a:defRPr>
            </a:pPr>
            <a:r>
              <a:rPr lang="en-US" sz="1000" b="1" i="0" u="none" strike="noStrike" baseline="0">
                <a:solidFill>
                  <a:sysClr val="windowText" lastClr="000000"/>
                </a:solidFill>
                <a:latin typeface="Arial"/>
                <a:cs typeface="Arial"/>
              </a:rPr>
              <a:t>Annual Tuition and Required Fees </a:t>
            </a:r>
          </a:p>
          <a:p>
            <a:pPr>
              <a:defRPr sz="1000" b="0" i="0" u="none" strike="noStrike" baseline="0">
                <a:solidFill>
                  <a:sysClr val="windowText" lastClr="000000"/>
                </a:solidFill>
                <a:latin typeface="Arial"/>
                <a:ea typeface="Arial"/>
                <a:cs typeface="Arial"/>
              </a:defRPr>
            </a:pPr>
            <a:r>
              <a:rPr lang="en-US" sz="1000" b="1" i="0" u="none" strike="noStrike" baseline="0">
                <a:solidFill>
                  <a:sysClr val="windowText" lastClr="000000"/>
                </a:solidFill>
                <a:latin typeface="Arial"/>
                <a:cs typeface="Arial"/>
              </a:rPr>
              <a:t>In-State Undergraduates, 2013-14 and 2014-15</a:t>
            </a:r>
          </a:p>
          <a:p>
            <a:pPr>
              <a:defRPr sz="1000" b="0" i="0" u="none" strike="noStrike" baseline="0">
                <a:solidFill>
                  <a:sysClr val="windowText" lastClr="000000"/>
                </a:solidFill>
                <a:latin typeface="Arial"/>
                <a:ea typeface="Arial"/>
                <a:cs typeface="Arial"/>
              </a:defRPr>
            </a:pPr>
            <a:r>
              <a:rPr lang="en-US" sz="1000" b="0" i="0" u="none" strike="noStrike" baseline="0">
                <a:solidFill>
                  <a:sysClr val="windowText" lastClr="000000"/>
                </a:solidFill>
                <a:latin typeface="Arial"/>
                <a:cs typeface="Arial"/>
              </a:rPr>
              <a:t>(change from 2013-14 shown in parentheses)</a:t>
            </a:r>
          </a:p>
        </c:rich>
      </c:tx>
      <c:layout>
        <c:manualLayout>
          <c:xMode val="edge"/>
          <c:yMode val="edge"/>
          <c:x val="0.23471581099287891"/>
          <c:y val="1.1086344976108756E-2"/>
        </c:manualLayout>
      </c:layout>
      <c:overlay val="0"/>
      <c:spPr>
        <a:noFill/>
        <a:ln w="25400">
          <a:noFill/>
        </a:ln>
      </c:spPr>
    </c:title>
    <c:autoTitleDeleted val="0"/>
    <c:plotArea>
      <c:layout>
        <c:manualLayout>
          <c:layoutTarget val="inner"/>
          <c:xMode val="edge"/>
          <c:yMode val="edge"/>
          <c:x val="0.29042829979316415"/>
          <c:y val="0.15907530789420554"/>
          <c:w val="0.68587287005126163"/>
          <c:h val="0.75331475873208154"/>
        </c:manualLayout>
      </c:layout>
      <c:barChart>
        <c:barDir val="bar"/>
        <c:grouping val="stacked"/>
        <c:varyColors val="0"/>
        <c:ser>
          <c:idx val="0"/>
          <c:order val="0"/>
          <c:tx>
            <c:strRef>
              <c:f>'four-year set-pp3-10'!$M$283</c:f>
              <c:strCache>
                <c:ptCount val="1"/>
                <c:pt idx="0">
                  <c:v>2013-14</c:v>
                </c:pt>
              </c:strCache>
            </c:strRef>
          </c:tx>
          <c:spPr>
            <a:solidFill>
              <a:schemeClr val="bg1">
                <a:lumMod val="85000"/>
              </a:schemeClr>
            </a:solidFill>
            <a:ln w="12700">
              <a:solidFill>
                <a:srgbClr val="000000"/>
              </a:solidFill>
              <a:prstDash val="solid"/>
            </a:ln>
          </c:spPr>
          <c:invertIfNegative val="0"/>
          <c:dLbls>
            <c:dLbl>
              <c:idx val="0"/>
              <c:layout>
                <c:manualLayout>
                  <c:x val="0.25904723308626082"/>
                  <c:y val="4.2516993068174172E-3"/>
                </c:manualLayout>
              </c:layout>
              <c:tx>
                <c:rich>
                  <a:bodyPr/>
                  <a:lstStyle/>
                  <a:p>
                    <a:pPr>
                      <a:defRPr sz="1000" b="0" i="0" u="none" strike="noStrike" baseline="0">
                        <a:solidFill>
                          <a:srgbClr val="000000"/>
                        </a:solidFill>
                        <a:latin typeface="Arial"/>
                        <a:ea typeface="Arial"/>
                        <a:cs typeface="Arial"/>
                      </a:defRPr>
                    </a:pPr>
                    <a:r>
                      <a:rPr lang="en-US"/>
                      <a:t>$7,313</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033-4B21-890B-665290E73A1A}"/>
                </c:ext>
              </c:extLst>
            </c:dLbl>
            <c:dLbl>
              <c:idx val="1"/>
              <c:layout>
                <c:manualLayout>
                  <c:x val="-0.40221523978819024"/>
                  <c:y val="1.3967571357294064E-3"/>
                </c:manualLayout>
              </c:layout>
              <c:numFmt formatCode="\$#,##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033-4B21-890B-665290E73A1A}"/>
                </c:ext>
              </c:extLst>
            </c:dLbl>
            <c:dLbl>
              <c:idx val="2"/>
              <c:layout>
                <c:manualLayout>
                  <c:x val="0.35186165631597149"/>
                  <c:y val="5.5562285483545326E-4"/>
                </c:manualLayout>
              </c:layout>
              <c:tx>
                <c:rich>
                  <a:bodyPr/>
                  <a:lstStyle/>
                  <a:p>
                    <a:pPr>
                      <a:defRPr sz="1000" b="0" i="0" u="none" strike="noStrike" baseline="0">
                        <a:solidFill>
                          <a:srgbClr val="000000"/>
                        </a:solidFill>
                        <a:latin typeface="Arial"/>
                        <a:ea typeface="Arial"/>
                        <a:cs typeface="Arial"/>
                      </a:defRPr>
                    </a:pPr>
                    <a:r>
                      <a:rPr lang="en-US"/>
                      <a:t>$10,383</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033-4B21-890B-665290E73A1A}"/>
                </c:ext>
              </c:extLst>
            </c:dLbl>
            <c:dLbl>
              <c:idx val="3"/>
              <c:layout>
                <c:manualLayout>
                  <c:x val="0.32327651244553701"/>
                  <c:y val="-4.1301029678982373E-2"/>
                </c:manualLayout>
              </c:layout>
              <c:tx>
                <c:rich>
                  <a:bodyPr/>
                  <a:lstStyle/>
                  <a:p>
                    <a:pPr>
                      <a:defRPr sz="1000" b="0" i="0" u="none" strike="noStrike" baseline="0">
                        <a:solidFill>
                          <a:srgbClr val="000000"/>
                        </a:solidFill>
                        <a:latin typeface="Arial"/>
                        <a:ea typeface="Arial"/>
                        <a:cs typeface="Arial"/>
                      </a:defRPr>
                    </a:pPr>
                    <a:r>
                      <a:rPr lang="en-US"/>
                      <a:t>$9,839</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033-4B21-890B-665290E73A1A}"/>
                </c:ext>
              </c:extLst>
            </c:dLbl>
            <c:dLbl>
              <c:idx val="4"/>
              <c:layout>
                <c:manualLayout>
                  <c:x val="0.27941535819725655"/>
                  <c:y val="-4.4351033043946365E-2"/>
                </c:manualLayout>
              </c:layout>
              <c:tx>
                <c:rich>
                  <a:bodyPr/>
                  <a:lstStyle/>
                  <a:p>
                    <a:pPr>
                      <a:defRPr sz="1000" b="0" i="0" u="none" strike="noStrike" baseline="0">
                        <a:solidFill>
                          <a:srgbClr val="000000"/>
                        </a:solidFill>
                        <a:latin typeface="Arial"/>
                        <a:ea typeface="Arial"/>
                        <a:cs typeface="Arial"/>
                      </a:defRPr>
                    </a:pPr>
                    <a:r>
                      <a:rPr lang="en-US"/>
                      <a:t>$9,088</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033-4B21-890B-665290E73A1A}"/>
                </c:ext>
              </c:extLst>
            </c:dLbl>
            <c:dLbl>
              <c:idx val="5"/>
              <c:layout>
                <c:manualLayout>
                  <c:x val="0.26872906103994759"/>
                  <c:y val="-4.1764048724678586E-2"/>
                </c:manualLayout>
              </c:layout>
              <c:tx>
                <c:rich>
                  <a:bodyPr/>
                  <a:lstStyle/>
                  <a:p>
                    <a:pPr>
                      <a:defRPr sz="1000" b="0" i="0" u="none" strike="noStrike" baseline="0">
                        <a:solidFill>
                          <a:srgbClr val="000000"/>
                        </a:solidFill>
                        <a:latin typeface="Arial"/>
                        <a:ea typeface="Arial"/>
                        <a:cs typeface="Arial"/>
                      </a:defRPr>
                    </a:pPr>
                    <a:r>
                      <a:rPr lang="en-US"/>
                      <a:t>$8,388</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033-4B21-890B-665290E73A1A}"/>
                </c:ext>
              </c:extLst>
            </c:dLbl>
            <c:dLbl>
              <c:idx val="6"/>
              <c:layout>
                <c:manualLayout>
                  <c:x val="0.27414047613642889"/>
                  <c:y val="-4.0192475940507372E-2"/>
                </c:manualLayout>
              </c:layout>
              <c:tx>
                <c:rich>
                  <a:bodyPr/>
                  <a:lstStyle/>
                  <a:p>
                    <a:pPr>
                      <a:defRPr sz="1000" b="0" i="0" u="none" strike="noStrike" baseline="0">
                        <a:solidFill>
                          <a:srgbClr val="000000"/>
                        </a:solidFill>
                        <a:latin typeface="Arial"/>
                        <a:ea typeface="Arial"/>
                        <a:cs typeface="Arial"/>
                      </a:defRPr>
                    </a:pPr>
                    <a:r>
                      <a:rPr lang="en-US"/>
                      <a:t>$8,024</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033-4B21-890B-665290E73A1A}"/>
                </c:ext>
              </c:extLst>
            </c:dLbl>
            <c:dLbl>
              <c:idx val="7"/>
              <c:layout>
                <c:manualLayout>
                  <c:x val="0.28118611489071349"/>
                  <c:y val="-3.7606030015478832E-2"/>
                </c:manualLayout>
              </c:layout>
              <c:tx>
                <c:rich>
                  <a:bodyPr/>
                  <a:lstStyle/>
                  <a:p>
                    <a:pPr>
                      <a:defRPr sz="1000" b="0" i="0" u="none" strike="noStrike" baseline="0">
                        <a:solidFill>
                          <a:srgbClr val="000000"/>
                        </a:solidFill>
                        <a:latin typeface="Arial"/>
                        <a:ea typeface="Arial"/>
                        <a:cs typeface="Arial"/>
                      </a:defRPr>
                    </a:pPr>
                    <a:r>
                      <a:rPr lang="en-US"/>
                      <a:t>$8,018</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033-4B21-890B-665290E73A1A}"/>
                </c:ext>
              </c:extLst>
            </c:dLbl>
            <c:dLbl>
              <c:idx val="8"/>
              <c:layout>
                <c:manualLayout>
                  <c:x val="0.2543969312447672"/>
                  <c:y val="-3.945379904435016E-2"/>
                </c:manualLayout>
              </c:layout>
              <c:tx>
                <c:rich>
                  <a:bodyPr/>
                  <a:lstStyle/>
                  <a:p>
                    <a:pPr>
                      <a:defRPr sz="1000" b="0" i="0" u="none" strike="noStrike" baseline="0">
                        <a:solidFill>
                          <a:srgbClr val="000000"/>
                        </a:solidFill>
                        <a:latin typeface="Arial"/>
                        <a:ea typeface="Arial"/>
                        <a:cs typeface="Arial"/>
                      </a:defRPr>
                    </a:pPr>
                    <a:r>
                      <a:rPr lang="en-US"/>
                      <a:t>$7,648</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033-4B21-890B-665290E73A1A}"/>
                </c:ext>
              </c:extLst>
            </c:dLbl>
            <c:dLbl>
              <c:idx val="9"/>
              <c:layout>
                <c:manualLayout>
                  <c:x val="0.25975076211471981"/>
                  <c:y val="-3.7881418668820242E-2"/>
                </c:manualLayout>
              </c:layout>
              <c:tx>
                <c:rich>
                  <a:bodyPr/>
                  <a:lstStyle/>
                  <a:p>
                    <a:pPr>
                      <a:defRPr sz="1000" b="0" i="0" u="none" strike="noStrike" baseline="0">
                        <a:solidFill>
                          <a:srgbClr val="000000"/>
                        </a:solidFill>
                        <a:latin typeface="Arial"/>
                        <a:ea typeface="Arial"/>
                        <a:cs typeface="Arial"/>
                      </a:defRPr>
                    </a:pPr>
                    <a:r>
                      <a:rPr lang="en-US"/>
                      <a:t>$7,609</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033-4B21-890B-665290E73A1A}"/>
                </c:ext>
              </c:extLst>
            </c:dLbl>
            <c:dLbl>
              <c:idx val="10"/>
              <c:layout>
                <c:manualLayout>
                  <c:x val="0.22251179391723613"/>
                  <c:y val="-4.0930883639545057E-2"/>
                </c:manualLayout>
              </c:layout>
              <c:tx>
                <c:rich>
                  <a:bodyPr/>
                  <a:lstStyle/>
                  <a:p>
                    <a:pPr>
                      <a:defRPr sz="1000" b="0" i="0" u="none" strike="noStrike" baseline="0">
                        <a:solidFill>
                          <a:srgbClr val="000000"/>
                        </a:solidFill>
                        <a:latin typeface="Arial"/>
                        <a:ea typeface="Arial"/>
                        <a:cs typeface="Arial"/>
                      </a:defRPr>
                    </a:pPr>
                    <a:r>
                      <a:rPr lang="en-US"/>
                      <a:t>$6,857</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033-4B21-890B-665290E73A1A}"/>
                </c:ext>
              </c:extLst>
            </c:dLbl>
            <c:dLbl>
              <c:idx val="11"/>
              <c:layout>
                <c:manualLayout>
                  <c:x val="0.23262375100647206"/>
                  <c:y val="-3.93606568409718E-2"/>
                </c:manualLayout>
              </c:layout>
              <c:tx>
                <c:rich>
                  <a:bodyPr/>
                  <a:lstStyle/>
                  <a:p>
                    <a:pPr>
                      <a:defRPr sz="1000" b="0" i="0" u="none" strike="noStrike" baseline="0">
                        <a:solidFill>
                          <a:srgbClr val="000000"/>
                        </a:solidFill>
                        <a:latin typeface="Arial"/>
                        <a:ea typeface="Arial"/>
                        <a:cs typeface="Arial"/>
                      </a:defRPr>
                    </a:pPr>
                    <a:r>
                      <a:rPr lang="en-US"/>
                      <a:t>$6,728</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033-4B21-890B-665290E73A1A}"/>
                </c:ext>
              </c:extLst>
            </c:dLbl>
            <c:dLbl>
              <c:idx val="12"/>
              <c:layout>
                <c:manualLayout>
                  <c:x val="0.22731081328289504"/>
                  <c:y val="-4.2409314220337842E-2"/>
                </c:manualLayout>
              </c:layout>
              <c:tx>
                <c:rich>
                  <a:bodyPr/>
                  <a:lstStyle/>
                  <a:p>
                    <a:pPr>
                      <a:defRPr sz="1000" b="0" i="0" u="none" strike="noStrike" baseline="0">
                        <a:solidFill>
                          <a:srgbClr val="000000"/>
                        </a:solidFill>
                        <a:latin typeface="Arial"/>
                        <a:ea typeface="Arial"/>
                        <a:cs typeface="Arial"/>
                      </a:defRPr>
                    </a:pPr>
                    <a:r>
                      <a:rPr lang="en-US"/>
                      <a:t>$6,417</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033-4B21-890B-665290E73A1A}"/>
                </c:ext>
              </c:extLst>
            </c:dLbl>
            <c:dLbl>
              <c:idx val="13"/>
              <c:layout>
                <c:manualLayout>
                  <c:x val="0.2297164986653813"/>
                  <c:y val="-4.4443636853085548E-2"/>
                </c:manualLayout>
              </c:layout>
              <c:tx>
                <c:rich>
                  <a:bodyPr/>
                  <a:lstStyle/>
                  <a:p>
                    <a:pPr>
                      <a:defRPr sz="1000" b="0" i="0" u="none" strike="noStrike" baseline="0">
                        <a:solidFill>
                          <a:srgbClr val="000000"/>
                        </a:solidFill>
                        <a:latin typeface="Arial"/>
                        <a:ea typeface="Arial"/>
                        <a:cs typeface="Arial"/>
                      </a:defRPr>
                    </a:pPr>
                    <a:r>
                      <a:rPr lang="en-US"/>
                      <a:t>$6,401</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033-4B21-890B-665290E73A1A}"/>
                </c:ext>
              </c:extLst>
            </c:dLbl>
            <c:dLbl>
              <c:idx val="14"/>
              <c:layout>
                <c:manualLayout>
                  <c:x val="0.22532173726103372"/>
                  <c:y val="-4.4074298405007067E-2"/>
                </c:manualLayout>
              </c:layout>
              <c:tx>
                <c:rich>
                  <a:bodyPr/>
                  <a:lstStyle/>
                  <a:p>
                    <a:pPr>
                      <a:defRPr sz="1000" b="0" i="0" u="none" strike="noStrike" baseline="0">
                        <a:solidFill>
                          <a:srgbClr val="000000"/>
                        </a:solidFill>
                        <a:latin typeface="Arial"/>
                        <a:ea typeface="Arial"/>
                        <a:cs typeface="Arial"/>
                      </a:defRPr>
                    </a:pPr>
                    <a:r>
                      <a:rPr lang="en-US"/>
                      <a:t>$6,359</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033-4B21-890B-665290E73A1A}"/>
                </c:ext>
              </c:extLst>
            </c:dLbl>
            <c:dLbl>
              <c:idx val="15"/>
              <c:layout>
                <c:manualLayout>
                  <c:x val="0.21880253517478224"/>
                  <c:y val="-4.2502187226596551E-2"/>
                </c:manualLayout>
              </c:layout>
              <c:tx>
                <c:rich>
                  <a:bodyPr/>
                  <a:lstStyle/>
                  <a:p>
                    <a:pPr>
                      <a:defRPr sz="1000" b="0" i="0" u="none" strike="noStrike" baseline="0">
                        <a:solidFill>
                          <a:srgbClr val="000000"/>
                        </a:solidFill>
                        <a:latin typeface="Arial"/>
                        <a:ea typeface="Arial"/>
                        <a:cs typeface="Arial"/>
                      </a:defRPr>
                    </a:pPr>
                    <a:r>
                      <a:rPr lang="en-US"/>
                      <a:t>$6,277</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033-4B21-890B-665290E73A1A}"/>
                </c:ext>
              </c:extLst>
            </c:dLbl>
            <c:dLbl>
              <c:idx val="16"/>
              <c:layout>
                <c:manualLayout>
                  <c:x val="0.18929036871263702"/>
                  <c:y val="-4.4350763846826839E-2"/>
                </c:manualLayout>
              </c:layout>
              <c:tx>
                <c:rich>
                  <a:bodyPr/>
                  <a:lstStyle/>
                  <a:p>
                    <a:pPr>
                      <a:defRPr sz="1000" b="0" i="0" u="none" strike="noStrike" baseline="0">
                        <a:solidFill>
                          <a:srgbClr val="000000"/>
                        </a:solidFill>
                        <a:latin typeface="Arial"/>
                        <a:ea typeface="Arial"/>
                        <a:cs typeface="Arial"/>
                      </a:defRPr>
                    </a:pPr>
                    <a:r>
                      <a:rPr lang="en-US"/>
                      <a:t>$5,688</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033-4B21-890B-665290E73A1A}"/>
                </c:ext>
              </c:extLst>
            </c:dLbl>
            <c:dLbl>
              <c:idx val="17"/>
              <c:layout>
                <c:manualLayout>
                  <c:x val="0.47658975862027525"/>
                  <c:y val="0.58507921125243956"/>
                </c:manualLayout>
              </c:layout>
              <c:tx>
                <c:rich>
                  <a:bodyPr/>
                  <a:lstStyle/>
                  <a:p>
                    <a:pPr>
                      <a:defRPr sz="1000" b="0" i="0" u="none" strike="noStrike" baseline="0">
                        <a:solidFill>
                          <a:srgbClr val="000000"/>
                        </a:solidFill>
                        <a:latin typeface="Arial"/>
                        <a:ea typeface="Arial"/>
                        <a:cs typeface="Arial"/>
                      </a:defRPr>
                    </a:pPr>
                    <a:r>
                      <a:rPr lang="en-US"/>
                      <a:t>$10,317</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033-4B21-890B-665290E73A1A}"/>
                </c:ext>
              </c:extLst>
            </c:dLbl>
            <c:numFmt formatCode="\$#,##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'four-year set-pp3-10'!$K$285:$K$302</c:f>
              <c:strCache>
                <c:ptCount val="18"/>
                <c:pt idx="0">
                  <c:v>SREB states (3.7%)</c:v>
                </c:pt>
                <c:pt idx="2">
                  <c:v>South Carolina (3.2%)</c:v>
                </c:pt>
                <c:pt idx="3">
                  <c:v>Virginia (5.4%)</c:v>
                </c:pt>
                <c:pt idx="4">
                  <c:v>Delaware (1.2%)</c:v>
                </c:pt>
                <c:pt idx="5">
                  <c:v>Alabama (3.6%)</c:v>
                </c:pt>
                <c:pt idx="6">
                  <c:v>Kentucky (6.0%)</c:v>
                </c:pt>
                <c:pt idx="7">
                  <c:v>Tennessee (6.4%)</c:v>
                </c:pt>
                <c:pt idx="8">
                  <c:v>Maryland (2.3%)</c:v>
                </c:pt>
                <c:pt idx="9">
                  <c:v>Texas  (2.1%)</c:v>
                </c:pt>
                <c:pt idx="10">
                  <c:v>Arkansas (3.7%)</c:v>
                </c:pt>
                <c:pt idx="11">
                  <c:v>Georgia (3.5%)</c:v>
                </c:pt>
                <c:pt idx="12">
                  <c:v>Louisiana (7.6%)</c:v>
                </c:pt>
                <c:pt idx="13">
                  <c:v>West Virginia (5.0%)</c:v>
                </c:pt>
                <c:pt idx="14">
                  <c:v>Mississippi (2.8%)</c:v>
                </c:pt>
                <c:pt idx="15">
                  <c:v>Florida (0.7%)</c:v>
                </c:pt>
                <c:pt idx="16">
                  <c:v>North Carolina (2.2%)</c:v>
                </c:pt>
                <c:pt idx="17">
                  <c:v>Oklahoma (7.0%)</c:v>
                </c:pt>
              </c:strCache>
            </c:strRef>
          </c:cat>
          <c:val>
            <c:numRef>
              <c:f>'four-year set-pp3-10'!$M$285:$M$302</c:f>
              <c:numCache>
                <c:formatCode>#,##0</c:formatCode>
                <c:ptCount val="18"/>
                <c:pt idx="0" formatCode="&quot;$&quot;#,##0">
                  <c:v>7052.25</c:v>
                </c:pt>
                <c:pt idx="2">
                  <c:v>10064</c:v>
                </c:pt>
                <c:pt idx="3">
                  <c:v>9784</c:v>
                </c:pt>
                <c:pt idx="4">
                  <c:v>9724</c:v>
                </c:pt>
                <c:pt idx="5">
                  <c:v>8770</c:v>
                </c:pt>
                <c:pt idx="6">
                  <c:v>7916</c:v>
                </c:pt>
                <c:pt idx="7">
                  <c:v>7543</c:v>
                </c:pt>
                <c:pt idx="8">
                  <c:v>7838</c:v>
                </c:pt>
                <c:pt idx="9">
                  <c:v>7494</c:v>
                </c:pt>
                <c:pt idx="10">
                  <c:v>7335</c:v>
                </c:pt>
                <c:pt idx="11">
                  <c:v>6622</c:v>
                </c:pt>
                <c:pt idx="12">
                  <c:v>6251</c:v>
                </c:pt>
                <c:pt idx="13">
                  <c:v>6109</c:v>
                </c:pt>
                <c:pt idx="14">
                  <c:v>6228</c:v>
                </c:pt>
                <c:pt idx="15">
                  <c:v>6317.0999999999985</c:v>
                </c:pt>
                <c:pt idx="16">
                  <c:v>6143</c:v>
                </c:pt>
                <c:pt idx="17">
                  <c:v>5315</c:v>
                </c:pt>
              </c:numCache>
            </c:numRef>
          </c:val>
          <c:extLst>
            <c:ext xmlns:c16="http://schemas.microsoft.com/office/drawing/2014/chart" uri="{C3380CC4-5D6E-409C-BE32-E72D297353CC}">
              <c16:uniqueId val="{00000012-8033-4B21-890B-665290E73A1A}"/>
            </c:ext>
          </c:extLst>
        </c:ser>
        <c:ser>
          <c:idx val="1"/>
          <c:order val="1"/>
          <c:tx>
            <c:strRef>
              <c:f>'four-year set-pp3-10'!$N$283</c:f>
              <c:strCache>
                <c:ptCount val="1"/>
                <c:pt idx="0">
                  <c:v>2014-15</c:v>
                </c:pt>
              </c:strCache>
            </c:strRef>
          </c:tx>
          <c:spPr>
            <a:solidFill>
              <a:srgbClr val="000000"/>
            </a:solidFill>
            <a:ln w="12700">
              <a:solidFill>
                <a:srgbClr val="000000"/>
              </a:solidFill>
              <a:prstDash val="solid"/>
            </a:ln>
          </c:spPr>
          <c:invertIfNegative val="0"/>
          <c:cat>
            <c:strRef>
              <c:f>'four-year set-pp3-10'!$K$285:$K$302</c:f>
              <c:strCache>
                <c:ptCount val="18"/>
                <c:pt idx="0">
                  <c:v>SREB states (3.7%)</c:v>
                </c:pt>
                <c:pt idx="2">
                  <c:v>South Carolina (3.2%)</c:v>
                </c:pt>
                <c:pt idx="3">
                  <c:v>Virginia (5.4%)</c:v>
                </c:pt>
                <c:pt idx="4">
                  <c:v>Delaware (1.2%)</c:v>
                </c:pt>
                <c:pt idx="5">
                  <c:v>Alabama (3.6%)</c:v>
                </c:pt>
                <c:pt idx="6">
                  <c:v>Kentucky (6.0%)</c:v>
                </c:pt>
                <c:pt idx="7">
                  <c:v>Tennessee (6.4%)</c:v>
                </c:pt>
                <c:pt idx="8">
                  <c:v>Maryland (2.3%)</c:v>
                </c:pt>
                <c:pt idx="9">
                  <c:v>Texas  (2.1%)</c:v>
                </c:pt>
                <c:pt idx="10">
                  <c:v>Arkansas (3.7%)</c:v>
                </c:pt>
                <c:pt idx="11">
                  <c:v>Georgia (3.5%)</c:v>
                </c:pt>
                <c:pt idx="12">
                  <c:v>Louisiana (7.6%)</c:v>
                </c:pt>
                <c:pt idx="13">
                  <c:v>West Virginia (5.0%)</c:v>
                </c:pt>
                <c:pt idx="14">
                  <c:v>Mississippi (2.8%)</c:v>
                </c:pt>
                <c:pt idx="15">
                  <c:v>Florida (0.7%)</c:v>
                </c:pt>
                <c:pt idx="16">
                  <c:v>North Carolina (2.2%)</c:v>
                </c:pt>
                <c:pt idx="17">
                  <c:v>Oklahoma (7.0%)</c:v>
                </c:pt>
              </c:strCache>
            </c:strRef>
          </c:cat>
          <c:val>
            <c:numRef>
              <c:f>'four-year set-pp3-10'!$N$285:$N$302</c:f>
              <c:numCache>
                <c:formatCode>#,##0</c:formatCode>
                <c:ptCount val="18"/>
                <c:pt idx="0">
                  <c:v>260.25</c:v>
                </c:pt>
                <c:pt idx="2">
                  <c:v>319</c:v>
                </c:pt>
                <c:pt idx="3">
                  <c:v>533</c:v>
                </c:pt>
                <c:pt idx="4">
                  <c:v>115</c:v>
                </c:pt>
                <c:pt idx="5">
                  <c:v>318</c:v>
                </c:pt>
                <c:pt idx="6">
                  <c:v>472</c:v>
                </c:pt>
                <c:pt idx="7">
                  <c:v>481</c:v>
                </c:pt>
                <c:pt idx="8">
                  <c:v>180</c:v>
                </c:pt>
                <c:pt idx="9">
                  <c:v>154</c:v>
                </c:pt>
                <c:pt idx="10">
                  <c:v>273.5</c:v>
                </c:pt>
                <c:pt idx="11">
                  <c:v>235</c:v>
                </c:pt>
                <c:pt idx="12">
                  <c:v>477</c:v>
                </c:pt>
                <c:pt idx="13">
                  <c:v>308</c:v>
                </c:pt>
                <c:pt idx="14">
                  <c:v>173</c:v>
                </c:pt>
                <c:pt idx="15">
                  <c:v>42.300000000001091</c:v>
                </c:pt>
                <c:pt idx="16">
                  <c:v>134</c:v>
                </c:pt>
                <c:pt idx="17">
                  <c:v>373</c:v>
                </c:pt>
              </c:numCache>
            </c:numRef>
          </c:val>
          <c:extLst>
            <c:ext xmlns:c16="http://schemas.microsoft.com/office/drawing/2014/chart" uri="{C3380CC4-5D6E-409C-BE32-E72D297353CC}">
              <c16:uniqueId val="{00000013-8033-4B21-890B-665290E73A1A}"/>
            </c:ext>
          </c:extLst>
        </c:ser>
        <c:dLbls>
          <c:showLegendKey val="0"/>
          <c:showVal val="0"/>
          <c:showCatName val="0"/>
          <c:showSerName val="0"/>
          <c:showPercent val="0"/>
          <c:showBubbleSize val="0"/>
        </c:dLbls>
        <c:gapWidth val="50"/>
        <c:overlap val="100"/>
        <c:axId val="91065344"/>
        <c:axId val="91067136"/>
      </c:barChart>
      <c:catAx>
        <c:axId val="9106534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1067136"/>
        <c:crosses val="autoZero"/>
        <c:auto val="1"/>
        <c:lblAlgn val="ctr"/>
        <c:lblOffset val="100"/>
        <c:tickLblSkip val="1"/>
        <c:tickMarkSkip val="1"/>
        <c:noMultiLvlLbl val="0"/>
      </c:catAx>
      <c:valAx>
        <c:axId val="91067136"/>
        <c:scaling>
          <c:orientation val="minMax"/>
          <c:max val="12000"/>
          <c:min val="0"/>
        </c:scaling>
        <c:delete val="1"/>
        <c:axPos val="t"/>
        <c:numFmt formatCode="&quot;$&quot;#,##0" sourceLinked="1"/>
        <c:majorTickMark val="out"/>
        <c:minorTickMark val="none"/>
        <c:tickLblPos val="nextTo"/>
        <c:crossAx val="91065344"/>
        <c:crosses val="autoZero"/>
        <c:crossBetween val="between"/>
        <c:majorUnit val="1000"/>
        <c:minorUnit val="500"/>
      </c:valAx>
      <c:spPr>
        <a:noFill/>
        <a:ln w="25400">
          <a:noFill/>
        </a:ln>
      </c:spPr>
    </c:plotArea>
    <c:legend>
      <c:legendPos val="b"/>
      <c:layout>
        <c:manualLayout>
          <c:xMode val="edge"/>
          <c:yMode val="edge"/>
          <c:x val="0.25598033110332841"/>
          <c:y val="0.92461302093335851"/>
          <c:w val="0.28618368138363554"/>
          <c:h val="6.2084257206208533E-2"/>
        </c:manualLayout>
      </c:layout>
      <c:overlay val="0"/>
      <c:spPr>
        <a:solidFill>
          <a:srgbClr val="FFFFFF"/>
        </a:solidFill>
        <a:ln w="25400">
          <a:noFill/>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solidFill>
                <a:latin typeface="Arial"/>
                <a:ea typeface="Arial"/>
                <a:cs typeface="Arial"/>
              </a:defRPr>
            </a:pPr>
            <a:r>
              <a:rPr lang="en-US" sz="1000" b="1" i="0" u="none" strike="noStrike" baseline="0">
                <a:solidFill>
                  <a:sysClr val="windowText" lastClr="000000"/>
                </a:solidFill>
                <a:latin typeface="Arial"/>
                <a:cs typeface="Arial"/>
              </a:rPr>
              <a:t>All Ranks Full-Time Faculty Salaries, 2014-15</a:t>
            </a:r>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solidFill>
                <a:latin typeface="Arial"/>
                <a:ea typeface="Arial"/>
                <a:cs typeface="Arial"/>
              </a:defRPr>
            </a:pPr>
            <a:r>
              <a:rPr lang="en-US" sz="1000" b="0" i="0" baseline="0">
                <a:solidFill>
                  <a:sysClr val="windowText" lastClr="000000"/>
                </a:solidFill>
                <a:effectLst/>
              </a:rPr>
              <a:t>(change from 2013-14 shown in parentheses)</a:t>
            </a:r>
            <a:endParaRPr lang="en-US" sz="1000">
              <a:solidFill>
                <a:sysClr val="windowText" lastClr="000000"/>
              </a:solidFill>
              <a:effectLst/>
            </a:endParaRPr>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solidFill>
                <a:latin typeface="Arial"/>
                <a:ea typeface="Arial"/>
                <a:cs typeface="Arial"/>
              </a:defRPr>
            </a:pPr>
            <a:endParaRPr lang="en-US" sz="1000" b="1" i="0" u="none" strike="noStrike" baseline="0">
              <a:solidFill>
                <a:sysClr val="windowText" lastClr="000000"/>
              </a:solidFill>
              <a:latin typeface="Arial"/>
              <a:cs typeface="Arial"/>
            </a:endParaRPr>
          </a:p>
        </c:rich>
      </c:tx>
      <c:layout>
        <c:manualLayout>
          <c:xMode val="edge"/>
          <c:yMode val="edge"/>
          <c:x val="0.28982032863824647"/>
          <c:y val="3.3607288227992346E-2"/>
        </c:manualLayout>
      </c:layout>
      <c:overlay val="0"/>
      <c:spPr>
        <a:noFill/>
        <a:ln w="25400">
          <a:noFill/>
        </a:ln>
      </c:spPr>
    </c:title>
    <c:autoTitleDeleted val="0"/>
    <c:plotArea>
      <c:layout>
        <c:manualLayout>
          <c:layoutTarget val="inner"/>
          <c:xMode val="edge"/>
          <c:yMode val="edge"/>
          <c:x val="0.26432072866607442"/>
          <c:y val="0.18183855468793458"/>
          <c:w val="0.66350870963102848"/>
          <c:h val="0.74102971226524306"/>
        </c:manualLayout>
      </c:layout>
      <c:barChart>
        <c:barDir val="bar"/>
        <c:grouping val="stacked"/>
        <c:varyColors val="0"/>
        <c:ser>
          <c:idx val="0"/>
          <c:order val="0"/>
          <c:spPr>
            <a:solidFill>
              <a:schemeClr val="bg1">
                <a:lumMod val="85000"/>
              </a:schemeClr>
            </a:solidFill>
            <a:ln w="12700">
              <a:solidFill>
                <a:srgbClr val="000000"/>
              </a:solidFill>
              <a:prstDash val="solid"/>
            </a:ln>
          </c:spPr>
          <c:invertIfNegative val="0"/>
          <c:dLbls>
            <c:dLbl>
              <c:idx val="0"/>
              <c:layout>
                <c:manualLayout>
                  <c:x val="0.29112638695916526"/>
                  <c:y val="1.388425299829078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587-4D33-B507-BB9196F418A8}"/>
                </c:ext>
              </c:extLst>
            </c:dLbl>
            <c:dLbl>
              <c:idx val="1"/>
              <c:layout>
                <c:manualLayout>
                  <c:x val="-0.40922452006477034"/>
                  <c:y val="4.6974322720190015E-4"/>
                </c:manualLayout>
              </c:layout>
              <c:numFmt formatCode="\$#,##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87-4D33-B507-BB9196F418A8}"/>
                </c:ext>
              </c:extLst>
            </c:dLbl>
            <c:dLbl>
              <c:idx val="2"/>
              <c:layout>
                <c:manualLayout>
                  <c:x val="0.36955947668554145"/>
                  <c:y val="-1.309980697295384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587-4D33-B507-BB9196F418A8}"/>
                </c:ext>
              </c:extLst>
            </c:dLbl>
            <c:dLbl>
              <c:idx val="3"/>
              <c:layout>
                <c:manualLayout>
                  <c:x val="0.32578910246433246"/>
                  <c:y val="3.573001291922185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587-4D33-B507-BB9196F418A8}"/>
                </c:ext>
              </c:extLst>
            </c:dLbl>
            <c:dLbl>
              <c:idx val="4"/>
              <c:layout>
                <c:manualLayout>
                  <c:x val="0.31525525418185735"/>
                  <c:y val="2.78198820611989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587-4D33-B507-BB9196F418A8}"/>
                </c:ext>
              </c:extLst>
            </c:dLbl>
            <c:dLbl>
              <c:idx val="5"/>
              <c:layout>
                <c:manualLayout>
                  <c:x val="0.30951513624636201"/>
                  <c:y val="4.299690951427918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587-4D33-B507-BB9196F418A8}"/>
                </c:ext>
              </c:extLst>
            </c:dLbl>
            <c:dLbl>
              <c:idx val="6"/>
              <c:layout>
                <c:manualLayout>
                  <c:x val="0.31045534878694531"/>
                  <c:y val="4.731702324561558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587-4D33-B507-BB9196F418A8}"/>
                </c:ext>
              </c:extLst>
            </c:dLbl>
            <c:dLbl>
              <c:idx val="7"/>
              <c:layout>
                <c:manualLayout>
                  <c:x val="0.29921839958232632"/>
                  <c:y val="2.844190684851261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587-4D33-B507-BB9196F418A8}"/>
                </c:ext>
              </c:extLst>
            </c:dLbl>
            <c:dLbl>
              <c:idx val="8"/>
              <c:layout>
                <c:manualLayout>
                  <c:x val="0.28941266037871594"/>
                  <c:y val="3.614094650996790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587-4D33-B507-BB9196F418A8}"/>
                </c:ext>
              </c:extLst>
            </c:dLbl>
            <c:dLbl>
              <c:idx val="9"/>
              <c:layout>
                <c:manualLayout>
                  <c:x val="0.28913646633627282"/>
                  <c:y val="3.572945637271619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587-4D33-B507-BB9196F418A8}"/>
                </c:ext>
              </c:extLst>
            </c:dLbl>
            <c:dLbl>
              <c:idx val="10"/>
              <c:layout>
                <c:manualLayout>
                  <c:x val="0.28981911286684331"/>
                  <c:y val="1.560040916981087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587-4D33-B507-BB9196F418A8}"/>
                </c:ext>
              </c:extLst>
            </c:dLbl>
            <c:dLbl>
              <c:idx val="11"/>
              <c:layout>
                <c:manualLayout>
                  <c:x val="0.28419842449497223"/>
                  <c:y val="8.7064897548953454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587-4D33-B507-BB9196F418A8}"/>
                </c:ext>
              </c:extLst>
            </c:dLbl>
            <c:dLbl>
              <c:idx val="12"/>
              <c:layout>
                <c:manualLayout>
                  <c:x val="0.28158578972770454"/>
                  <c:y val="2.052016769271923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587-4D33-B507-BB9196F418A8}"/>
                </c:ext>
              </c:extLst>
            </c:dLbl>
            <c:dLbl>
              <c:idx val="13"/>
              <c:layout>
                <c:manualLayout>
                  <c:x val="0.26813844423183303"/>
                  <c:y val="4.477320310008355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587-4D33-B507-BB9196F418A8}"/>
                </c:ext>
              </c:extLst>
            </c:dLbl>
            <c:dLbl>
              <c:idx val="14"/>
              <c:layout>
                <c:manualLayout>
                  <c:x val="0.26704527692039426"/>
                  <c:y val="-1.274954605094143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587-4D33-B507-BB9196F418A8}"/>
                </c:ext>
              </c:extLst>
            </c:dLbl>
            <c:dLbl>
              <c:idx val="15"/>
              <c:layout>
                <c:manualLayout>
                  <c:x val="0.26593840113372436"/>
                  <c:y val="3.571940818139621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587-4D33-B507-BB9196F418A8}"/>
                </c:ext>
              </c:extLst>
            </c:dLbl>
            <c:dLbl>
              <c:idx val="16"/>
              <c:layout>
                <c:manualLayout>
                  <c:x val="0.26078869538949412"/>
                  <c:y val="2.844190684851355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587-4D33-B507-BB9196F418A8}"/>
                </c:ext>
              </c:extLst>
            </c:dLbl>
            <c:dLbl>
              <c:idx val="17"/>
              <c:layout>
                <c:manualLayout>
                  <c:x val="0.25113842625170929"/>
                  <c:y val="-2.583236185181805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587-4D33-B507-BB9196F418A8}"/>
                </c:ext>
              </c:extLst>
            </c:dLbl>
            <c:numFmt formatCode="\$#,##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'four-year set-pp3-10'!$K$396:$K$413</c:f>
              <c:strCache>
                <c:ptCount val="18"/>
                <c:pt idx="0">
                  <c:v>SREB states (1.0%)</c:v>
                </c:pt>
                <c:pt idx="2">
                  <c:v>Delaware (0.7%)</c:v>
                </c:pt>
                <c:pt idx="3">
                  <c:v>Virginia (0.8%)</c:v>
                </c:pt>
                <c:pt idx="4">
                  <c:v>Maryland (7.9%)</c:v>
                </c:pt>
                <c:pt idx="5">
                  <c:v>Florida (3.5%)</c:v>
                </c:pt>
                <c:pt idx="6">
                  <c:v>Alabama (-0.7%)</c:v>
                </c:pt>
                <c:pt idx="7">
                  <c:v>Texas (-0.5%)</c:v>
                </c:pt>
                <c:pt idx="8">
                  <c:v>South Carolina (3.2%)</c:v>
                </c:pt>
                <c:pt idx="9">
                  <c:v>North Carolina (-1.8%)</c:v>
                </c:pt>
                <c:pt idx="10">
                  <c:v>Georgia (2.7%)</c:v>
                </c:pt>
                <c:pt idx="11">
                  <c:v>Tennessee (0.5%)</c:v>
                </c:pt>
                <c:pt idx="12">
                  <c:v>Kentucky (0.8%)</c:v>
                </c:pt>
                <c:pt idx="13">
                  <c:v>West Virginia (1.7%)</c:v>
                </c:pt>
                <c:pt idx="14">
                  <c:v>Mississippi (3.9%)</c:v>
                </c:pt>
                <c:pt idx="15">
                  <c:v>Louisiana (1.5%)</c:v>
                </c:pt>
                <c:pt idx="16">
                  <c:v>Oklahoma (-7.0%)</c:v>
                </c:pt>
                <c:pt idx="17">
                  <c:v>Arkansas (0.6%)</c:v>
                </c:pt>
              </c:strCache>
            </c:strRef>
          </c:cat>
          <c:val>
            <c:numRef>
              <c:f>'four-year set-pp3-10'!$L$396:$L$413</c:f>
              <c:numCache>
                <c:formatCode>0_)</c:formatCode>
                <c:ptCount val="18"/>
                <c:pt idx="0" formatCode="&quot;$&quot;#,##0">
                  <c:v>77661.566848713541</c:v>
                </c:pt>
                <c:pt idx="2" formatCode="#,##0">
                  <c:v>100986.39086242873</c:v>
                </c:pt>
                <c:pt idx="3" formatCode="#,##0">
                  <c:v>85385.925902297997</c:v>
                </c:pt>
                <c:pt idx="4" formatCode="#,##0">
                  <c:v>85348.818773950523</c:v>
                </c:pt>
                <c:pt idx="5" formatCode="#,##0">
                  <c:v>83985.657658319222</c:v>
                </c:pt>
                <c:pt idx="6" formatCode="#,##0">
                  <c:v>80712.333144913166</c:v>
                </c:pt>
                <c:pt idx="7" formatCode="#,##0">
                  <c:v>79951.249975048151</c:v>
                </c:pt>
                <c:pt idx="8" formatCode="#,##0">
                  <c:v>77966.418726138043</c:v>
                </c:pt>
                <c:pt idx="9" formatCode="#,##0">
                  <c:v>76943.984406138989</c:v>
                </c:pt>
                <c:pt idx="10" formatCode="#,##0">
                  <c:v>75967.487165460698</c:v>
                </c:pt>
                <c:pt idx="11" formatCode="#,##0">
                  <c:v>73044.020073625186</c:v>
                </c:pt>
                <c:pt idx="12" formatCode="#,##0">
                  <c:v>72812.244348552675</c:v>
                </c:pt>
                <c:pt idx="13" formatCode="#,##0">
                  <c:v>69835.183178335719</c:v>
                </c:pt>
                <c:pt idx="14" formatCode="#,##0">
                  <c:v>68568.498804452334</c:v>
                </c:pt>
                <c:pt idx="15" formatCode="#,##0">
                  <c:v>66363.821945053554</c:v>
                </c:pt>
                <c:pt idx="16" formatCode="#,##0">
                  <c:v>66159.291056734961</c:v>
                </c:pt>
                <c:pt idx="17" formatCode="#,##0">
                  <c:v>65582.000251000602</c:v>
                </c:pt>
              </c:numCache>
            </c:numRef>
          </c:val>
          <c:extLst>
            <c:ext xmlns:c16="http://schemas.microsoft.com/office/drawing/2014/chart" uri="{C3380CC4-5D6E-409C-BE32-E72D297353CC}">
              <c16:uniqueId val="{00000012-A587-4D33-B507-BB9196F418A8}"/>
            </c:ext>
          </c:extLst>
        </c:ser>
        <c:ser>
          <c:idx val="1"/>
          <c:order val="1"/>
          <c:spPr>
            <a:solidFill>
              <a:srgbClr val="993366"/>
            </a:solidFill>
            <a:ln w="12700">
              <a:solidFill>
                <a:srgbClr val="000000"/>
              </a:solidFill>
              <a:prstDash val="solid"/>
            </a:ln>
          </c:spPr>
          <c:invertIfNegative val="0"/>
          <c:cat>
            <c:strRef>
              <c:f>'four-year set-pp3-10'!$K$396:$K$413</c:f>
              <c:strCache>
                <c:ptCount val="18"/>
                <c:pt idx="0">
                  <c:v>SREB states (1.0%)</c:v>
                </c:pt>
                <c:pt idx="2">
                  <c:v>Delaware (0.7%)</c:v>
                </c:pt>
                <c:pt idx="3">
                  <c:v>Virginia (0.8%)</c:v>
                </c:pt>
                <c:pt idx="4">
                  <c:v>Maryland (7.9%)</c:v>
                </c:pt>
                <c:pt idx="5">
                  <c:v>Florida (3.5%)</c:v>
                </c:pt>
                <c:pt idx="6">
                  <c:v>Alabama (-0.7%)</c:v>
                </c:pt>
                <c:pt idx="7">
                  <c:v>Texas (-0.5%)</c:v>
                </c:pt>
                <c:pt idx="8">
                  <c:v>South Carolina (3.2%)</c:v>
                </c:pt>
                <c:pt idx="9">
                  <c:v>North Carolina (-1.8%)</c:v>
                </c:pt>
                <c:pt idx="10">
                  <c:v>Georgia (2.7%)</c:v>
                </c:pt>
                <c:pt idx="11">
                  <c:v>Tennessee (0.5%)</c:v>
                </c:pt>
                <c:pt idx="12">
                  <c:v>Kentucky (0.8%)</c:v>
                </c:pt>
                <c:pt idx="13">
                  <c:v>West Virginia (1.7%)</c:v>
                </c:pt>
                <c:pt idx="14">
                  <c:v>Mississippi (3.9%)</c:v>
                </c:pt>
                <c:pt idx="15">
                  <c:v>Louisiana (1.5%)</c:v>
                </c:pt>
                <c:pt idx="16">
                  <c:v>Oklahoma (-7.0%)</c:v>
                </c:pt>
                <c:pt idx="17">
                  <c:v>Arkansas (0.6%)</c:v>
                </c:pt>
              </c:strCache>
            </c:strRef>
          </c:cat>
          <c:val>
            <c:numRef>
              <c:f>'four-year set-pp3-10'!$M$396:$M$413</c:f>
              <c:numCache>
                <c:formatCode>0.0%</c:formatCode>
                <c:ptCount val="18"/>
                <c:pt idx="0">
                  <c:v>9.569287148593647E-3</c:v>
                </c:pt>
                <c:pt idx="2">
                  <c:v>7.4379555177909304E-3</c:v>
                </c:pt>
                <c:pt idx="3">
                  <c:v>8.4909665081963764E-3</c:v>
                </c:pt>
                <c:pt idx="4">
                  <c:v>7.8863826107936699E-2</c:v>
                </c:pt>
                <c:pt idx="5">
                  <c:v>3.4703155641654833E-2</c:v>
                </c:pt>
                <c:pt idx="6">
                  <c:v>-6.7938968714172619E-3</c:v>
                </c:pt>
                <c:pt idx="7">
                  <c:v>-5.1888647193668192E-3</c:v>
                </c:pt>
                <c:pt idx="8">
                  <c:v>3.2457865973814365E-2</c:v>
                </c:pt>
                <c:pt idx="9">
                  <c:v>-1.7546758396800945E-2</c:v>
                </c:pt>
                <c:pt idx="10">
                  <c:v>2.7033695317113807E-2</c:v>
                </c:pt>
                <c:pt idx="11">
                  <c:v>4.6119204901870492E-3</c:v>
                </c:pt>
                <c:pt idx="12">
                  <c:v>8.0145655546421616E-3</c:v>
                </c:pt>
                <c:pt idx="13">
                  <c:v>1.6920997879797395E-2</c:v>
                </c:pt>
                <c:pt idx="14">
                  <c:v>3.8556593156582476E-2</c:v>
                </c:pt>
                <c:pt idx="15">
                  <c:v>1.4674383056350871E-2</c:v>
                </c:pt>
                <c:pt idx="16">
                  <c:v>-6.96695914289681E-2</c:v>
                </c:pt>
                <c:pt idx="17">
                  <c:v>6.2736010211575264E-3</c:v>
                </c:pt>
              </c:numCache>
            </c:numRef>
          </c:val>
          <c:extLst>
            <c:ext xmlns:c16="http://schemas.microsoft.com/office/drawing/2014/chart" uri="{C3380CC4-5D6E-409C-BE32-E72D297353CC}">
              <c16:uniqueId val="{00000013-A587-4D33-B507-BB9196F418A8}"/>
            </c:ext>
          </c:extLst>
        </c:ser>
        <c:dLbls>
          <c:showLegendKey val="0"/>
          <c:showVal val="0"/>
          <c:showCatName val="0"/>
          <c:showSerName val="0"/>
          <c:showPercent val="0"/>
          <c:showBubbleSize val="0"/>
        </c:dLbls>
        <c:gapWidth val="50"/>
        <c:overlap val="100"/>
        <c:axId val="91638016"/>
        <c:axId val="91668480"/>
      </c:barChart>
      <c:catAx>
        <c:axId val="91638016"/>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1668480"/>
        <c:crosses val="autoZero"/>
        <c:auto val="1"/>
        <c:lblAlgn val="ctr"/>
        <c:lblOffset val="100"/>
        <c:tickLblSkip val="1"/>
        <c:tickMarkSkip val="1"/>
        <c:noMultiLvlLbl val="0"/>
      </c:catAx>
      <c:valAx>
        <c:axId val="91668480"/>
        <c:scaling>
          <c:orientation val="minMax"/>
          <c:max val="106000"/>
          <c:min val="10000"/>
        </c:scaling>
        <c:delete val="1"/>
        <c:axPos val="t"/>
        <c:numFmt formatCode="&quot;$&quot;#,##0" sourceLinked="1"/>
        <c:majorTickMark val="out"/>
        <c:minorTickMark val="none"/>
        <c:tickLblPos val="nextTo"/>
        <c:crossAx val="91638016"/>
        <c:crosses val="autoZero"/>
        <c:crossBetween val="between"/>
        <c:majorUnit val="10000"/>
        <c:minorUnit val="5000"/>
      </c:valAx>
      <c:spPr>
        <a:noFill/>
        <a:ln w="25400">
          <a:noFill/>
        </a:ln>
      </c:spPr>
    </c:plotArea>
    <c:plotVisOnly val="1"/>
    <c:dispBlanksAs val="gap"/>
    <c:showDLblsOverMax val="0"/>
  </c:chart>
  <c:spPr>
    <a:no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Appropriations and Tuition/Fees Revenue per FTE Student, 2014-15</a:t>
            </a:r>
          </a:p>
          <a:p>
            <a:pPr>
              <a:defRPr sz="100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(change from 2013-14 shown in parentheses)</a:t>
            </a:r>
          </a:p>
        </c:rich>
      </c:tx>
      <c:layout>
        <c:manualLayout>
          <c:xMode val="edge"/>
          <c:yMode val="edge"/>
          <c:x val="0.12771206819742842"/>
          <c:y val="1.0790670034170261E-2"/>
        </c:manualLayout>
      </c:layout>
      <c:overlay val="0"/>
      <c:spPr>
        <a:noFill/>
        <a:ln w="25400">
          <a:noFill/>
        </a:ln>
      </c:spPr>
    </c:title>
    <c:autoTitleDeleted val="0"/>
    <c:plotArea>
      <c:layout>
        <c:manualLayout>
          <c:layoutTarget val="inner"/>
          <c:xMode val="edge"/>
          <c:yMode val="edge"/>
          <c:x val="0.21293551783509296"/>
          <c:y val="0.16199385953246873"/>
          <c:w val="0.74685610914273459"/>
          <c:h val="0.80965142411900193"/>
        </c:manualLayout>
      </c:layout>
      <c:barChart>
        <c:barDir val="bar"/>
        <c:grouping val="stacked"/>
        <c:varyColors val="0"/>
        <c:ser>
          <c:idx val="0"/>
          <c:order val="0"/>
          <c:spPr>
            <a:solidFill>
              <a:schemeClr val="bg1">
                <a:lumMod val="85000"/>
              </a:schemeClr>
            </a:solidFill>
            <a:ln w="12700">
              <a:solidFill>
                <a:srgbClr val="000000"/>
              </a:solidFill>
              <a:prstDash val="solid"/>
            </a:ln>
          </c:spPr>
          <c:invertIfNegative val="0"/>
          <c:dLbls>
            <c:dLbl>
              <c:idx val="0"/>
              <c:tx>
                <c:rich>
                  <a:bodyPr/>
                  <a:lstStyle/>
                  <a:p>
                    <a:r>
                      <a:rPr lang="en-US" sz="800" baseline="0">
                        <a:solidFill>
                          <a:sysClr val="windowText" lastClr="000000"/>
                        </a:solidFill>
                        <a:latin typeface="Arial" pitchFamily="34" charset="0"/>
                        <a:cs typeface="Arial" pitchFamily="34" charset="0"/>
                      </a:rPr>
                      <a:t> 42% </a:t>
                    </a:r>
                    <a:endParaRPr lang="en-US" sz="800">
                      <a:latin typeface="Arial" pitchFamily="34" charset="0"/>
                      <a:cs typeface="Arial" pitchFamily="34" charset="0"/>
                    </a:endParaRP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D38-4C3B-8067-E1275330A798}"/>
                </c:ext>
              </c:extLst>
            </c:dLbl>
            <c:dLbl>
              <c:idx val="1"/>
              <c:delete val="1"/>
              <c:extLst>
                <c:ext xmlns:c15="http://schemas.microsoft.com/office/drawing/2012/chart" uri="{CE6537A1-D6FC-4f65-9D91-7224C49458BB}"/>
                <c:ext xmlns:c16="http://schemas.microsoft.com/office/drawing/2014/chart" uri="{C3380CC4-5D6E-409C-BE32-E72D297353CC}">
                  <c16:uniqueId val="{00000001-6D38-4C3B-8067-E1275330A798}"/>
                </c:ext>
              </c:extLst>
            </c:dLbl>
            <c:dLbl>
              <c:idx val="2"/>
              <c:tx>
                <c:rich>
                  <a:bodyPr/>
                  <a:lstStyle/>
                  <a:p>
                    <a:r>
                      <a:rPr lang="en-US" sz="800" baseline="0">
                        <a:solidFill>
                          <a:sysClr val="windowText" lastClr="000000"/>
                        </a:solidFill>
                        <a:latin typeface="Arial" pitchFamily="34" charset="0"/>
                        <a:cs typeface="Arial" pitchFamily="34" charset="0"/>
                      </a:rPr>
                      <a:t> 21% </a:t>
                    </a:r>
                    <a:endParaRPr lang="en-US" sz="800">
                      <a:latin typeface="Arial" pitchFamily="34" charset="0"/>
                      <a:cs typeface="Arial" pitchFamily="34" charset="0"/>
                    </a:endParaRP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D38-4C3B-8067-E1275330A798}"/>
                </c:ext>
              </c:extLst>
            </c:dLbl>
            <c:dLbl>
              <c:idx val="3"/>
              <c:tx>
                <c:rich>
                  <a:bodyPr/>
                  <a:lstStyle/>
                  <a:p>
                    <a:r>
                      <a:rPr lang="en-US" sz="800" baseline="0">
                        <a:solidFill>
                          <a:sysClr val="windowText" lastClr="000000"/>
                        </a:solidFill>
                        <a:latin typeface="Arial" pitchFamily="34" charset="0"/>
                        <a:cs typeface="Arial" pitchFamily="34" charset="0"/>
                      </a:rPr>
                      <a:t> 50%</a:t>
                    </a:r>
                    <a:endParaRPr lang="en-US" sz="800">
                      <a:latin typeface="Arial" pitchFamily="34" charset="0"/>
                      <a:cs typeface="Arial" pitchFamily="34" charset="0"/>
                    </a:endParaRP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D38-4C3B-8067-E1275330A798}"/>
                </c:ext>
              </c:extLst>
            </c:dLbl>
            <c:dLbl>
              <c:idx val="4"/>
              <c:tx>
                <c:rich>
                  <a:bodyPr/>
                  <a:lstStyle/>
                  <a:p>
                    <a:r>
                      <a:rPr lang="en-US" sz="800" baseline="0">
                        <a:solidFill>
                          <a:sysClr val="windowText" lastClr="000000"/>
                        </a:solidFill>
                        <a:latin typeface="Arial" pitchFamily="34" charset="0"/>
                        <a:cs typeface="Arial" pitchFamily="34" charset="0"/>
                      </a:rPr>
                      <a:t> 34%</a:t>
                    </a:r>
                    <a:endParaRPr lang="en-US" sz="800">
                      <a:latin typeface="Arial" pitchFamily="34" charset="0"/>
                      <a:cs typeface="Arial" pitchFamily="34" charset="0"/>
                    </a:endParaRP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D38-4C3B-8067-E1275330A798}"/>
                </c:ext>
              </c:extLst>
            </c:dLbl>
            <c:dLbl>
              <c:idx val="5"/>
              <c:tx>
                <c:rich>
                  <a:bodyPr/>
                  <a:lstStyle/>
                  <a:p>
                    <a:r>
                      <a:rPr lang="en-US" sz="800" baseline="0">
                        <a:solidFill>
                          <a:sysClr val="windowText" lastClr="000000"/>
                        </a:solidFill>
                        <a:latin typeface="Arial" pitchFamily="34" charset="0"/>
                        <a:cs typeface="Arial" pitchFamily="34" charset="0"/>
                      </a:rPr>
                      <a:t> 18%</a:t>
                    </a:r>
                    <a:endParaRPr lang="en-US" sz="800">
                      <a:latin typeface="Arial" pitchFamily="34" charset="0"/>
                      <a:cs typeface="Arial" pitchFamily="34" charset="0"/>
                    </a:endParaRP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D38-4C3B-8067-E1275330A798}"/>
                </c:ext>
              </c:extLst>
            </c:dLbl>
            <c:dLbl>
              <c:idx val="6"/>
              <c:tx>
                <c:rich>
                  <a:bodyPr/>
                  <a:lstStyle/>
                  <a:p>
                    <a:r>
                      <a:rPr lang="en-US" sz="800" baseline="0">
                        <a:solidFill>
                          <a:sysClr val="windowText" lastClr="000000"/>
                        </a:solidFill>
                        <a:latin typeface="Arial" pitchFamily="34" charset="0"/>
                        <a:cs typeface="Arial" pitchFamily="34" charset="0"/>
                      </a:rPr>
                      <a:t> 57%</a:t>
                    </a:r>
                    <a:endParaRPr lang="en-US" sz="800">
                      <a:latin typeface="Arial" pitchFamily="34" charset="0"/>
                      <a:cs typeface="Arial" pitchFamily="34" charset="0"/>
                    </a:endParaRP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D38-4C3B-8067-E1275330A798}"/>
                </c:ext>
              </c:extLst>
            </c:dLbl>
            <c:dLbl>
              <c:idx val="7"/>
              <c:tx>
                <c:rich>
                  <a:bodyPr/>
                  <a:lstStyle/>
                  <a:p>
                    <a:r>
                      <a:rPr lang="en-US" sz="800" baseline="0">
                        <a:solidFill>
                          <a:sysClr val="windowText" lastClr="000000"/>
                        </a:solidFill>
                        <a:latin typeface="Arial" pitchFamily="34" charset="0"/>
                        <a:cs typeface="Arial" pitchFamily="34" charset="0"/>
                      </a:rPr>
                      <a:t> 32%</a:t>
                    </a:r>
                    <a:endParaRPr lang="en-US" sz="800">
                      <a:latin typeface="Arial" pitchFamily="34" charset="0"/>
                      <a:cs typeface="Arial" pitchFamily="34" charset="0"/>
                    </a:endParaRP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D38-4C3B-8067-E1275330A798}"/>
                </c:ext>
              </c:extLst>
            </c:dLbl>
            <c:dLbl>
              <c:idx val="8"/>
              <c:tx>
                <c:rich>
                  <a:bodyPr/>
                  <a:lstStyle/>
                  <a:p>
                    <a:r>
                      <a:rPr lang="en-US" sz="800" baseline="0">
                        <a:solidFill>
                          <a:sysClr val="windowText" lastClr="000000"/>
                        </a:solidFill>
                        <a:latin typeface="Arial" pitchFamily="34" charset="0"/>
                        <a:cs typeface="Arial" pitchFamily="34" charset="0"/>
                      </a:rPr>
                      <a:t> 31%</a:t>
                    </a:r>
                    <a:endParaRPr lang="en-US" sz="800">
                      <a:latin typeface="Arial" pitchFamily="34" charset="0"/>
                      <a:cs typeface="Arial" pitchFamily="34" charset="0"/>
                    </a:endParaRP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D38-4C3B-8067-E1275330A798}"/>
                </c:ext>
              </c:extLst>
            </c:dLbl>
            <c:dLbl>
              <c:idx val="9"/>
              <c:tx>
                <c:rich>
                  <a:bodyPr/>
                  <a:lstStyle/>
                  <a:p>
                    <a:r>
                      <a:rPr lang="en-US" sz="800" baseline="0">
                        <a:solidFill>
                          <a:sysClr val="windowText" lastClr="000000"/>
                        </a:solidFill>
                        <a:latin typeface="Arial" pitchFamily="34" charset="0"/>
                        <a:cs typeface="Arial" pitchFamily="34" charset="0"/>
                      </a:rPr>
                      <a:t> 43% </a:t>
                    </a:r>
                    <a:endParaRPr lang="en-US" sz="800">
                      <a:latin typeface="Arial" pitchFamily="34" charset="0"/>
                      <a:cs typeface="Arial" pitchFamily="34" charset="0"/>
                    </a:endParaRP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D38-4C3B-8067-E1275330A798}"/>
                </c:ext>
              </c:extLst>
            </c:dLbl>
            <c:dLbl>
              <c:idx val="10"/>
              <c:tx>
                <c:rich>
                  <a:bodyPr/>
                  <a:lstStyle/>
                  <a:p>
                    <a:r>
                      <a:rPr lang="en-US" sz="800" baseline="0">
                        <a:solidFill>
                          <a:sysClr val="windowText" lastClr="000000"/>
                        </a:solidFill>
                        <a:latin typeface="Arial" pitchFamily="34" charset="0"/>
                        <a:cs typeface="Arial" pitchFamily="34" charset="0"/>
                      </a:rPr>
                      <a:t> 38%</a:t>
                    </a:r>
                    <a:endParaRPr lang="en-US" sz="800">
                      <a:latin typeface="Arial" pitchFamily="34" charset="0"/>
                      <a:cs typeface="Arial" pitchFamily="34" charset="0"/>
                    </a:endParaRP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D38-4C3B-8067-E1275330A798}"/>
                </c:ext>
              </c:extLst>
            </c:dLbl>
            <c:dLbl>
              <c:idx val="11"/>
              <c:tx>
                <c:rich>
                  <a:bodyPr/>
                  <a:lstStyle/>
                  <a:p>
                    <a:r>
                      <a:rPr lang="en-US" sz="800" baseline="0">
                        <a:solidFill>
                          <a:sysClr val="windowText" lastClr="000000"/>
                        </a:solidFill>
                        <a:latin typeface="Arial" pitchFamily="34" charset="0"/>
                        <a:cs typeface="Arial" pitchFamily="34" charset="0"/>
                      </a:rPr>
                      <a:t> 38% </a:t>
                    </a:r>
                    <a:endParaRPr lang="en-US" sz="800">
                      <a:latin typeface="Arial" pitchFamily="34" charset="0"/>
                      <a:cs typeface="Arial" pitchFamily="34" charset="0"/>
                    </a:endParaRP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D38-4C3B-8067-E1275330A798}"/>
                </c:ext>
              </c:extLst>
            </c:dLbl>
            <c:dLbl>
              <c:idx val="12"/>
              <c:tx>
                <c:rich>
                  <a:bodyPr/>
                  <a:lstStyle/>
                  <a:p>
                    <a:r>
                      <a:rPr lang="en-US" sz="800" baseline="0">
                        <a:solidFill>
                          <a:sysClr val="windowText" lastClr="000000"/>
                        </a:solidFill>
                        <a:latin typeface="Arial" pitchFamily="34" charset="0"/>
                        <a:cs typeface="Arial" pitchFamily="34" charset="0"/>
                      </a:rPr>
                      <a:t> 47%</a:t>
                    </a:r>
                    <a:endParaRPr lang="en-US" sz="800">
                      <a:latin typeface="Arial" pitchFamily="34" charset="0"/>
                      <a:cs typeface="Arial" pitchFamily="34" charset="0"/>
                    </a:endParaRP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D38-4C3B-8067-E1275330A798}"/>
                </c:ext>
              </c:extLst>
            </c:dLbl>
            <c:dLbl>
              <c:idx val="13"/>
              <c:tx>
                <c:rich>
                  <a:bodyPr/>
                  <a:lstStyle/>
                  <a:p>
                    <a:r>
                      <a:rPr lang="en-US" sz="800" baseline="0">
                        <a:solidFill>
                          <a:sysClr val="windowText" lastClr="000000"/>
                        </a:solidFill>
                        <a:latin typeface="Arial" pitchFamily="34" charset="0"/>
                        <a:cs typeface="Arial" pitchFamily="34" charset="0"/>
                      </a:rPr>
                      <a:t> 44%</a:t>
                    </a:r>
                    <a:endParaRPr lang="en-US" sz="800">
                      <a:latin typeface="Arial" pitchFamily="34" charset="0"/>
                      <a:cs typeface="Arial" pitchFamily="34" charset="0"/>
                    </a:endParaRP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D38-4C3B-8067-E1275330A798}"/>
                </c:ext>
              </c:extLst>
            </c:dLbl>
            <c:dLbl>
              <c:idx val="14"/>
              <c:tx>
                <c:rich>
                  <a:bodyPr/>
                  <a:lstStyle/>
                  <a:p>
                    <a:r>
                      <a:rPr lang="en-US" sz="800" baseline="0">
                        <a:solidFill>
                          <a:sysClr val="windowText" lastClr="000000"/>
                        </a:solidFill>
                        <a:latin typeface="Arial" pitchFamily="34" charset="0"/>
                        <a:cs typeface="Arial" pitchFamily="34" charset="0"/>
                      </a:rPr>
                      <a:t> 30%</a:t>
                    </a:r>
                    <a:endParaRPr lang="en-US" sz="800">
                      <a:latin typeface="Arial" pitchFamily="34" charset="0"/>
                      <a:cs typeface="Arial" pitchFamily="34" charset="0"/>
                    </a:endParaRP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D38-4C3B-8067-E1275330A798}"/>
                </c:ext>
              </c:extLst>
            </c:dLbl>
            <c:dLbl>
              <c:idx val="15"/>
              <c:tx>
                <c:rich>
                  <a:bodyPr/>
                  <a:lstStyle/>
                  <a:p>
                    <a:r>
                      <a:rPr lang="en-US" sz="800" baseline="0">
                        <a:solidFill>
                          <a:sysClr val="windowText" lastClr="000000"/>
                        </a:solidFill>
                        <a:latin typeface="Arial" pitchFamily="34" charset="0"/>
                        <a:cs typeface="Arial" pitchFamily="34" charset="0"/>
                      </a:rPr>
                      <a:t> 47%</a:t>
                    </a:r>
                    <a:endParaRPr lang="en-US" sz="800">
                      <a:latin typeface="Arial" pitchFamily="34" charset="0"/>
                      <a:cs typeface="Arial" pitchFamily="34" charset="0"/>
                    </a:endParaRP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D38-4C3B-8067-E1275330A798}"/>
                </c:ext>
              </c:extLst>
            </c:dLbl>
            <c:dLbl>
              <c:idx val="16"/>
              <c:tx>
                <c:rich>
                  <a:bodyPr/>
                  <a:lstStyle/>
                  <a:p>
                    <a:r>
                      <a:rPr lang="en-US" sz="800" baseline="0">
                        <a:solidFill>
                          <a:sysClr val="windowText" lastClr="000000"/>
                        </a:solidFill>
                        <a:latin typeface="Arial" pitchFamily="34" charset="0"/>
                        <a:cs typeface="Arial" pitchFamily="34" charset="0"/>
                      </a:rPr>
                      <a:t> 54%</a:t>
                    </a:r>
                    <a:endParaRPr lang="en-US" sz="800">
                      <a:latin typeface="Arial" pitchFamily="34" charset="0"/>
                      <a:cs typeface="Arial" pitchFamily="34" charset="0"/>
                    </a:endParaRP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D38-4C3B-8067-E1275330A798}"/>
                </c:ext>
              </c:extLst>
            </c:dLbl>
            <c:dLbl>
              <c:idx val="17"/>
              <c:tx>
                <c:rich>
                  <a:bodyPr/>
                  <a:lstStyle/>
                  <a:p>
                    <a:r>
                      <a:rPr lang="en-US" sz="800" baseline="0">
                        <a:solidFill>
                          <a:sysClr val="windowText" lastClr="000000"/>
                        </a:solidFill>
                        <a:latin typeface="Arial" pitchFamily="34" charset="0"/>
                        <a:cs typeface="Arial" pitchFamily="34" charset="0"/>
                      </a:rPr>
                      <a:t>33%</a:t>
                    </a:r>
                    <a:endParaRPr lang="en-US" sz="800">
                      <a:latin typeface="Arial" pitchFamily="34" charset="0"/>
                      <a:cs typeface="Arial" pitchFamily="34" charset="0"/>
                    </a:endParaRP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D38-4C3B-8067-E1275330A798}"/>
                </c:ext>
              </c:extLst>
            </c:dLbl>
            <c:spPr>
              <a:noFill/>
              <a:ln>
                <a:noFill/>
              </a:ln>
              <a:effectLst/>
            </c:spPr>
            <c:txPr>
              <a:bodyPr/>
              <a:lstStyle/>
              <a:p>
                <a:pPr>
                  <a:defRPr sz="800" b="0" i="0" u="none" strike="noStrike" baseline="0">
                    <a:solidFill>
                      <a:sysClr val="windowText" lastClr="000000"/>
                    </a:solidFill>
                    <a:latin typeface="Arial" pitchFamily="34" charset="0"/>
                    <a:ea typeface="Arial"/>
                    <a:cs typeface="Arial"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'four-year set-pp3-10'!$K$339:$K$356</c:f>
              <c:strCache>
                <c:ptCount val="18"/>
                <c:pt idx="0">
                  <c:v>SREB states (3.1%)</c:v>
                </c:pt>
                <c:pt idx="2">
                  <c:v>Delaware (1.4%)</c:v>
                </c:pt>
                <c:pt idx="3">
                  <c:v>Maryland (5.4%)</c:v>
                </c:pt>
                <c:pt idx="4">
                  <c:v>Kentucky (3.2%)</c:v>
                </c:pt>
                <c:pt idx="5">
                  <c:v>South Carolina (3.8%)</c:v>
                </c:pt>
                <c:pt idx="6">
                  <c:v>North Carolina (3.1%)</c:v>
                </c:pt>
                <c:pt idx="7">
                  <c:v>Alabama (-1.4%)</c:v>
                </c:pt>
                <c:pt idx="8">
                  <c:v>Virginia (6.2%)</c:v>
                </c:pt>
                <c:pt idx="9">
                  <c:v>Mississippi (5.9%)</c:v>
                </c:pt>
                <c:pt idx="10">
                  <c:v>Tennessee (4.5%)</c:v>
                </c:pt>
                <c:pt idx="11">
                  <c:v>Oklahoma (21.0%)</c:v>
                </c:pt>
                <c:pt idx="12">
                  <c:v>Arkansas (-2.5%)</c:v>
                </c:pt>
                <c:pt idx="13">
                  <c:v>Georgia (2.6%)</c:v>
                </c:pt>
                <c:pt idx="14">
                  <c:v>West Virginia (6.0%)</c:v>
                </c:pt>
                <c:pt idx="15">
                  <c:v>Texas (1.0%)</c:v>
                </c:pt>
                <c:pt idx="16">
                  <c:v>Florida (-1.0%)</c:v>
                </c:pt>
                <c:pt idx="17">
                  <c:v>Louisiana (5.8%)</c:v>
                </c:pt>
              </c:strCache>
            </c:strRef>
          </c:cat>
          <c:val>
            <c:numRef>
              <c:f>'four-year set-pp3-10'!$L$339:$L$356</c:f>
              <c:numCache>
                <c:formatCode>#,##0_);\(#,##0\)</c:formatCode>
                <c:ptCount val="18"/>
                <c:pt idx="0">
                  <c:v>6407.2177982859994</c:v>
                </c:pt>
                <c:pt idx="2">
                  <c:v>6300.5345464537595</c:v>
                </c:pt>
                <c:pt idx="3">
                  <c:v>10733.541076936903</c:v>
                </c:pt>
                <c:pt idx="4">
                  <c:v>6580.2965399701989</c:v>
                </c:pt>
                <c:pt idx="5">
                  <c:v>3403.3302611242357</c:v>
                </c:pt>
                <c:pt idx="6">
                  <c:v>10025.460532777179</c:v>
                </c:pt>
                <c:pt idx="7">
                  <c:v>5507.7665009381089</c:v>
                </c:pt>
                <c:pt idx="8">
                  <c:v>5168.0036196172041</c:v>
                </c:pt>
                <c:pt idx="9">
                  <c:v>7090.6623821027042</c:v>
                </c:pt>
                <c:pt idx="10">
                  <c:v>5748.623325823597</c:v>
                </c:pt>
                <c:pt idx="11">
                  <c:v>5645.4665640781732</c:v>
                </c:pt>
                <c:pt idx="12">
                  <c:v>6655.6615859438352</c:v>
                </c:pt>
                <c:pt idx="13">
                  <c:v>6206.7361055174597</c:v>
                </c:pt>
                <c:pt idx="14">
                  <c:v>4077.0698901063784</c:v>
                </c:pt>
                <c:pt idx="15">
                  <c:v>6370.4039172884841</c:v>
                </c:pt>
                <c:pt idx="16">
                  <c:v>6663.0907965547676</c:v>
                </c:pt>
                <c:pt idx="17">
                  <c:v>3970.8070778283986</c:v>
                </c:pt>
              </c:numCache>
            </c:numRef>
          </c:val>
          <c:extLst>
            <c:ext xmlns:c16="http://schemas.microsoft.com/office/drawing/2014/chart" uri="{C3380CC4-5D6E-409C-BE32-E72D297353CC}">
              <c16:uniqueId val="{00000012-6D38-4C3B-8067-E1275330A798}"/>
            </c:ext>
          </c:extLst>
        </c:ser>
        <c:ser>
          <c:idx val="1"/>
          <c:order val="1"/>
          <c:spPr>
            <a:solidFill>
              <a:srgbClr val="000000"/>
            </a:solidFill>
            <a:ln w="12700">
              <a:solidFill>
                <a:srgbClr val="000000"/>
              </a:solidFill>
              <a:prstDash val="solid"/>
            </a:ln>
          </c:spPr>
          <c:invertIfNegative val="0"/>
          <c:cat>
            <c:strRef>
              <c:f>'four-year set-pp3-10'!$K$339:$K$356</c:f>
              <c:strCache>
                <c:ptCount val="18"/>
                <c:pt idx="0">
                  <c:v>SREB states (3.1%)</c:v>
                </c:pt>
                <c:pt idx="2">
                  <c:v>Delaware (1.4%)</c:v>
                </c:pt>
                <c:pt idx="3">
                  <c:v>Maryland (5.4%)</c:v>
                </c:pt>
                <c:pt idx="4">
                  <c:v>Kentucky (3.2%)</c:v>
                </c:pt>
                <c:pt idx="5">
                  <c:v>South Carolina (3.8%)</c:v>
                </c:pt>
                <c:pt idx="6">
                  <c:v>North Carolina (3.1%)</c:v>
                </c:pt>
                <c:pt idx="7">
                  <c:v>Alabama (-1.4%)</c:v>
                </c:pt>
                <c:pt idx="8">
                  <c:v>Virginia (6.2%)</c:v>
                </c:pt>
                <c:pt idx="9">
                  <c:v>Mississippi (5.9%)</c:v>
                </c:pt>
                <c:pt idx="10">
                  <c:v>Tennessee (4.5%)</c:v>
                </c:pt>
                <c:pt idx="11">
                  <c:v>Oklahoma (21.0%)</c:v>
                </c:pt>
                <c:pt idx="12">
                  <c:v>Arkansas (-2.5%)</c:v>
                </c:pt>
                <c:pt idx="13">
                  <c:v>Georgia (2.6%)</c:v>
                </c:pt>
                <c:pt idx="14">
                  <c:v>West Virginia (6.0%)</c:v>
                </c:pt>
                <c:pt idx="15">
                  <c:v>Texas (1.0%)</c:v>
                </c:pt>
                <c:pt idx="16">
                  <c:v>Florida (-1.0%)</c:v>
                </c:pt>
                <c:pt idx="17">
                  <c:v>Louisiana (5.8%)</c:v>
                </c:pt>
              </c:strCache>
            </c:strRef>
          </c:cat>
          <c:val>
            <c:numRef>
              <c:f>'four-year set-pp3-10'!$M$339:$M$356</c:f>
              <c:numCache>
                <c:formatCode>#,##0_);\(#,##0\)</c:formatCode>
                <c:ptCount val="18"/>
                <c:pt idx="0">
                  <c:v>8904.8023799956572</c:v>
                </c:pt>
                <c:pt idx="2">
                  <c:v>23742.801127632076</c:v>
                </c:pt>
                <c:pt idx="3">
                  <c:v>10896.933575442028</c:v>
                </c:pt>
                <c:pt idx="4">
                  <c:v>12977.783553126266</c:v>
                </c:pt>
                <c:pt idx="5">
                  <c:v>15023.796372187258</c:v>
                </c:pt>
                <c:pt idx="6">
                  <c:v>7532.7418327651822</c:v>
                </c:pt>
                <c:pt idx="7">
                  <c:v>11667.540592342766</c:v>
                </c:pt>
                <c:pt idx="8">
                  <c:v>11693.172035890848</c:v>
                </c:pt>
                <c:pt idx="9">
                  <c:v>9536.95555138907</c:v>
                </c:pt>
                <c:pt idx="10">
                  <c:v>9211.897974036121</c:v>
                </c:pt>
                <c:pt idx="11">
                  <c:v>9263.1953891134963</c:v>
                </c:pt>
                <c:pt idx="12">
                  <c:v>7381.4648858303972</c:v>
                </c:pt>
                <c:pt idx="13">
                  <c:v>7750.9453025989369</c:v>
                </c:pt>
                <c:pt idx="14">
                  <c:v>9675.4253818502639</c:v>
                </c:pt>
                <c:pt idx="15">
                  <c:v>7171.9635863844333</c:v>
                </c:pt>
                <c:pt idx="16">
                  <c:v>5676.271887931508</c:v>
                </c:pt>
                <c:pt idx="17">
                  <c:v>7894.680415508722</c:v>
                </c:pt>
              </c:numCache>
            </c:numRef>
          </c:val>
          <c:extLst>
            <c:ext xmlns:c16="http://schemas.microsoft.com/office/drawing/2014/chart" uri="{C3380CC4-5D6E-409C-BE32-E72D297353CC}">
              <c16:uniqueId val="{00000013-6D38-4C3B-8067-E1275330A798}"/>
            </c:ext>
          </c:extLst>
        </c:ser>
        <c:dLbls>
          <c:showLegendKey val="0"/>
          <c:showVal val="0"/>
          <c:showCatName val="0"/>
          <c:showSerName val="0"/>
          <c:showPercent val="0"/>
          <c:showBubbleSize val="0"/>
        </c:dLbls>
        <c:gapWidth val="50"/>
        <c:overlap val="100"/>
        <c:axId val="91689728"/>
        <c:axId val="91691264"/>
      </c:barChart>
      <c:catAx>
        <c:axId val="91689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1691264"/>
        <c:crosses val="autoZero"/>
        <c:auto val="1"/>
        <c:lblAlgn val="ctr"/>
        <c:lblOffset val="100"/>
        <c:tickLblSkip val="1"/>
        <c:tickMarkSkip val="1"/>
        <c:noMultiLvlLbl val="0"/>
      </c:catAx>
      <c:valAx>
        <c:axId val="91691264"/>
        <c:scaling>
          <c:orientation val="minMax"/>
          <c:max val="32000"/>
          <c:min val="0"/>
        </c:scaling>
        <c:delete val="1"/>
        <c:axPos val="t"/>
        <c:numFmt formatCode="#,##0_);\(#,##0\)" sourceLinked="1"/>
        <c:majorTickMark val="out"/>
        <c:minorTickMark val="none"/>
        <c:tickLblPos val="nextTo"/>
        <c:crossAx val="91689728"/>
        <c:crosses val="autoZero"/>
        <c:crossBetween val="between"/>
        <c:majorUnit val="1000"/>
        <c:minorUnit val="1000"/>
      </c:valAx>
      <c:spPr>
        <a:noFill/>
        <a:ln w="25400">
          <a:noFill/>
        </a:ln>
      </c:spPr>
    </c:plotArea>
    <c:plotVisOnly val="1"/>
    <c:dispBlanksAs val="gap"/>
    <c:showDLblsOverMax val="0"/>
  </c:chart>
  <c:spPr>
    <a:no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orientation="landscape" horizontalDpi="1200" verticalDpi="120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8" Type="http://schemas.openxmlformats.org/officeDocument/2006/relationships/chart" Target="../charts/chart40.xml"/><Relationship Id="rId13" Type="http://schemas.openxmlformats.org/officeDocument/2006/relationships/chart" Target="../charts/chart45.xml"/><Relationship Id="rId3" Type="http://schemas.openxmlformats.org/officeDocument/2006/relationships/chart" Target="../charts/chart35.xml"/><Relationship Id="rId7" Type="http://schemas.openxmlformats.org/officeDocument/2006/relationships/chart" Target="../charts/chart39.xml"/><Relationship Id="rId12" Type="http://schemas.openxmlformats.org/officeDocument/2006/relationships/chart" Target="../charts/chart44.xml"/><Relationship Id="rId2" Type="http://schemas.openxmlformats.org/officeDocument/2006/relationships/chart" Target="../charts/chart34.xml"/><Relationship Id="rId1" Type="http://schemas.openxmlformats.org/officeDocument/2006/relationships/chart" Target="../charts/chart33.xml"/><Relationship Id="rId6" Type="http://schemas.openxmlformats.org/officeDocument/2006/relationships/chart" Target="../charts/chart38.xml"/><Relationship Id="rId11" Type="http://schemas.openxmlformats.org/officeDocument/2006/relationships/chart" Target="../charts/chart43.xml"/><Relationship Id="rId5" Type="http://schemas.openxmlformats.org/officeDocument/2006/relationships/chart" Target="../charts/chart37.xml"/><Relationship Id="rId10" Type="http://schemas.openxmlformats.org/officeDocument/2006/relationships/chart" Target="../charts/chart42.xml"/><Relationship Id="rId4" Type="http://schemas.openxmlformats.org/officeDocument/2006/relationships/chart" Target="../charts/chart36.xml"/><Relationship Id="rId9" Type="http://schemas.openxmlformats.org/officeDocument/2006/relationships/chart" Target="../charts/chart4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8" Type="http://schemas.openxmlformats.org/officeDocument/2006/relationships/chart" Target="../charts/chart24.xml"/><Relationship Id="rId13" Type="http://schemas.openxmlformats.org/officeDocument/2006/relationships/chart" Target="../charts/chart29.xml"/><Relationship Id="rId3" Type="http://schemas.openxmlformats.org/officeDocument/2006/relationships/chart" Target="../charts/chart19.xml"/><Relationship Id="rId7" Type="http://schemas.openxmlformats.org/officeDocument/2006/relationships/chart" Target="../charts/chart23.xml"/><Relationship Id="rId12" Type="http://schemas.openxmlformats.org/officeDocument/2006/relationships/chart" Target="../charts/chart28.xml"/><Relationship Id="rId2" Type="http://schemas.openxmlformats.org/officeDocument/2006/relationships/chart" Target="../charts/chart18.xml"/><Relationship Id="rId16" Type="http://schemas.openxmlformats.org/officeDocument/2006/relationships/chart" Target="../charts/chart32.xml"/><Relationship Id="rId1" Type="http://schemas.openxmlformats.org/officeDocument/2006/relationships/chart" Target="../charts/chart17.xml"/><Relationship Id="rId6" Type="http://schemas.openxmlformats.org/officeDocument/2006/relationships/chart" Target="../charts/chart22.xml"/><Relationship Id="rId11" Type="http://schemas.openxmlformats.org/officeDocument/2006/relationships/chart" Target="../charts/chart27.xml"/><Relationship Id="rId5" Type="http://schemas.openxmlformats.org/officeDocument/2006/relationships/chart" Target="../charts/chart21.xml"/><Relationship Id="rId15" Type="http://schemas.openxmlformats.org/officeDocument/2006/relationships/chart" Target="../charts/chart31.xml"/><Relationship Id="rId10" Type="http://schemas.openxmlformats.org/officeDocument/2006/relationships/chart" Target="../charts/chart26.xml"/><Relationship Id="rId4" Type="http://schemas.openxmlformats.org/officeDocument/2006/relationships/chart" Target="../charts/chart20.xml"/><Relationship Id="rId9" Type="http://schemas.openxmlformats.org/officeDocument/2006/relationships/chart" Target="../charts/chart25.xml"/><Relationship Id="rId14"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0</xdr:col>
      <xdr:colOff>38100</xdr:colOff>
      <xdr:row>25</xdr:row>
      <xdr:rowOff>161924</xdr:rowOff>
    </xdr:from>
    <xdr:to>
      <xdr:col>2</xdr:col>
      <xdr:colOff>0</xdr:colOff>
      <xdr:row>36</xdr:row>
      <xdr:rowOff>161925</xdr:rowOff>
    </xdr:to>
    <xdr:sp macro="" textlink="">
      <xdr:nvSpPr>
        <xdr:cNvPr id="82948" name="Text Box 4"/>
        <xdr:cNvSpPr txBox="1">
          <a:spLocks noChangeArrowheads="1"/>
        </xdr:cNvSpPr>
      </xdr:nvSpPr>
      <xdr:spPr bwMode="auto">
        <a:xfrm>
          <a:off x="38100" y="5981699"/>
          <a:ext cx="1171575" cy="3695701"/>
        </a:xfrm>
        <a:prstGeom prst="rect">
          <a:avLst/>
        </a:prstGeom>
        <a:noFill/>
        <a:ln w="9525">
          <a:noFill/>
          <a:miter lim="800000"/>
          <a:headEnd/>
          <a:tailEnd/>
        </a:ln>
      </xdr:spPr>
      <xdr:txBody>
        <a:bodyPr vertOverflow="clip" wrap="square" lIns="27432" tIns="27432" rIns="0" bIns="0" anchor="t" upright="1"/>
        <a:lstStyle/>
        <a:p>
          <a:pPr algn="l" rtl="0">
            <a:defRPr sz="1000"/>
          </a:pPr>
          <a:endParaRPr lang="en-US" sz="1200" b="0" i="0" u="none" strike="noStrike" baseline="0">
            <a:solidFill>
              <a:srgbClr val="000000"/>
            </a:solidFill>
            <a:latin typeface="Times New Roman" pitchFamily="18" charset="0"/>
            <a:cs typeface="Times New Roman" pitchFamily="18" charset="0"/>
          </a:endParaRPr>
        </a:p>
        <a:p>
          <a:pPr algn="l" rtl="0">
            <a:defRPr sz="1000"/>
          </a:pPr>
          <a:endParaRPr lang="en-US" sz="1200" b="0" i="0" u="none" strike="noStrike" baseline="0">
            <a:solidFill>
              <a:srgbClr val="000000"/>
            </a:solidFill>
            <a:latin typeface="Times New Roman" pitchFamily="18" charset="0"/>
            <a:cs typeface="Times New Roman" pitchFamily="18" charset="0"/>
          </a:endParaRPr>
        </a:p>
        <a:p>
          <a:pPr algn="l" rtl="0">
            <a:defRPr sz="1000"/>
          </a:pPr>
          <a:endParaRPr lang="en-US" sz="1200" b="0" i="0" u="none" strike="noStrike" baseline="0">
            <a:solidFill>
              <a:srgbClr val="000000"/>
            </a:solidFill>
            <a:latin typeface="Times New Roman" pitchFamily="18" charset="0"/>
            <a:cs typeface="Times New Roman" pitchFamily="18" charset="0"/>
          </a:endParaRPr>
        </a:p>
        <a:p>
          <a:pPr algn="l" rtl="0">
            <a:defRPr sz="1000"/>
          </a:pPr>
          <a:endParaRPr lang="en-US" sz="1200" b="0" i="0" u="none" strike="noStrike" baseline="0">
            <a:solidFill>
              <a:srgbClr val="000000"/>
            </a:solidFill>
            <a:latin typeface="Times New Roman" pitchFamily="18" charset="0"/>
            <a:cs typeface="Times New Roman" pitchFamily="18" charset="0"/>
          </a:endParaRPr>
        </a:p>
        <a:p>
          <a:pPr algn="l" rtl="0">
            <a:defRPr sz="1000"/>
          </a:pPr>
          <a:endParaRPr lang="en-US" sz="1200" b="0" i="0" u="none" strike="noStrike" baseline="0">
            <a:solidFill>
              <a:srgbClr val="000000"/>
            </a:solidFill>
            <a:latin typeface="Times New Roman" pitchFamily="18" charset="0"/>
            <a:cs typeface="Times New Roman" pitchFamily="18" charset="0"/>
          </a:endParaRPr>
        </a:p>
        <a:p>
          <a:pPr algn="l" rtl="0">
            <a:defRPr sz="1000"/>
          </a:pPr>
          <a:endParaRPr lang="en-US" sz="1200" b="0" i="0" u="none" strike="noStrike" baseline="0">
            <a:solidFill>
              <a:srgbClr val="000000"/>
            </a:solidFill>
            <a:latin typeface="Times New Roman" pitchFamily="18" charset="0"/>
            <a:cs typeface="Times New Roman" pitchFamily="18" charset="0"/>
          </a:endParaRPr>
        </a:p>
        <a:p>
          <a:pPr algn="l" rtl="0">
            <a:defRPr sz="1000"/>
          </a:pPr>
          <a:r>
            <a:rPr lang="en-US" sz="1200" b="0" i="0" u="none" strike="noStrike" baseline="0">
              <a:solidFill>
                <a:sysClr val="windowText" lastClr="000000"/>
              </a:solidFill>
              <a:latin typeface="Times New Roman" pitchFamily="18" charset="0"/>
              <a:cs typeface="Times New Roman" pitchFamily="18" charset="0"/>
            </a:rPr>
            <a:t>March 2016</a:t>
          </a:r>
          <a:endParaRPr lang="en-US" sz="1200" b="0" i="0" u="none" strike="noStrike" baseline="0">
            <a:solidFill>
              <a:srgbClr val="C00000"/>
            </a:solidFill>
            <a:latin typeface="Times New Roman" pitchFamily="18" charset="0"/>
            <a:cs typeface="Times New Roman" pitchFamily="18" charset="0"/>
          </a:endParaRPr>
        </a:p>
        <a:p>
          <a:pPr algn="l" rtl="0">
            <a:defRPr sz="1000"/>
          </a:pPr>
          <a:r>
            <a:rPr lang="en-US" sz="1200" b="0" i="0" u="none" strike="noStrike" baseline="0">
              <a:solidFill>
                <a:srgbClr val="C00000"/>
              </a:solidFill>
              <a:latin typeface="Times New Roman" pitchFamily="18" charset="0"/>
              <a:cs typeface="Times New Roman" pitchFamily="18" charset="0"/>
            </a:rPr>
            <a:t>       </a:t>
          </a:r>
        </a:p>
        <a:p>
          <a:pPr algn="l" rtl="0">
            <a:defRPr sz="1000"/>
          </a:pPr>
          <a:endParaRPr lang="en-US" sz="1200" b="0" i="0" u="none" strike="noStrike" baseline="0">
            <a:solidFill>
              <a:srgbClr val="000000"/>
            </a:solidFill>
            <a:latin typeface="Times New Roman" pitchFamily="18" charset="0"/>
            <a:cs typeface="Times New Roman" pitchFamily="18" charset="0"/>
          </a:endParaRPr>
        </a:p>
        <a:p>
          <a:pPr algn="l" rtl="0">
            <a:defRPr sz="1000"/>
          </a:pPr>
          <a:endParaRPr lang="en-US" sz="1200" b="0" i="0" u="none" strike="noStrike" baseline="0">
            <a:solidFill>
              <a:srgbClr val="000000"/>
            </a:solidFill>
            <a:latin typeface="Times New Roman" pitchFamily="18" charset="0"/>
            <a:cs typeface="Times New Roman" pitchFamily="18" charset="0"/>
          </a:endParaRPr>
        </a:p>
        <a:p>
          <a:pPr algn="l" rtl="0">
            <a:defRPr sz="1000"/>
          </a:pPr>
          <a:r>
            <a:rPr lang="en-US" sz="1100" b="0" i="0" u="none" strike="noStrike" baseline="0">
              <a:solidFill>
                <a:srgbClr val="000000"/>
              </a:solidFill>
              <a:latin typeface="Times New Roman" pitchFamily="18" charset="0"/>
              <a:cs typeface="Times New Roman" pitchFamily="18" charset="0"/>
            </a:rPr>
            <a:t>Southern</a:t>
          </a:r>
        </a:p>
        <a:p>
          <a:pPr algn="l" rtl="0">
            <a:defRPr sz="1000"/>
          </a:pPr>
          <a:r>
            <a:rPr lang="en-US" sz="1100" b="0" i="0" u="none" strike="noStrike" baseline="0">
              <a:solidFill>
                <a:srgbClr val="000000"/>
              </a:solidFill>
              <a:latin typeface="Times New Roman" pitchFamily="18" charset="0"/>
              <a:cs typeface="Times New Roman" pitchFamily="18" charset="0"/>
            </a:rPr>
            <a:t>Regional</a:t>
          </a:r>
        </a:p>
        <a:p>
          <a:pPr algn="l" rtl="0">
            <a:defRPr sz="1000"/>
          </a:pPr>
          <a:r>
            <a:rPr lang="en-US" sz="1100" b="0" i="0" u="none" strike="noStrike" baseline="0">
              <a:solidFill>
                <a:srgbClr val="000000"/>
              </a:solidFill>
              <a:latin typeface="Times New Roman" pitchFamily="18" charset="0"/>
              <a:cs typeface="Times New Roman" pitchFamily="18" charset="0"/>
            </a:rPr>
            <a:t>Education</a:t>
          </a:r>
        </a:p>
        <a:p>
          <a:pPr algn="l" rtl="0">
            <a:defRPr sz="1000"/>
          </a:pPr>
          <a:r>
            <a:rPr lang="en-US" sz="1100" b="0" i="0" u="none" strike="noStrike" baseline="0">
              <a:solidFill>
                <a:srgbClr val="000000"/>
              </a:solidFill>
              <a:latin typeface="Times New Roman" pitchFamily="18" charset="0"/>
              <a:cs typeface="Times New Roman" pitchFamily="18" charset="0"/>
            </a:rPr>
            <a:t>Board</a:t>
          </a:r>
        </a:p>
        <a:p>
          <a:pPr algn="l" rtl="0">
            <a:defRPr sz="1000"/>
          </a:pPr>
          <a:endParaRPr lang="en-US" sz="1100" b="0" i="0" u="none" strike="noStrike" baseline="0">
            <a:solidFill>
              <a:srgbClr val="000000"/>
            </a:solidFill>
            <a:latin typeface="Times New Roman" pitchFamily="18" charset="0"/>
            <a:cs typeface="Times New Roman" pitchFamily="18" charset="0"/>
          </a:endParaRPr>
        </a:p>
        <a:p>
          <a:pPr algn="l" rtl="0">
            <a:defRPr sz="1000"/>
          </a:pPr>
          <a:r>
            <a:rPr lang="en-US" sz="1100" b="0" i="0" u="none" strike="noStrike" baseline="0">
              <a:solidFill>
                <a:srgbClr val="000000"/>
              </a:solidFill>
              <a:latin typeface="Times New Roman" pitchFamily="18" charset="0"/>
              <a:cs typeface="Times New Roman" pitchFamily="18" charset="0"/>
            </a:rPr>
            <a:t>592 10th St. N.W.</a:t>
          </a:r>
        </a:p>
        <a:p>
          <a:pPr algn="l" rtl="0">
            <a:defRPr sz="1000"/>
          </a:pPr>
          <a:r>
            <a:rPr lang="en-US" sz="1100" b="0" i="0" u="none" strike="noStrike" baseline="0">
              <a:solidFill>
                <a:srgbClr val="000000"/>
              </a:solidFill>
              <a:latin typeface="Times New Roman" pitchFamily="18" charset="0"/>
              <a:cs typeface="Times New Roman" pitchFamily="18" charset="0"/>
            </a:rPr>
            <a:t>Atlanta, GA 30318</a:t>
          </a:r>
        </a:p>
        <a:p>
          <a:pPr algn="l" rtl="0">
            <a:defRPr sz="1000"/>
          </a:pPr>
          <a:r>
            <a:rPr lang="en-US" sz="1100" b="0" i="0" u="none" strike="noStrike" baseline="0">
              <a:solidFill>
                <a:srgbClr val="000000"/>
              </a:solidFill>
              <a:latin typeface="Times New Roman" pitchFamily="18" charset="0"/>
              <a:cs typeface="Times New Roman" pitchFamily="18" charset="0"/>
            </a:rPr>
            <a:t>(404) 875-9211</a:t>
          </a:r>
        </a:p>
        <a:p>
          <a:pPr algn="l" rtl="0">
            <a:defRPr sz="1000"/>
          </a:pPr>
          <a:r>
            <a:rPr lang="en-US" sz="1100" b="0" i="0" u="none" strike="noStrike" baseline="0">
              <a:solidFill>
                <a:srgbClr val="000000"/>
              </a:solidFill>
              <a:latin typeface="Times New Roman" pitchFamily="18" charset="0"/>
              <a:cs typeface="Times New Roman" pitchFamily="18" charset="0"/>
            </a:rPr>
            <a:t>www.sreb.org</a:t>
          </a:r>
        </a:p>
      </xdr:txBody>
    </xdr:sp>
    <xdr:clientData/>
  </xdr:twoCellAnchor>
  <xdr:twoCellAnchor editAs="oneCell">
    <xdr:from>
      <xdr:col>0</xdr:col>
      <xdr:colOff>0</xdr:colOff>
      <xdr:row>6</xdr:row>
      <xdr:rowOff>562246</xdr:rowOff>
    </xdr:from>
    <xdr:to>
      <xdr:col>1</xdr:col>
      <xdr:colOff>552450</xdr:colOff>
      <xdr:row>6</xdr:row>
      <xdr:rowOff>960663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33796"/>
          <a:ext cx="1162050" cy="398417"/>
        </a:xfrm>
        <a:prstGeom prst="rect">
          <a:avLst/>
        </a:prstGeom>
      </xdr:spPr>
    </xdr:pic>
    <xdr:clientData/>
  </xdr:twoCellAnchor>
  <xdr:twoCellAnchor editAs="oneCell">
    <xdr:from>
      <xdr:col>8</xdr:col>
      <xdr:colOff>695325</xdr:colOff>
      <xdr:row>0</xdr:row>
      <xdr:rowOff>76200</xdr:rowOff>
    </xdr:from>
    <xdr:to>
      <xdr:col>9</xdr:col>
      <xdr:colOff>819150</xdr:colOff>
      <xdr:row>6</xdr:row>
      <xdr:rowOff>255254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91150" y="76200"/>
          <a:ext cx="1152525" cy="1150604"/>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0.59981</cdr:x>
      <cdr:y>0.15069</cdr:y>
    </cdr:from>
    <cdr:to>
      <cdr:x>0.69255</cdr:x>
      <cdr:y>0.2035</cdr:y>
    </cdr:to>
    <cdr:sp macro="" textlink="">
      <cdr:nvSpPr>
        <cdr:cNvPr id="2" name="TextBox 50"/>
        <cdr:cNvSpPr txBox="1"/>
      </cdr:nvSpPr>
      <cdr:spPr>
        <a:xfrm xmlns:a="http://schemas.openxmlformats.org/drawingml/2006/main">
          <a:off x="3595812" y="560003"/>
          <a:ext cx="555966" cy="196253"/>
        </a:xfrm>
        <a:prstGeom xmlns:a="http://schemas.openxmlformats.org/drawingml/2006/main" prst="rect">
          <a:avLst/>
        </a:prstGeom>
        <a:noFill xmlns:a="http://schemas.openxmlformats.org/drawingml/2006/main"/>
        <a:ln xmlns:a="http://schemas.openxmlformats.org/drawingml/2006/main" w="0"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l"/>
          <a:r>
            <a:rPr lang="en-US" sz="1000">
              <a:solidFill>
                <a:sysClr val="windowText" lastClr="000000"/>
              </a:solidFill>
              <a:latin typeface="Arial" pitchFamily="34" charset="0"/>
              <a:cs typeface="Arial" pitchFamily="34" charset="0"/>
            </a:rPr>
            <a:t>51.3%</a:t>
          </a:r>
        </a:p>
      </cdr:txBody>
    </cdr:sp>
  </cdr:relSizeAnchor>
  <cdr:relSizeAnchor xmlns:cdr="http://schemas.openxmlformats.org/drawingml/2006/chartDrawing">
    <cdr:from>
      <cdr:x>0.58303</cdr:x>
      <cdr:y>0.44191</cdr:y>
    </cdr:from>
    <cdr:to>
      <cdr:x>0.67972</cdr:x>
      <cdr:y>0.4949</cdr:y>
    </cdr:to>
    <cdr:sp macro="" textlink="">
      <cdr:nvSpPr>
        <cdr:cNvPr id="3" name="TextBox 50"/>
        <cdr:cNvSpPr txBox="1"/>
      </cdr:nvSpPr>
      <cdr:spPr>
        <a:xfrm xmlns:a="http://schemas.openxmlformats.org/drawingml/2006/main">
          <a:off x="3495175" y="1642233"/>
          <a:ext cx="579646" cy="196922"/>
        </a:xfrm>
        <a:prstGeom xmlns:a="http://schemas.openxmlformats.org/drawingml/2006/main" prst="rect">
          <a:avLst/>
        </a:prstGeom>
        <a:noFill xmlns:a="http://schemas.openxmlformats.org/drawingml/2006/main"/>
        <a:ln xmlns:a="http://schemas.openxmlformats.org/drawingml/2006/main" w="0"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l"/>
          <a:r>
            <a:rPr lang="en-US" sz="1000">
              <a:solidFill>
                <a:sysClr val="windowText" lastClr="000000"/>
              </a:solidFill>
              <a:latin typeface="Arial" pitchFamily="34" charset="0"/>
              <a:cs typeface="Arial" pitchFamily="34" charset="0"/>
            </a:rPr>
            <a:t>48.9%</a:t>
          </a:r>
        </a:p>
      </cdr:txBody>
    </cdr:sp>
  </cdr:relSizeAnchor>
  <cdr:relSizeAnchor xmlns:cdr="http://schemas.openxmlformats.org/drawingml/2006/chartDrawing">
    <cdr:from>
      <cdr:x>0.66724</cdr:x>
      <cdr:y>0.25795</cdr:y>
    </cdr:from>
    <cdr:to>
      <cdr:x>0.76643</cdr:x>
      <cdr:y>0.31122</cdr:y>
    </cdr:to>
    <cdr:sp macro="" textlink="">
      <cdr:nvSpPr>
        <cdr:cNvPr id="4" name="TextBox 50"/>
        <cdr:cNvSpPr txBox="1"/>
      </cdr:nvSpPr>
      <cdr:spPr>
        <a:xfrm xmlns:a="http://schemas.openxmlformats.org/drawingml/2006/main">
          <a:off x="4000000" y="958606"/>
          <a:ext cx="594634" cy="197962"/>
        </a:xfrm>
        <a:prstGeom xmlns:a="http://schemas.openxmlformats.org/drawingml/2006/main" prst="rect">
          <a:avLst/>
        </a:prstGeom>
        <a:noFill xmlns:a="http://schemas.openxmlformats.org/drawingml/2006/main"/>
        <a:ln xmlns:a="http://schemas.openxmlformats.org/drawingml/2006/main" w="0"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l"/>
          <a:r>
            <a:rPr lang="en-US" sz="1000">
              <a:solidFill>
                <a:sysClr val="windowText" lastClr="000000"/>
              </a:solidFill>
              <a:latin typeface="Arial" pitchFamily="34" charset="0"/>
              <a:cs typeface="Arial" pitchFamily="34" charset="0"/>
            </a:rPr>
            <a:t>61.6%</a:t>
          </a:r>
        </a:p>
      </cdr:txBody>
    </cdr:sp>
  </cdr:relSizeAnchor>
  <cdr:relSizeAnchor xmlns:cdr="http://schemas.openxmlformats.org/drawingml/2006/chartDrawing">
    <cdr:from>
      <cdr:x>0.65664</cdr:x>
      <cdr:y>0.3016</cdr:y>
    </cdr:from>
    <cdr:to>
      <cdr:x>0.75697</cdr:x>
      <cdr:y>0.34752</cdr:y>
    </cdr:to>
    <cdr:sp macro="" textlink="">
      <cdr:nvSpPr>
        <cdr:cNvPr id="5" name="TextBox 50"/>
        <cdr:cNvSpPr txBox="1"/>
      </cdr:nvSpPr>
      <cdr:spPr>
        <a:xfrm xmlns:a="http://schemas.openxmlformats.org/drawingml/2006/main">
          <a:off x="3936512" y="1120805"/>
          <a:ext cx="601467" cy="170648"/>
        </a:xfrm>
        <a:prstGeom xmlns:a="http://schemas.openxmlformats.org/drawingml/2006/main" prst="rect">
          <a:avLst/>
        </a:prstGeom>
        <a:noFill xmlns:a="http://schemas.openxmlformats.org/drawingml/2006/main"/>
        <a:ln xmlns:a="http://schemas.openxmlformats.org/drawingml/2006/main" w="0"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l"/>
          <a:r>
            <a:rPr lang="en-US" sz="1000">
              <a:solidFill>
                <a:sysClr val="windowText" lastClr="000000"/>
              </a:solidFill>
              <a:latin typeface="Arial" pitchFamily="34" charset="0"/>
              <a:cs typeface="Arial" pitchFamily="34" charset="0"/>
            </a:rPr>
            <a:t>60.0%</a:t>
          </a:r>
        </a:p>
      </cdr:txBody>
    </cdr:sp>
  </cdr:relSizeAnchor>
  <cdr:relSizeAnchor xmlns:cdr="http://schemas.openxmlformats.org/drawingml/2006/chartDrawing">
    <cdr:from>
      <cdr:x>0.61349</cdr:x>
      <cdr:y>0.33036</cdr:y>
    </cdr:from>
    <cdr:to>
      <cdr:x>0.7104</cdr:x>
      <cdr:y>0.3852</cdr:y>
    </cdr:to>
    <cdr:sp macro="" textlink="">
      <cdr:nvSpPr>
        <cdr:cNvPr id="6" name="TextBox 50"/>
        <cdr:cNvSpPr txBox="1"/>
      </cdr:nvSpPr>
      <cdr:spPr>
        <a:xfrm xmlns:a="http://schemas.openxmlformats.org/drawingml/2006/main">
          <a:off x="3677809" y="1227689"/>
          <a:ext cx="580965" cy="203797"/>
        </a:xfrm>
        <a:prstGeom xmlns:a="http://schemas.openxmlformats.org/drawingml/2006/main" prst="rect">
          <a:avLst/>
        </a:prstGeom>
        <a:noFill xmlns:a="http://schemas.openxmlformats.org/drawingml/2006/main"/>
        <a:ln xmlns:a="http://schemas.openxmlformats.org/drawingml/2006/main" w="0"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l"/>
          <a:r>
            <a:rPr lang="en-US" sz="1000">
              <a:solidFill>
                <a:sysClr val="windowText" lastClr="000000"/>
              </a:solidFill>
              <a:latin typeface="Arial" panose="020B0604020202020204" pitchFamily="34" charset="0"/>
              <a:cs typeface="Arial" panose="020B0604020202020204" pitchFamily="34" charset="0"/>
            </a:rPr>
            <a:t>53.2%</a:t>
          </a:r>
        </a:p>
      </cdr:txBody>
    </cdr:sp>
  </cdr:relSizeAnchor>
  <cdr:relSizeAnchor xmlns:cdr="http://schemas.openxmlformats.org/drawingml/2006/chartDrawing">
    <cdr:from>
      <cdr:x>0.5897</cdr:x>
      <cdr:y>0.40109</cdr:y>
    </cdr:from>
    <cdr:to>
      <cdr:x>0.68497</cdr:x>
      <cdr:y>0.45918</cdr:y>
    </cdr:to>
    <cdr:sp macro="" textlink="">
      <cdr:nvSpPr>
        <cdr:cNvPr id="7" name="TextBox 50"/>
        <cdr:cNvSpPr txBox="1"/>
      </cdr:nvSpPr>
      <cdr:spPr>
        <a:xfrm xmlns:a="http://schemas.openxmlformats.org/drawingml/2006/main">
          <a:off x="3535200" y="1490537"/>
          <a:ext cx="571133" cy="215875"/>
        </a:xfrm>
        <a:prstGeom xmlns:a="http://schemas.openxmlformats.org/drawingml/2006/main" prst="rect">
          <a:avLst/>
        </a:prstGeom>
        <a:noFill xmlns:a="http://schemas.openxmlformats.org/drawingml/2006/main"/>
        <a:ln xmlns:a="http://schemas.openxmlformats.org/drawingml/2006/main" w="0"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l"/>
          <a:r>
            <a:rPr lang="en-US" sz="1000">
              <a:solidFill>
                <a:sysClr val="windowText" lastClr="000000"/>
              </a:solidFill>
              <a:latin typeface="Arial" pitchFamily="34" charset="0"/>
              <a:cs typeface="Arial" pitchFamily="34" charset="0"/>
            </a:rPr>
            <a:t>49.8%</a:t>
          </a:r>
        </a:p>
      </cdr:txBody>
    </cdr:sp>
  </cdr:relSizeAnchor>
  <cdr:relSizeAnchor xmlns:cdr="http://schemas.openxmlformats.org/drawingml/2006/chartDrawing">
    <cdr:from>
      <cdr:x>0.55051</cdr:x>
      <cdr:y>0.55523</cdr:y>
    </cdr:from>
    <cdr:to>
      <cdr:x>0.65673</cdr:x>
      <cdr:y>0.60401</cdr:y>
    </cdr:to>
    <cdr:sp macro="" textlink="">
      <cdr:nvSpPr>
        <cdr:cNvPr id="10" name="TextBox 50"/>
        <cdr:cNvSpPr txBox="1"/>
      </cdr:nvSpPr>
      <cdr:spPr>
        <a:xfrm xmlns:a="http://schemas.openxmlformats.org/drawingml/2006/main">
          <a:off x="3300247" y="2063361"/>
          <a:ext cx="636777" cy="181277"/>
        </a:xfrm>
        <a:prstGeom xmlns:a="http://schemas.openxmlformats.org/drawingml/2006/main" prst="rect">
          <a:avLst/>
        </a:prstGeom>
        <a:noFill xmlns:a="http://schemas.openxmlformats.org/drawingml/2006/main"/>
        <a:ln xmlns:a="http://schemas.openxmlformats.org/drawingml/2006/main" w="0"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l"/>
          <a:r>
            <a:rPr lang="en-US" sz="1000">
              <a:solidFill>
                <a:sysClr val="windowText" lastClr="000000"/>
              </a:solidFill>
              <a:latin typeface="Arial" pitchFamily="34" charset="0"/>
              <a:cs typeface="Arial" pitchFamily="34" charset="0"/>
            </a:rPr>
            <a:t>44.2%</a:t>
          </a:r>
        </a:p>
      </cdr:txBody>
    </cdr:sp>
  </cdr:relSizeAnchor>
  <cdr:relSizeAnchor xmlns:cdr="http://schemas.openxmlformats.org/drawingml/2006/chartDrawing">
    <cdr:from>
      <cdr:x>0.54657</cdr:x>
      <cdr:y>0.58278</cdr:y>
    </cdr:from>
    <cdr:to>
      <cdr:x>0.64486</cdr:x>
      <cdr:y>0.63973</cdr:y>
    </cdr:to>
    <cdr:sp macro="" textlink="">
      <cdr:nvSpPr>
        <cdr:cNvPr id="11" name="TextBox 50"/>
        <cdr:cNvSpPr txBox="1"/>
      </cdr:nvSpPr>
      <cdr:spPr>
        <a:xfrm xmlns:a="http://schemas.openxmlformats.org/drawingml/2006/main">
          <a:off x="3276654" y="2165742"/>
          <a:ext cx="589238" cy="211639"/>
        </a:xfrm>
        <a:prstGeom xmlns:a="http://schemas.openxmlformats.org/drawingml/2006/main" prst="rect">
          <a:avLst/>
        </a:prstGeom>
        <a:noFill xmlns:a="http://schemas.openxmlformats.org/drawingml/2006/main"/>
        <a:ln xmlns:a="http://schemas.openxmlformats.org/drawingml/2006/main" w="0"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l"/>
          <a:r>
            <a:rPr lang="en-US" sz="1000">
              <a:solidFill>
                <a:sysClr val="windowText" lastClr="000000"/>
              </a:solidFill>
              <a:latin typeface="Arial" pitchFamily="34" charset="0"/>
              <a:cs typeface="Arial" pitchFamily="34" charset="0"/>
            </a:rPr>
            <a:t>43.7%</a:t>
          </a:r>
        </a:p>
      </cdr:txBody>
    </cdr:sp>
  </cdr:relSizeAnchor>
  <cdr:relSizeAnchor xmlns:cdr="http://schemas.openxmlformats.org/drawingml/2006/chartDrawing">
    <cdr:from>
      <cdr:x>0.53391</cdr:x>
      <cdr:y>0.61908</cdr:y>
    </cdr:from>
    <cdr:to>
      <cdr:x>0.63691</cdr:x>
      <cdr:y>0.67347</cdr:y>
    </cdr:to>
    <cdr:sp macro="" textlink="">
      <cdr:nvSpPr>
        <cdr:cNvPr id="12" name="TextBox 50"/>
        <cdr:cNvSpPr txBox="1"/>
      </cdr:nvSpPr>
      <cdr:spPr>
        <a:xfrm xmlns:a="http://schemas.openxmlformats.org/drawingml/2006/main">
          <a:off x="3200759" y="2300635"/>
          <a:ext cx="617473" cy="202125"/>
        </a:xfrm>
        <a:prstGeom xmlns:a="http://schemas.openxmlformats.org/drawingml/2006/main" prst="rect">
          <a:avLst/>
        </a:prstGeom>
        <a:noFill xmlns:a="http://schemas.openxmlformats.org/drawingml/2006/main"/>
        <a:ln xmlns:a="http://schemas.openxmlformats.org/drawingml/2006/main" w="0"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l"/>
          <a:r>
            <a:rPr lang="en-US" sz="1000">
              <a:solidFill>
                <a:sysClr val="windowText" lastClr="000000"/>
              </a:solidFill>
              <a:latin typeface="Arial" pitchFamily="34" charset="0"/>
              <a:cs typeface="Arial" pitchFamily="34" charset="0"/>
            </a:rPr>
            <a:t>41.5%</a:t>
          </a:r>
        </a:p>
      </cdr:txBody>
    </cdr:sp>
  </cdr:relSizeAnchor>
  <cdr:relSizeAnchor xmlns:cdr="http://schemas.openxmlformats.org/drawingml/2006/chartDrawing">
    <cdr:from>
      <cdr:x>0.53016</cdr:x>
      <cdr:y>0.65577</cdr:y>
    </cdr:from>
    <cdr:to>
      <cdr:x>0.62542</cdr:x>
      <cdr:y>0.71115</cdr:y>
    </cdr:to>
    <cdr:sp macro="" textlink="">
      <cdr:nvSpPr>
        <cdr:cNvPr id="13" name="TextBox 50"/>
        <cdr:cNvSpPr txBox="1"/>
      </cdr:nvSpPr>
      <cdr:spPr>
        <a:xfrm xmlns:a="http://schemas.openxmlformats.org/drawingml/2006/main">
          <a:off x="3178230" y="2436989"/>
          <a:ext cx="571073" cy="205804"/>
        </a:xfrm>
        <a:prstGeom xmlns:a="http://schemas.openxmlformats.org/drawingml/2006/main" prst="rect">
          <a:avLst/>
        </a:prstGeom>
        <a:noFill xmlns:a="http://schemas.openxmlformats.org/drawingml/2006/main"/>
        <a:ln xmlns:a="http://schemas.openxmlformats.org/drawingml/2006/main" w="0"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l"/>
          <a:r>
            <a:rPr lang="en-US" sz="1000">
              <a:solidFill>
                <a:sysClr val="windowText" lastClr="000000"/>
              </a:solidFill>
              <a:latin typeface="Arial" pitchFamily="34" charset="0"/>
              <a:cs typeface="Arial" pitchFamily="34" charset="0"/>
            </a:rPr>
            <a:t>41.0%</a:t>
          </a:r>
        </a:p>
      </cdr:txBody>
    </cdr:sp>
  </cdr:relSizeAnchor>
  <cdr:relSizeAnchor xmlns:cdr="http://schemas.openxmlformats.org/drawingml/2006/chartDrawing">
    <cdr:from>
      <cdr:x>0.52585</cdr:x>
      <cdr:y>0.69314</cdr:y>
    </cdr:from>
    <cdr:to>
      <cdr:x>0.62065</cdr:x>
      <cdr:y>0.75139</cdr:y>
    </cdr:to>
    <cdr:sp macro="" textlink="">
      <cdr:nvSpPr>
        <cdr:cNvPr id="14" name="TextBox 50"/>
        <cdr:cNvSpPr txBox="1"/>
      </cdr:nvSpPr>
      <cdr:spPr>
        <a:xfrm xmlns:a="http://schemas.openxmlformats.org/drawingml/2006/main">
          <a:off x="3152393" y="2575870"/>
          <a:ext cx="568316" cy="216470"/>
        </a:xfrm>
        <a:prstGeom xmlns:a="http://schemas.openxmlformats.org/drawingml/2006/main" prst="rect">
          <a:avLst/>
        </a:prstGeom>
        <a:noFill xmlns:a="http://schemas.openxmlformats.org/drawingml/2006/main"/>
        <a:ln xmlns:a="http://schemas.openxmlformats.org/drawingml/2006/main" w="0"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l"/>
          <a:r>
            <a:rPr lang="en-US" sz="1000">
              <a:solidFill>
                <a:sysClr val="windowText" lastClr="000000"/>
              </a:solidFill>
              <a:latin typeface="Arial" pitchFamily="34" charset="0"/>
              <a:cs typeface="Arial" pitchFamily="34" charset="0"/>
            </a:rPr>
            <a:t>40.3%</a:t>
          </a:r>
        </a:p>
      </cdr:txBody>
    </cdr:sp>
  </cdr:relSizeAnchor>
  <cdr:relSizeAnchor xmlns:cdr="http://schemas.openxmlformats.org/drawingml/2006/chartDrawing">
    <cdr:from>
      <cdr:x>0.57294</cdr:x>
      <cdr:y>0.4721</cdr:y>
    </cdr:from>
    <cdr:to>
      <cdr:x>0.67446</cdr:x>
      <cdr:y>0.52922</cdr:y>
    </cdr:to>
    <cdr:sp macro="" textlink="">
      <cdr:nvSpPr>
        <cdr:cNvPr id="18" name="TextBox 50"/>
        <cdr:cNvSpPr txBox="1"/>
      </cdr:nvSpPr>
      <cdr:spPr>
        <a:xfrm xmlns:a="http://schemas.openxmlformats.org/drawingml/2006/main">
          <a:off x="3434707" y="1754413"/>
          <a:ext cx="608601" cy="212271"/>
        </a:xfrm>
        <a:prstGeom xmlns:a="http://schemas.openxmlformats.org/drawingml/2006/main" prst="rect">
          <a:avLst/>
        </a:prstGeom>
        <a:noFill xmlns:a="http://schemas.openxmlformats.org/drawingml/2006/main"/>
        <a:ln xmlns:a="http://schemas.openxmlformats.org/drawingml/2006/main" w="0"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indent="0" algn="l"/>
          <a:r>
            <a:rPr lang="en-US" sz="1000">
              <a:solidFill>
                <a:sysClr val="windowText" lastClr="000000"/>
              </a:solidFill>
              <a:latin typeface="Arial" pitchFamily="34" charset="0"/>
              <a:cs typeface="Arial" pitchFamily="34" charset="0"/>
            </a:rPr>
            <a:t>47.3%</a:t>
          </a:r>
        </a:p>
      </cdr:txBody>
    </cdr:sp>
  </cdr:relSizeAnchor>
  <cdr:relSizeAnchor xmlns:cdr="http://schemas.openxmlformats.org/drawingml/2006/chartDrawing">
    <cdr:from>
      <cdr:x>0.56715</cdr:x>
      <cdr:y>0.50502</cdr:y>
    </cdr:from>
    <cdr:to>
      <cdr:x>0.66883</cdr:x>
      <cdr:y>0.56691</cdr:y>
    </cdr:to>
    <cdr:sp macro="" textlink="">
      <cdr:nvSpPr>
        <cdr:cNvPr id="19" name="TextBox 50"/>
        <cdr:cNvSpPr txBox="1"/>
      </cdr:nvSpPr>
      <cdr:spPr>
        <a:xfrm xmlns:a="http://schemas.openxmlformats.org/drawingml/2006/main">
          <a:off x="3400021" y="1876758"/>
          <a:ext cx="609560" cy="229997"/>
        </a:xfrm>
        <a:prstGeom xmlns:a="http://schemas.openxmlformats.org/drawingml/2006/main" prst="rect">
          <a:avLst/>
        </a:prstGeom>
        <a:noFill xmlns:a="http://schemas.openxmlformats.org/drawingml/2006/main"/>
        <a:ln xmlns:a="http://schemas.openxmlformats.org/drawingml/2006/main" w="0"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l"/>
          <a:r>
            <a:rPr lang="en-US" sz="1000">
              <a:solidFill>
                <a:sysClr val="windowText" lastClr="000000"/>
              </a:solidFill>
              <a:latin typeface="Arial" pitchFamily="34" charset="0"/>
              <a:cs typeface="Arial" pitchFamily="34" charset="0"/>
            </a:rPr>
            <a:t>46.9%</a:t>
          </a:r>
        </a:p>
      </cdr:txBody>
    </cdr:sp>
  </cdr:relSizeAnchor>
  <cdr:relSizeAnchor xmlns:cdr="http://schemas.openxmlformats.org/drawingml/2006/chartDrawing">
    <cdr:from>
      <cdr:x>0.48227</cdr:x>
      <cdr:y>0.77339</cdr:y>
    </cdr:from>
    <cdr:to>
      <cdr:x>0.59044</cdr:x>
      <cdr:y>0.8234</cdr:y>
    </cdr:to>
    <cdr:sp macro="" textlink="">
      <cdr:nvSpPr>
        <cdr:cNvPr id="16" name="TextBox 50"/>
        <cdr:cNvSpPr txBox="1"/>
      </cdr:nvSpPr>
      <cdr:spPr>
        <a:xfrm xmlns:a="http://schemas.openxmlformats.org/drawingml/2006/main">
          <a:off x="2891135" y="2874090"/>
          <a:ext cx="648467" cy="185848"/>
        </a:xfrm>
        <a:prstGeom xmlns:a="http://schemas.openxmlformats.org/drawingml/2006/main" prst="rect">
          <a:avLst/>
        </a:prstGeom>
        <a:noFill xmlns:a="http://schemas.openxmlformats.org/drawingml/2006/main"/>
        <a:ln xmlns:a="http://schemas.openxmlformats.org/drawingml/2006/main" w="0"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l"/>
          <a:r>
            <a:rPr lang="en-US" sz="1000">
              <a:solidFill>
                <a:sysClr val="windowText" lastClr="000000"/>
              </a:solidFill>
              <a:latin typeface="Arial" pitchFamily="34" charset="0"/>
              <a:cs typeface="Arial" pitchFamily="34" charset="0"/>
            </a:rPr>
            <a:t>34.1%</a:t>
          </a:r>
        </a:p>
      </cdr:txBody>
    </cdr:sp>
  </cdr:relSizeAnchor>
  <cdr:relSizeAnchor xmlns:cdr="http://schemas.openxmlformats.org/drawingml/2006/chartDrawing">
    <cdr:from>
      <cdr:x>0.52334</cdr:x>
      <cdr:y>0.73947</cdr:y>
    </cdr:from>
    <cdr:to>
      <cdr:x>0.6226</cdr:x>
      <cdr:y>0.7871</cdr:y>
    </cdr:to>
    <cdr:sp macro="" textlink="">
      <cdr:nvSpPr>
        <cdr:cNvPr id="17" name="TextBox 50"/>
        <cdr:cNvSpPr txBox="1"/>
      </cdr:nvSpPr>
      <cdr:spPr>
        <a:xfrm xmlns:a="http://schemas.openxmlformats.org/drawingml/2006/main">
          <a:off x="3137393" y="2748041"/>
          <a:ext cx="595053" cy="177004"/>
        </a:xfrm>
        <a:prstGeom xmlns:a="http://schemas.openxmlformats.org/drawingml/2006/main" prst="rect">
          <a:avLst/>
        </a:prstGeom>
        <a:noFill xmlns:a="http://schemas.openxmlformats.org/drawingml/2006/main"/>
        <a:ln xmlns:a="http://schemas.openxmlformats.org/drawingml/2006/main" w="0"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l"/>
          <a:r>
            <a:rPr lang="en-US" sz="1000">
              <a:solidFill>
                <a:sysClr val="windowText" lastClr="000000"/>
              </a:solidFill>
              <a:latin typeface="Arial" pitchFamily="34" charset="0"/>
              <a:cs typeface="Arial" pitchFamily="34" charset="0"/>
            </a:rPr>
            <a:t>40.0%</a:t>
          </a:r>
        </a:p>
      </cdr:txBody>
    </cdr:sp>
  </cdr:relSizeAnchor>
  <cdr:relSizeAnchor xmlns:cdr="http://schemas.openxmlformats.org/drawingml/2006/chartDrawing">
    <cdr:from>
      <cdr:x>0.60368</cdr:x>
      <cdr:y>0.37075</cdr:y>
    </cdr:from>
    <cdr:to>
      <cdr:x>0.70417</cdr:x>
      <cdr:y>0.42092</cdr:y>
    </cdr:to>
    <cdr:sp macro="" textlink="">
      <cdr:nvSpPr>
        <cdr:cNvPr id="20" name="TextBox 50"/>
        <cdr:cNvSpPr txBox="1"/>
      </cdr:nvSpPr>
      <cdr:spPr>
        <a:xfrm xmlns:a="http://schemas.openxmlformats.org/drawingml/2006/main">
          <a:off x="3619002" y="1377787"/>
          <a:ext cx="602426" cy="186443"/>
        </a:xfrm>
        <a:prstGeom xmlns:a="http://schemas.openxmlformats.org/drawingml/2006/main" prst="rect">
          <a:avLst/>
        </a:prstGeom>
        <a:noFill xmlns:a="http://schemas.openxmlformats.org/drawingml/2006/main"/>
        <a:ln xmlns:a="http://schemas.openxmlformats.org/drawingml/2006/main" w="0"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l"/>
          <a:r>
            <a:rPr lang="en-US" sz="1000">
              <a:solidFill>
                <a:sysClr val="windowText" lastClr="000000"/>
              </a:solidFill>
              <a:latin typeface="Arial" pitchFamily="34" charset="0"/>
              <a:cs typeface="Arial" pitchFamily="34" charset="0"/>
            </a:rPr>
            <a:t>51.6%</a:t>
          </a:r>
        </a:p>
      </cdr:txBody>
    </cdr:sp>
  </cdr:relSizeAnchor>
  <cdr:relSizeAnchor xmlns:cdr="http://schemas.openxmlformats.org/drawingml/2006/chartDrawing">
    <cdr:from>
      <cdr:x>0.66889</cdr:x>
      <cdr:y>0.22391</cdr:y>
    </cdr:from>
    <cdr:to>
      <cdr:x>0.76753</cdr:x>
      <cdr:y>0.27238</cdr:y>
    </cdr:to>
    <cdr:sp macro="" textlink="">
      <cdr:nvSpPr>
        <cdr:cNvPr id="21" name="TextBox 50"/>
        <cdr:cNvSpPr txBox="1"/>
      </cdr:nvSpPr>
      <cdr:spPr>
        <a:xfrm xmlns:a="http://schemas.openxmlformats.org/drawingml/2006/main">
          <a:off x="4009929" y="832104"/>
          <a:ext cx="591336" cy="180125"/>
        </a:xfrm>
        <a:prstGeom xmlns:a="http://schemas.openxmlformats.org/drawingml/2006/main" prst="rect">
          <a:avLst/>
        </a:prstGeom>
        <a:noFill xmlns:a="http://schemas.openxmlformats.org/drawingml/2006/main"/>
        <a:ln xmlns:a="http://schemas.openxmlformats.org/drawingml/2006/main" w="0"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l"/>
          <a:r>
            <a:rPr lang="en-US" sz="1000">
              <a:solidFill>
                <a:sysClr val="windowText" lastClr="000000"/>
              </a:solidFill>
              <a:latin typeface="Arial" pitchFamily="34" charset="0"/>
              <a:cs typeface="Arial" pitchFamily="34" charset="0"/>
            </a:rPr>
            <a:t>62.1%</a:t>
          </a:r>
        </a:p>
      </cdr:txBody>
    </cdr:sp>
  </cdr:relSizeAnchor>
</c:userShapes>
</file>

<file path=xl/drawings/drawing11.xml><?xml version="1.0" encoding="utf-8"?>
<c:userShapes xmlns:c="http://schemas.openxmlformats.org/drawingml/2006/chart">
  <cdr:relSizeAnchor xmlns:cdr="http://schemas.openxmlformats.org/drawingml/2006/chartDrawing">
    <cdr:from>
      <cdr:x>0.65344</cdr:x>
      <cdr:y>0.52873</cdr:y>
    </cdr:from>
    <cdr:to>
      <cdr:x>0.90071</cdr:x>
      <cdr:y>0.66683</cdr:y>
    </cdr:to>
    <cdr:grpSp>
      <cdr:nvGrpSpPr>
        <cdr:cNvPr id="10" name="Group 9"/>
        <cdr:cNvGrpSpPr>
          <a:grpSpLocks xmlns:a="http://schemas.openxmlformats.org/drawingml/2006/main"/>
        </cdr:cNvGrpSpPr>
      </cdr:nvGrpSpPr>
      <cdr:grpSpPr bwMode="auto">
        <a:xfrm xmlns:a="http://schemas.openxmlformats.org/drawingml/2006/main">
          <a:off x="3914906" y="1344653"/>
          <a:ext cx="1481450" cy="351213"/>
          <a:chOff x="3863269" y="1268659"/>
          <a:chExt cx="1571375" cy="432204"/>
        </a:xfrm>
      </cdr:grpSpPr>
      <cdr:grpSp>
        <cdr:nvGrpSpPr>
          <cdr:cNvPr id="12" name="Group 8"/>
          <cdr:cNvGrpSpPr>
            <a:grpSpLocks xmlns:a="http://schemas.openxmlformats.org/drawingml/2006/main"/>
          </cdr:cNvGrpSpPr>
        </cdr:nvGrpSpPr>
        <cdr:grpSpPr bwMode="auto">
          <a:xfrm xmlns:a="http://schemas.openxmlformats.org/drawingml/2006/main">
            <a:off x="3863269" y="1268659"/>
            <a:ext cx="1571375" cy="432204"/>
            <a:chOff x="3863269" y="1268659"/>
            <a:chExt cx="1571375" cy="432204"/>
          </a:xfrm>
        </cdr:grpSpPr>
      </cdr:grpSp>
      <cdr:grpSp>
        <cdr:nvGrpSpPr>
          <cdr:cNvPr id="2305028" name="Group 8"/>
          <cdr:cNvGrpSpPr>
            <a:grpSpLocks xmlns:a="http://schemas.openxmlformats.org/drawingml/2006/main"/>
          </cdr:cNvGrpSpPr>
        </cdr:nvGrpSpPr>
        <cdr:grpSpPr bwMode="auto">
          <a:xfrm xmlns:a="http://schemas.openxmlformats.org/drawingml/2006/main">
            <a:off x="3863269" y="1268659"/>
            <a:ext cx="1571375" cy="432204"/>
            <a:chOff x="3863269" y="1268659"/>
            <a:chExt cx="1571375" cy="432204"/>
          </a:xfrm>
        </cdr:grpSpPr>
        <cdr:sp macro="" textlink="">
          <cdr:nvSpPr>
            <cdr:cNvPr id="45059" name="Rectangle 3" descr="Wide upward diagonal"/>
            <cdr:cNvSpPr>
              <a:spLocks xmlns:a="http://schemas.openxmlformats.org/drawingml/2006/main" noChangeArrowheads="1"/>
            </cdr:cNvSpPr>
          </cdr:nvSpPr>
          <cdr:spPr bwMode="auto">
            <a:xfrm xmlns:a="http://schemas.openxmlformats.org/drawingml/2006/main">
              <a:off x="3863269" y="1496587"/>
              <a:ext cx="127408" cy="131883"/>
            </a:xfrm>
            <a:prstGeom xmlns:a="http://schemas.openxmlformats.org/drawingml/2006/main" prst="rect">
              <a:avLst/>
            </a:prstGeom>
            <a:solidFill xmlns:a="http://schemas.openxmlformats.org/drawingml/2006/main">
              <a:schemeClr val="tx1"/>
            </a:solidFill>
            <a:ln xmlns:a="http://schemas.openxmlformats.org/drawingml/2006/main" w="9525">
              <a:solidFill>
                <a:srgbClr val="000000"/>
              </a:solidFill>
              <a:miter lim="800000"/>
              <a:headEnd/>
              <a:tailEnd/>
            </a:ln>
          </cdr:spPr>
          <cdr:txBody>
            <a:bodyPr xmlns:a="http://schemas.openxmlformats.org/drawingml/2006/main"/>
            <a:lstStyle xmlns:a="http://schemas.openxmlformats.org/drawingml/2006/main"/>
            <a:p xmlns:a="http://schemas.openxmlformats.org/drawingml/2006/main">
              <a:endParaRPr lang="en-US"/>
            </a:p>
          </cdr:txBody>
        </cdr:sp>
        <cdr:sp macro="" textlink="">
          <cdr:nvSpPr>
            <cdr:cNvPr id="45060" name="Text Box 4"/>
            <cdr:cNvSpPr txBox="1">
              <a:spLocks xmlns:a="http://schemas.openxmlformats.org/drawingml/2006/main" noChangeArrowheads="1"/>
            </cdr:cNvSpPr>
          </cdr:nvSpPr>
          <cdr:spPr bwMode="auto">
            <a:xfrm xmlns:a="http://schemas.openxmlformats.org/drawingml/2006/main">
              <a:off x="4053650" y="1496587"/>
              <a:ext cx="1380994" cy="204276"/>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u="none" strike="noStrike" baseline="0">
                  <a:solidFill>
                    <a:srgbClr val="000000"/>
                  </a:solidFill>
                  <a:latin typeface="Arial"/>
                  <a:cs typeface="Arial"/>
                </a:rPr>
                <a:t>Tuition and Fees Revenue</a:t>
              </a:r>
            </a:p>
          </cdr:txBody>
        </cdr:sp>
        <cdr:sp macro="" textlink="">
          <cdr:nvSpPr>
            <cdr:cNvPr id="45061" name="Rectangle 5"/>
            <cdr:cNvSpPr>
              <a:spLocks xmlns:a="http://schemas.openxmlformats.org/drawingml/2006/main" noChangeArrowheads="1"/>
            </cdr:cNvSpPr>
          </cdr:nvSpPr>
          <cdr:spPr bwMode="auto">
            <a:xfrm xmlns:a="http://schemas.openxmlformats.org/drawingml/2006/main">
              <a:off x="3863269" y="1268659"/>
              <a:ext cx="127408" cy="134033"/>
            </a:xfrm>
            <a:prstGeom xmlns:a="http://schemas.openxmlformats.org/drawingml/2006/main" prst="rect">
              <a:avLst/>
            </a:prstGeom>
            <a:solidFill xmlns:a="http://schemas.openxmlformats.org/drawingml/2006/main">
              <a:srgbClr val="969696"/>
            </a:solidFill>
            <a:ln xmlns:a="http://schemas.openxmlformats.org/drawingml/2006/main" w="9525">
              <a:solidFill>
                <a:srgbClr val="000000"/>
              </a:solidFill>
              <a:miter lim="800000"/>
              <a:headEnd/>
              <a:tailEnd/>
            </a:ln>
          </cdr:spPr>
          <cdr:txBody>
            <a:bodyPr xmlns:a="http://schemas.openxmlformats.org/drawingml/2006/main"/>
            <a:lstStyle xmlns:a="http://schemas.openxmlformats.org/drawingml/2006/main"/>
            <a:p xmlns:a="http://schemas.openxmlformats.org/drawingml/2006/main">
              <a:endParaRPr lang="en-US"/>
            </a:p>
          </cdr:txBody>
        </cdr:sp>
      </cdr:grpSp>
      <cdr:sp macro="" textlink="">
        <cdr:nvSpPr>
          <cdr:cNvPr id="45062" name="Text Box 6"/>
          <cdr:cNvSpPr txBox="1">
            <a:spLocks xmlns:a="http://schemas.openxmlformats.org/drawingml/2006/main" noChangeArrowheads="1"/>
          </cdr:cNvSpPr>
        </cdr:nvSpPr>
        <cdr:spPr bwMode="auto">
          <a:xfrm xmlns:a="http://schemas.openxmlformats.org/drawingml/2006/main">
            <a:off x="4053650" y="1268659"/>
            <a:ext cx="970942" cy="189223"/>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u="none" strike="noStrike" baseline="0">
                <a:solidFill>
                  <a:srgbClr val="000000"/>
                </a:solidFill>
                <a:latin typeface="Arial"/>
                <a:cs typeface="Arial"/>
              </a:rPr>
              <a:t>Appropriations</a:t>
            </a:r>
          </a:p>
        </cdr:txBody>
      </cdr:sp>
    </cdr:grpSp>
  </cdr:relSizeAnchor>
  <cdr:relSizeAnchor xmlns:cdr="http://schemas.openxmlformats.org/drawingml/2006/chartDrawing">
    <cdr:from>
      <cdr:x>0.41621</cdr:x>
      <cdr:y>0.15553</cdr:y>
    </cdr:from>
    <cdr:to>
      <cdr:x>0.52742</cdr:x>
      <cdr:y>0.21454</cdr:y>
    </cdr:to>
    <cdr:sp macro="" textlink="">
      <cdr:nvSpPr>
        <cdr:cNvPr id="45063" name="Text Box 7"/>
        <cdr:cNvSpPr txBox="1">
          <a:spLocks xmlns:a="http://schemas.openxmlformats.org/drawingml/2006/main" noChangeArrowheads="1"/>
        </cdr:cNvSpPr>
      </cdr:nvSpPr>
      <cdr:spPr bwMode="auto">
        <a:xfrm xmlns:a="http://schemas.openxmlformats.org/drawingml/2006/main">
          <a:off x="2493604" y="395540"/>
          <a:ext cx="666284" cy="15007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u="none" strike="noStrike" baseline="0">
              <a:solidFill>
                <a:srgbClr val="000000"/>
              </a:solidFill>
              <a:latin typeface="Arial"/>
              <a:cs typeface="Arial"/>
            </a:rPr>
            <a:t>$7,504</a:t>
          </a:r>
        </a:p>
      </cdr:txBody>
    </cdr:sp>
  </cdr:relSizeAnchor>
  <cdr:relSizeAnchor xmlns:cdr="http://schemas.openxmlformats.org/drawingml/2006/chartDrawing">
    <cdr:from>
      <cdr:x>0.51399</cdr:x>
      <cdr:y>0.29509</cdr:y>
    </cdr:from>
    <cdr:to>
      <cdr:x>0.59188</cdr:x>
      <cdr:y>0.35881</cdr:y>
    </cdr:to>
    <cdr:sp macro="" textlink="">
      <cdr:nvSpPr>
        <cdr:cNvPr id="13" name="Text Box 16"/>
        <cdr:cNvSpPr txBox="1">
          <a:spLocks xmlns:a="http://schemas.openxmlformats.org/drawingml/2006/main" noChangeArrowheads="1"/>
        </cdr:cNvSpPr>
      </cdr:nvSpPr>
      <cdr:spPr bwMode="auto">
        <a:xfrm xmlns:a="http://schemas.openxmlformats.org/drawingml/2006/main">
          <a:off x="3079415" y="750466"/>
          <a:ext cx="466657" cy="1620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sz="800" b="0" i="0" u="none" strike="noStrike" baseline="0">
              <a:solidFill>
                <a:srgbClr val="000000"/>
              </a:solidFill>
              <a:latin typeface="Arial"/>
              <a:cs typeface="Arial"/>
            </a:rPr>
            <a:t>$11,313</a:t>
          </a:r>
        </a:p>
      </cdr:txBody>
    </cdr:sp>
  </cdr:relSizeAnchor>
  <cdr:relSizeAnchor xmlns:cdr="http://schemas.openxmlformats.org/drawingml/2006/chartDrawing">
    <cdr:from>
      <cdr:x>0.43393</cdr:x>
      <cdr:y>0.55844</cdr:y>
    </cdr:from>
    <cdr:to>
      <cdr:x>0.50705</cdr:x>
      <cdr:y>0.62216</cdr:y>
    </cdr:to>
    <cdr:sp macro="" textlink="">
      <cdr:nvSpPr>
        <cdr:cNvPr id="14" name="Text Box 19"/>
        <cdr:cNvSpPr txBox="1">
          <a:spLocks xmlns:a="http://schemas.openxmlformats.org/drawingml/2006/main" noChangeArrowheads="1"/>
        </cdr:cNvSpPr>
      </cdr:nvSpPr>
      <cdr:spPr bwMode="auto">
        <a:xfrm xmlns:a="http://schemas.openxmlformats.org/drawingml/2006/main">
          <a:off x="2603911" y="1414082"/>
          <a:ext cx="438775" cy="1613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sz="800" b="0" i="0" u="none" strike="noStrike" baseline="0">
              <a:solidFill>
                <a:srgbClr val="000000"/>
              </a:solidFill>
              <a:latin typeface="Arial"/>
              <a:cs typeface="Arial"/>
            </a:rPr>
            <a:t>$8,175</a:t>
          </a:r>
        </a:p>
      </cdr:txBody>
    </cdr:sp>
  </cdr:relSizeAnchor>
</c:userShapes>
</file>

<file path=xl/drawings/drawing12.xml><?xml version="1.0" encoding="utf-8"?>
<c:userShapes xmlns:c="http://schemas.openxmlformats.org/drawingml/2006/chart">
  <cdr:relSizeAnchor xmlns:cdr="http://schemas.openxmlformats.org/drawingml/2006/chartDrawing">
    <cdr:from>
      <cdr:x>0.7118</cdr:x>
      <cdr:y>0.13858</cdr:y>
    </cdr:from>
    <cdr:to>
      <cdr:x>0.80604</cdr:x>
      <cdr:y>0.19133</cdr:y>
    </cdr:to>
    <cdr:sp macro="" textlink="">
      <cdr:nvSpPr>
        <cdr:cNvPr id="2" name="TextBox 50"/>
        <cdr:cNvSpPr txBox="1"/>
      </cdr:nvSpPr>
      <cdr:spPr>
        <a:xfrm xmlns:a="http://schemas.openxmlformats.org/drawingml/2006/main">
          <a:off x="4264543" y="517430"/>
          <a:ext cx="564614" cy="196958"/>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Overflow="clip"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l"/>
          <a:r>
            <a:rPr lang="en-US" sz="1000">
              <a:solidFill>
                <a:schemeClr val="dk1"/>
              </a:solidFill>
              <a:latin typeface="Arial" pitchFamily="34" charset="0"/>
              <a:ea typeface="+mn-ea"/>
              <a:cs typeface="Arial" pitchFamily="34" charset="0"/>
            </a:rPr>
            <a:t>64.2%</a:t>
          </a:r>
        </a:p>
      </cdr:txBody>
    </cdr:sp>
  </cdr:relSizeAnchor>
  <cdr:relSizeAnchor xmlns:cdr="http://schemas.openxmlformats.org/drawingml/2006/chartDrawing">
    <cdr:from>
      <cdr:x>0.78231</cdr:x>
      <cdr:y>0.21474</cdr:y>
    </cdr:from>
    <cdr:to>
      <cdr:x>0.88077</cdr:x>
      <cdr:y>0.25626</cdr:y>
    </cdr:to>
    <cdr:sp macro="" textlink="">
      <cdr:nvSpPr>
        <cdr:cNvPr id="3" name="TextBox 50"/>
        <cdr:cNvSpPr txBox="1"/>
      </cdr:nvSpPr>
      <cdr:spPr>
        <a:xfrm xmlns:a="http://schemas.openxmlformats.org/drawingml/2006/main">
          <a:off x="4689859" y="798176"/>
          <a:ext cx="590256" cy="154327"/>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73.8%</a:t>
          </a:r>
        </a:p>
      </cdr:txBody>
    </cdr:sp>
  </cdr:relSizeAnchor>
  <cdr:relSizeAnchor xmlns:cdr="http://schemas.openxmlformats.org/drawingml/2006/chartDrawing">
    <cdr:from>
      <cdr:x>0.76951</cdr:x>
      <cdr:y>0.24283</cdr:y>
    </cdr:from>
    <cdr:to>
      <cdr:x>0.89031</cdr:x>
      <cdr:y>0.30613</cdr:y>
    </cdr:to>
    <cdr:sp macro="" textlink="">
      <cdr:nvSpPr>
        <cdr:cNvPr id="4" name="TextBox 50"/>
        <cdr:cNvSpPr txBox="1"/>
      </cdr:nvSpPr>
      <cdr:spPr>
        <a:xfrm xmlns:a="http://schemas.openxmlformats.org/drawingml/2006/main">
          <a:off x="4610308" y="906682"/>
          <a:ext cx="723740" cy="236350"/>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71.7%</a:t>
          </a:r>
        </a:p>
      </cdr:txBody>
    </cdr:sp>
  </cdr:relSizeAnchor>
  <cdr:relSizeAnchor xmlns:cdr="http://schemas.openxmlformats.org/drawingml/2006/chartDrawing">
    <cdr:from>
      <cdr:x>0.72367</cdr:x>
      <cdr:y>0.32938</cdr:y>
    </cdr:from>
    <cdr:to>
      <cdr:x>0.81779</cdr:x>
      <cdr:y>0.36421</cdr:y>
    </cdr:to>
    <cdr:sp macro="" textlink="">
      <cdr:nvSpPr>
        <cdr:cNvPr id="5" name="TextBox 50"/>
        <cdr:cNvSpPr txBox="1"/>
      </cdr:nvSpPr>
      <cdr:spPr>
        <a:xfrm xmlns:a="http://schemas.openxmlformats.org/drawingml/2006/main">
          <a:off x="4338301" y="1224293"/>
          <a:ext cx="564239" cy="129461"/>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65.6%</a:t>
          </a:r>
        </a:p>
      </cdr:txBody>
    </cdr:sp>
  </cdr:relSizeAnchor>
  <cdr:relSizeAnchor xmlns:cdr="http://schemas.openxmlformats.org/drawingml/2006/chartDrawing">
    <cdr:from>
      <cdr:x>0.71533</cdr:x>
      <cdr:y>0.3611</cdr:y>
    </cdr:from>
    <cdr:to>
      <cdr:x>0.81484</cdr:x>
      <cdr:y>0.40306</cdr:y>
    </cdr:to>
    <cdr:sp macro="" textlink="">
      <cdr:nvSpPr>
        <cdr:cNvPr id="6" name="TextBox 50"/>
        <cdr:cNvSpPr txBox="1"/>
      </cdr:nvSpPr>
      <cdr:spPr>
        <a:xfrm xmlns:a="http://schemas.openxmlformats.org/drawingml/2006/main">
          <a:off x="4288350" y="1342190"/>
          <a:ext cx="596551" cy="155963"/>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64.4%</a:t>
          </a:r>
        </a:p>
      </cdr:txBody>
    </cdr:sp>
  </cdr:relSizeAnchor>
  <cdr:relSizeAnchor xmlns:cdr="http://schemas.openxmlformats.org/drawingml/2006/chartDrawing">
    <cdr:from>
      <cdr:x>0.707</cdr:x>
      <cdr:y>0.40022</cdr:y>
    </cdr:from>
    <cdr:to>
      <cdr:x>0.80053</cdr:x>
      <cdr:y>0.44017</cdr:y>
    </cdr:to>
    <cdr:sp macro="" textlink="">
      <cdr:nvSpPr>
        <cdr:cNvPr id="7" name="TextBox 50"/>
        <cdr:cNvSpPr txBox="1"/>
      </cdr:nvSpPr>
      <cdr:spPr>
        <a:xfrm xmlns:a="http://schemas.openxmlformats.org/drawingml/2006/main">
          <a:off x="4238412" y="1487606"/>
          <a:ext cx="560702" cy="148492"/>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63.8%</a:t>
          </a:r>
        </a:p>
      </cdr:txBody>
    </cdr:sp>
  </cdr:relSizeAnchor>
  <cdr:relSizeAnchor xmlns:cdr="http://schemas.openxmlformats.org/drawingml/2006/chartDrawing">
    <cdr:from>
      <cdr:x>0.6946</cdr:x>
      <cdr:y>0.43637</cdr:y>
    </cdr:from>
    <cdr:to>
      <cdr:x>0.79809</cdr:x>
      <cdr:y>0.47959</cdr:y>
    </cdr:to>
    <cdr:sp macro="" textlink="">
      <cdr:nvSpPr>
        <cdr:cNvPr id="8" name="TextBox 50"/>
        <cdr:cNvSpPr txBox="1"/>
      </cdr:nvSpPr>
      <cdr:spPr>
        <a:xfrm xmlns:a="http://schemas.openxmlformats.org/drawingml/2006/main">
          <a:off x="4161505" y="1629318"/>
          <a:ext cx="620046" cy="161381"/>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61.7%</a:t>
          </a:r>
        </a:p>
      </cdr:txBody>
    </cdr:sp>
  </cdr:relSizeAnchor>
  <cdr:relSizeAnchor xmlns:cdr="http://schemas.openxmlformats.org/drawingml/2006/chartDrawing">
    <cdr:from>
      <cdr:x>0.68689</cdr:x>
      <cdr:y>0.47257</cdr:y>
    </cdr:from>
    <cdr:to>
      <cdr:x>0.78566</cdr:x>
      <cdr:y>0.51727</cdr:y>
    </cdr:to>
    <cdr:sp macro="" textlink="">
      <cdr:nvSpPr>
        <cdr:cNvPr id="9" name="TextBox 50"/>
        <cdr:cNvSpPr txBox="1"/>
      </cdr:nvSpPr>
      <cdr:spPr>
        <a:xfrm xmlns:a="http://schemas.openxmlformats.org/drawingml/2006/main">
          <a:off x="4117815" y="1756523"/>
          <a:ext cx="592115" cy="166147"/>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60.8%</a:t>
          </a:r>
        </a:p>
      </cdr:txBody>
    </cdr:sp>
  </cdr:relSizeAnchor>
  <cdr:relSizeAnchor xmlns:cdr="http://schemas.openxmlformats.org/drawingml/2006/chartDrawing">
    <cdr:from>
      <cdr:x>0.67977</cdr:x>
      <cdr:y>0.51089</cdr:y>
    </cdr:from>
    <cdr:to>
      <cdr:x>0.78537</cdr:x>
      <cdr:y>0.55357</cdr:y>
    </cdr:to>
    <cdr:sp macro="" textlink="">
      <cdr:nvSpPr>
        <cdr:cNvPr id="10" name="TextBox 50"/>
        <cdr:cNvSpPr txBox="1"/>
      </cdr:nvSpPr>
      <cdr:spPr>
        <a:xfrm xmlns:a="http://schemas.openxmlformats.org/drawingml/2006/main">
          <a:off x="4072659" y="1907561"/>
          <a:ext cx="632674" cy="159359"/>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60.0%</a:t>
          </a:r>
        </a:p>
      </cdr:txBody>
    </cdr:sp>
  </cdr:relSizeAnchor>
  <cdr:relSizeAnchor xmlns:cdr="http://schemas.openxmlformats.org/drawingml/2006/chartDrawing">
    <cdr:from>
      <cdr:x>0.66355</cdr:x>
      <cdr:y>0.58321</cdr:y>
    </cdr:from>
    <cdr:to>
      <cdr:x>0.76679</cdr:x>
      <cdr:y>0.62558</cdr:y>
    </cdr:to>
    <cdr:sp macro="" textlink="">
      <cdr:nvSpPr>
        <cdr:cNvPr id="11" name="TextBox 50"/>
        <cdr:cNvSpPr txBox="1"/>
      </cdr:nvSpPr>
      <cdr:spPr>
        <a:xfrm xmlns:a="http://schemas.openxmlformats.org/drawingml/2006/main">
          <a:off x="3977888" y="2167757"/>
          <a:ext cx="618912" cy="157487"/>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57.7%</a:t>
          </a:r>
        </a:p>
      </cdr:txBody>
    </cdr:sp>
  </cdr:relSizeAnchor>
  <cdr:relSizeAnchor xmlns:cdr="http://schemas.openxmlformats.org/drawingml/2006/chartDrawing">
    <cdr:from>
      <cdr:x>0.6571</cdr:x>
      <cdr:y>0.61882</cdr:y>
    </cdr:from>
    <cdr:to>
      <cdr:x>0.7537</cdr:x>
      <cdr:y>0.66129</cdr:y>
    </cdr:to>
    <cdr:sp macro="" textlink="">
      <cdr:nvSpPr>
        <cdr:cNvPr id="12" name="TextBox 50"/>
        <cdr:cNvSpPr txBox="1"/>
      </cdr:nvSpPr>
      <cdr:spPr>
        <a:xfrm xmlns:a="http://schemas.openxmlformats.org/drawingml/2006/main">
          <a:off x="3939234" y="2300117"/>
          <a:ext cx="579106" cy="157859"/>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57.0%</a:t>
          </a:r>
        </a:p>
      </cdr:txBody>
    </cdr:sp>
  </cdr:relSizeAnchor>
  <cdr:relSizeAnchor xmlns:cdr="http://schemas.openxmlformats.org/drawingml/2006/chartDrawing">
    <cdr:from>
      <cdr:x>0.65044</cdr:x>
      <cdr:y>0.69319</cdr:y>
    </cdr:from>
    <cdr:to>
      <cdr:x>0.75442</cdr:x>
      <cdr:y>0.73922</cdr:y>
    </cdr:to>
    <cdr:sp macro="" textlink="">
      <cdr:nvSpPr>
        <cdr:cNvPr id="13" name="TextBox 50"/>
        <cdr:cNvSpPr txBox="1"/>
      </cdr:nvSpPr>
      <cdr:spPr>
        <a:xfrm xmlns:a="http://schemas.openxmlformats.org/drawingml/2006/main">
          <a:off x="3899333" y="2576555"/>
          <a:ext cx="623348" cy="171091"/>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55.8%</a:t>
          </a:r>
        </a:p>
      </cdr:txBody>
    </cdr:sp>
  </cdr:relSizeAnchor>
  <cdr:relSizeAnchor xmlns:cdr="http://schemas.openxmlformats.org/drawingml/2006/chartDrawing">
    <cdr:from>
      <cdr:x>0.64457</cdr:x>
      <cdr:y>0.72918</cdr:y>
    </cdr:from>
    <cdr:to>
      <cdr:x>0.74217</cdr:x>
      <cdr:y>0.77238</cdr:y>
    </cdr:to>
    <cdr:sp macro="" textlink="">
      <cdr:nvSpPr>
        <cdr:cNvPr id="14" name="TextBox 50"/>
        <cdr:cNvSpPr txBox="1"/>
      </cdr:nvSpPr>
      <cdr:spPr>
        <a:xfrm xmlns:a="http://schemas.openxmlformats.org/drawingml/2006/main">
          <a:off x="3864105" y="2710329"/>
          <a:ext cx="585101" cy="160572"/>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54.6%</a:t>
          </a:r>
        </a:p>
      </cdr:txBody>
    </cdr:sp>
  </cdr:relSizeAnchor>
  <cdr:relSizeAnchor xmlns:cdr="http://schemas.openxmlformats.org/drawingml/2006/chartDrawing">
    <cdr:from>
      <cdr:x>0.67411</cdr:x>
      <cdr:y>0.54749</cdr:y>
    </cdr:from>
    <cdr:to>
      <cdr:x>0.77644</cdr:x>
      <cdr:y>0.59126</cdr:y>
    </cdr:to>
    <cdr:sp macro="" textlink="">
      <cdr:nvSpPr>
        <cdr:cNvPr id="16" name="TextBox 50"/>
        <cdr:cNvSpPr txBox="1"/>
      </cdr:nvSpPr>
      <cdr:spPr>
        <a:xfrm xmlns:a="http://schemas.openxmlformats.org/drawingml/2006/main">
          <a:off x="4041186" y="2034996"/>
          <a:ext cx="613457" cy="162691"/>
        </a:xfrm>
        <a:prstGeom xmlns:a="http://schemas.openxmlformats.org/drawingml/2006/main" prst="rect">
          <a:avLst/>
        </a:prstGeom>
        <a:noFill xmlns:a="http://schemas.openxmlformats.org/drawingml/2006/main"/>
        <a:ln xmlns:a="http://schemas.openxmlformats.org/drawingml/2006/main" w="0"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59.3%</a:t>
          </a:r>
        </a:p>
      </cdr:txBody>
    </cdr:sp>
  </cdr:relSizeAnchor>
  <cdr:relSizeAnchor xmlns:cdr="http://schemas.openxmlformats.org/drawingml/2006/chartDrawing">
    <cdr:from>
      <cdr:x>0.65724</cdr:x>
      <cdr:y>0.6588</cdr:y>
    </cdr:from>
    <cdr:to>
      <cdr:x>0.75382</cdr:x>
      <cdr:y>0.6984</cdr:y>
    </cdr:to>
    <cdr:sp macro="" textlink="">
      <cdr:nvSpPr>
        <cdr:cNvPr id="17" name="TextBox 50"/>
        <cdr:cNvSpPr txBox="1"/>
      </cdr:nvSpPr>
      <cdr:spPr>
        <a:xfrm xmlns:a="http://schemas.openxmlformats.org/drawingml/2006/main">
          <a:off x="3940065" y="2448730"/>
          <a:ext cx="578986" cy="147191"/>
        </a:xfrm>
        <a:prstGeom xmlns:a="http://schemas.openxmlformats.org/drawingml/2006/main" prst="rect">
          <a:avLst/>
        </a:prstGeom>
        <a:noFill xmlns:a="http://schemas.openxmlformats.org/drawingml/2006/main"/>
        <a:ln xmlns:a="http://schemas.openxmlformats.org/drawingml/2006/main" w="0"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56.9%</a:t>
          </a:r>
        </a:p>
      </cdr:txBody>
    </cdr:sp>
  </cdr:relSizeAnchor>
  <cdr:relSizeAnchor xmlns:cdr="http://schemas.openxmlformats.org/drawingml/2006/chartDrawing">
    <cdr:from>
      <cdr:x>0.74904</cdr:x>
      <cdr:y>0.28608</cdr:y>
    </cdr:from>
    <cdr:to>
      <cdr:x>0.84934</cdr:x>
      <cdr:y>0.33338</cdr:y>
    </cdr:to>
    <cdr:sp macro="" textlink="">
      <cdr:nvSpPr>
        <cdr:cNvPr id="18" name="TextBox 50"/>
        <cdr:cNvSpPr txBox="1"/>
      </cdr:nvSpPr>
      <cdr:spPr>
        <a:xfrm xmlns:a="http://schemas.openxmlformats.org/drawingml/2006/main">
          <a:off x="4490386" y="1063339"/>
          <a:ext cx="601288" cy="175812"/>
        </a:xfrm>
        <a:prstGeom xmlns:a="http://schemas.openxmlformats.org/drawingml/2006/main" prst="rect">
          <a:avLst/>
        </a:prstGeom>
        <a:noFill xmlns:a="http://schemas.openxmlformats.org/drawingml/2006/main"/>
        <a:ln xmlns:a="http://schemas.openxmlformats.org/drawingml/2006/main" w="0"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69.3%</a:t>
          </a:r>
        </a:p>
      </cdr:txBody>
    </cdr:sp>
  </cdr:relSizeAnchor>
  <cdr:relSizeAnchor xmlns:cdr="http://schemas.openxmlformats.org/drawingml/2006/chartDrawing">
    <cdr:from>
      <cdr:x>0.60002</cdr:x>
      <cdr:y>0.7647</cdr:y>
    </cdr:from>
    <cdr:to>
      <cdr:x>0.69762</cdr:x>
      <cdr:y>0.8079</cdr:y>
    </cdr:to>
    <cdr:sp macro="" textlink="">
      <cdr:nvSpPr>
        <cdr:cNvPr id="19" name="TextBox 50"/>
        <cdr:cNvSpPr txBox="1"/>
      </cdr:nvSpPr>
      <cdr:spPr>
        <a:xfrm xmlns:a="http://schemas.openxmlformats.org/drawingml/2006/main">
          <a:off x="3597031" y="2842358"/>
          <a:ext cx="585101" cy="160572"/>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US" sz="1000">
              <a:latin typeface="Arial" pitchFamily="34" charset="0"/>
              <a:cs typeface="Arial" pitchFamily="34" charset="0"/>
            </a:rPr>
            <a:t>49.0%</a:t>
          </a:r>
        </a:p>
      </cdr:txBody>
    </cdr:sp>
  </cdr:relSizeAnchor>
</c:userShapes>
</file>

<file path=xl/drawings/drawing13.xml><?xml version="1.0" encoding="utf-8"?>
<c:userShapes xmlns:c="http://schemas.openxmlformats.org/drawingml/2006/chart">
  <cdr:relSizeAnchor xmlns:cdr="http://schemas.openxmlformats.org/drawingml/2006/chartDrawing">
    <cdr:from>
      <cdr:x>0.00955</cdr:x>
      <cdr:y>0.93606</cdr:y>
    </cdr:from>
    <cdr:to>
      <cdr:x>0.37898</cdr:x>
      <cdr:y>0.99488</cdr:y>
    </cdr:to>
    <cdr:sp macro="" textlink="">
      <cdr:nvSpPr>
        <cdr:cNvPr id="2" name="TextBox 1"/>
        <cdr:cNvSpPr txBox="1"/>
      </cdr:nvSpPr>
      <cdr:spPr>
        <a:xfrm xmlns:a="http://schemas.openxmlformats.org/drawingml/2006/main">
          <a:off x="57151" y="3486151"/>
          <a:ext cx="2209800" cy="21907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r>
            <a:rPr lang="en-US" sz="1100"/>
            <a:t> </a:t>
          </a:r>
          <a:r>
            <a:rPr lang="en-US" sz="800">
              <a:latin typeface="Arial" panose="020B0604020202020204" pitchFamily="34" charset="0"/>
              <a:cs typeface="Arial" panose="020B0604020202020204" pitchFamily="34" charset="0"/>
            </a:rPr>
            <a:t>* Includes bachelor's degrees awarded</a:t>
          </a:r>
        </a:p>
      </cdr:txBody>
    </cdr:sp>
  </cdr:relSizeAnchor>
</c:userShapes>
</file>

<file path=xl/drawings/drawing14.xml><?xml version="1.0" encoding="utf-8"?>
<c:userShapes xmlns:c="http://schemas.openxmlformats.org/drawingml/2006/chart">
  <cdr:relSizeAnchor xmlns:cdr="http://schemas.openxmlformats.org/drawingml/2006/chartDrawing">
    <cdr:from>
      <cdr:x>0.00319</cdr:x>
      <cdr:y>0.94666</cdr:y>
    </cdr:from>
    <cdr:to>
      <cdr:x>0.28291</cdr:x>
      <cdr:y>0.99321</cdr:y>
    </cdr:to>
    <cdr:sp macro="" textlink="">
      <cdr:nvSpPr>
        <cdr:cNvPr id="2" name="Text Box 44"/>
        <cdr:cNvSpPr txBox="1">
          <a:spLocks xmlns:a="http://schemas.openxmlformats.org/drawingml/2006/main" noChangeArrowheads="1"/>
        </cdr:cNvSpPr>
      </cdr:nvSpPr>
      <cdr:spPr bwMode="auto">
        <a:xfrm xmlns:a="http://schemas.openxmlformats.org/drawingml/2006/main">
          <a:off x="19022" y="3516592"/>
          <a:ext cx="1670537" cy="1729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sz="800" b="0" i="0" u="none" strike="noStrike" baseline="0">
              <a:solidFill>
                <a:srgbClr val="000000"/>
              </a:solidFill>
              <a:latin typeface="Arial"/>
              <a:cs typeface="Arial"/>
            </a:rPr>
            <a:t>— Indicates data not available</a:t>
          </a:r>
        </a:p>
      </cdr:txBody>
    </cdr:sp>
  </cdr:relSizeAnchor>
</c:userShapes>
</file>

<file path=xl/drawings/drawing15.xml><?xml version="1.0" encoding="utf-8"?>
<c:userShapes xmlns:c="http://schemas.openxmlformats.org/drawingml/2006/chart">
  <cdr:relSizeAnchor xmlns:cdr="http://schemas.openxmlformats.org/drawingml/2006/chartDrawing">
    <cdr:from>
      <cdr:x>0.01522</cdr:x>
      <cdr:y>0.91954</cdr:y>
    </cdr:from>
    <cdr:to>
      <cdr:x>0.67467</cdr:x>
      <cdr:y>1</cdr:y>
    </cdr:to>
    <cdr:sp macro="" textlink="">
      <cdr:nvSpPr>
        <cdr:cNvPr id="3" name="Text Box 44"/>
        <cdr:cNvSpPr txBox="1">
          <a:spLocks xmlns:a="http://schemas.openxmlformats.org/drawingml/2006/main" noChangeArrowheads="1"/>
        </cdr:cNvSpPr>
      </cdr:nvSpPr>
      <cdr:spPr bwMode="auto">
        <a:xfrm xmlns:a="http://schemas.openxmlformats.org/drawingml/2006/main">
          <a:off x="91066" y="3433378"/>
          <a:ext cx="3944632" cy="3004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sz="1000"/>
          </a:pPr>
          <a:r>
            <a:rPr lang="en-US" sz="800" b="0" i="0" baseline="0">
              <a:latin typeface="Arial" pitchFamily="34" charset="0"/>
              <a:ea typeface="+mn-ea"/>
              <a:cs typeface="Arial" pitchFamily="34" charset="0"/>
            </a:rPr>
            <a:t>* No attempted college credits while in high school found</a:t>
          </a:r>
          <a:endParaRPr lang="en-US" sz="800">
            <a:latin typeface="Arial" pitchFamily="34" charset="0"/>
            <a:cs typeface="Arial" pitchFamily="34" charset="0"/>
          </a:endParaRPr>
        </a:p>
        <a:p xmlns:a="http://schemas.openxmlformats.org/drawingml/2006/main">
          <a:pPr algn="l" rtl="0">
            <a:defRPr sz="1000"/>
          </a:pPr>
          <a:r>
            <a:rPr lang="en-US" sz="800" b="0" i="0" u="none" strike="noStrike" baseline="0">
              <a:solidFill>
                <a:srgbClr val="000000"/>
              </a:solidFill>
              <a:latin typeface="Arial" pitchFamily="34" charset="0"/>
              <a:cs typeface="Arial" pitchFamily="34" charset="0"/>
            </a:rPr>
            <a:t>— Indicates data not available</a:t>
          </a:r>
        </a:p>
      </cdr:txBody>
    </cdr:sp>
  </cdr:relSizeAnchor>
</c:userShapes>
</file>

<file path=xl/drawings/drawing16.xml><?xml version="1.0" encoding="utf-8"?>
<c:userShapes xmlns:c="http://schemas.openxmlformats.org/drawingml/2006/chart">
  <cdr:relSizeAnchor xmlns:cdr="http://schemas.openxmlformats.org/drawingml/2006/chartDrawing">
    <cdr:from>
      <cdr:x>0.00598</cdr:x>
      <cdr:y>0.89842</cdr:y>
    </cdr:from>
    <cdr:to>
      <cdr:x>0.67398</cdr:x>
      <cdr:y>0.98974</cdr:y>
    </cdr:to>
    <cdr:sp macro="" textlink="">
      <cdr:nvSpPr>
        <cdr:cNvPr id="2" name="Text Box 44"/>
        <cdr:cNvSpPr txBox="1">
          <a:spLocks xmlns:a="http://schemas.openxmlformats.org/drawingml/2006/main" noChangeArrowheads="1"/>
        </cdr:cNvSpPr>
      </cdr:nvSpPr>
      <cdr:spPr bwMode="auto">
        <a:xfrm xmlns:a="http://schemas.openxmlformats.org/drawingml/2006/main">
          <a:off x="35828" y="3337424"/>
          <a:ext cx="4002137" cy="33922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sz="800" b="0" i="0" baseline="0">
              <a:latin typeface="Arial" pitchFamily="34" charset="0"/>
              <a:ea typeface="+mn-ea"/>
              <a:cs typeface="Arial" pitchFamily="34" charset="0"/>
            </a:rPr>
            <a:t>Note: Participation in the credits-to-degree survey is voluntary.</a:t>
          </a:r>
          <a:endParaRPr lang="en-US" sz="800" b="0" i="0" u="none" strike="noStrike" baseline="0">
            <a:solidFill>
              <a:srgbClr val="000000"/>
            </a:solidFill>
            <a:latin typeface="Arial" pitchFamily="34" charset="0"/>
            <a:cs typeface="Arial" pitchFamily="34" charset="0"/>
          </a:endParaRPr>
        </a:p>
        <a:p xmlns:a="http://schemas.openxmlformats.org/drawingml/2006/main">
          <a:pPr algn="l" rtl="0">
            <a:defRPr sz="1000"/>
          </a:pPr>
          <a:r>
            <a:rPr lang="en-US" sz="800" b="0" i="0" u="none" strike="noStrike" baseline="0">
              <a:solidFill>
                <a:srgbClr val="000000"/>
              </a:solidFill>
              <a:latin typeface="Arial" pitchFamily="34" charset="0"/>
              <a:cs typeface="Arial" pitchFamily="34" charset="0"/>
            </a:rPr>
            <a:t>* No attempted college credits while in high school found</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171449</xdr:colOff>
      <xdr:row>139</xdr:row>
      <xdr:rowOff>0</xdr:rowOff>
    </xdr:from>
    <xdr:to>
      <xdr:col>8</xdr:col>
      <xdr:colOff>685799</xdr:colOff>
      <xdr:row>162</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114</xdr:row>
      <xdr:rowOff>0</xdr:rowOff>
    </xdr:from>
    <xdr:to>
      <xdr:col>9</xdr:col>
      <xdr:colOff>9525</xdr:colOff>
      <xdr:row>137</xdr:row>
      <xdr:rowOff>0</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282</xdr:row>
      <xdr:rowOff>19049</xdr:rowOff>
    </xdr:from>
    <xdr:to>
      <xdr:col>9</xdr:col>
      <xdr:colOff>0</xdr:colOff>
      <xdr:row>297</xdr:row>
      <xdr:rowOff>152400</xdr:rowOff>
    </xdr:to>
    <xdr:graphicFrame macro="">
      <xdr:nvGraphicFramePr>
        <xdr:cNvPr id="4"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314</xdr:row>
      <xdr:rowOff>66675</xdr:rowOff>
    </xdr:from>
    <xdr:to>
      <xdr:col>8</xdr:col>
      <xdr:colOff>666750</xdr:colOff>
      <xdr:row>330</xdr:row>
      <xdr:rowOff>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9524</xdr:colOff>
      <xdr:row>84</xdr:row>
      <xdr:rowOff>0</xdr:rowOff>
    </xdr:from>
    <xdr:to>
      <xdr:col>9</xdr:col>
      <xdr:colOff>9524</xdr:colOff>
      <xdr:row>107</xdr:row>
      <xdr:rowOff>0</xdr:rowOff>
    </xdr:to>
    <xdr:graphicFrame macro="">
      <xdr:nvGraphicFramePr>
        <xdr:cNvPr id="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168</xdr:row>
      <xdr:rowOff>9525</xdr:rowOff>
    </xdr:from>
    <xdr:to>
      <xdr:col>8</xdr:col>
      <xdr:colOff>676275</xdr:colOff>
      <xdr:row>191</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335</xdr:row>
      <xdr:rowOff>57150</xdr:rowOff>
    </xdr:from>
    <xdr:to>
      <xdr:col>8</xdr:col>
      <xdr:colOff>714374</xdr:colOff>
      <xdr:row>361</xdr:row>
      <xdr:rowOff>57150</xdr:rowOff>
    </xdr:to>
    <xdr:graphicFrame macro="">
      <xdr:nvGraphicFramePr>
        <xdr:cNvPr id="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298</xdr:row>
      <xdr:rowOff>66675</xdr:rowOff>
    </xdr:from>
    <xdr:to>
      <xdr:col>8</xdr:col>
      <xdr:colOff>676275</xdr:colOff>
      <xdr:row>313</xdr:row>
      <xdr:rowOff>123825</xdr:rowOff>
    </xdr:to>
    <xdr:graphicFrame macro="">
      <xdr:nvGraphicFramePr>
        <xdr:cNvPr id="9"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402864</xdr:colOff>
      <xdr:row>291</xdr:row>
      <xdr:rowOff>22297</xdr:rowOff>
    </xdr:from>
    <xdr:to>
      <xdr:col>4</xdr:col>
      <xdr:colOff>136164</xdr:colOff>
      <xdr:row>292</xdr:row>
      <xdr:rowOff>22297</xdr:rowOff>
    </xdr:to>
    <xdr:sp macro="" textlink="">
      <xdr:nvSpPr>
        <xdr:cNvPr id="10" name="Text Box 12"/>
        <xdr:cNvSpPr txBox="1">
          <a:spLocks noChangeArrowheads="1"/>
        </xdr:cNvSpPr>
      </xdr:nvSpPr>
      <xdr:spPr bwMode="auto">
        <a:xfrm>
          <a:off x="2517414" y="49590397"/>
          <a:ext cx="485775" cy="161925"/>
        </a:xfrm>
        <a:prstGeom prst="rect">
          <a:avLst/>
        </a:prstGeom>
        <a:noFill/>
        <a:ln w="9525">
          <a:noFill/>
          <a:miter lim="800000"/>
          <a:headEnd/>
          <a:tailEnd/>
        </a:ln>
      </xdr:spPr>
      <xdr:txBody>
        <a:bodyPr vertOverflow="clip" wrap="square" lIns="27432" tIns="22860" rIns="0" bIns="0" anchor="ctr" upright="1"/>
        <a:lstStyle/>
        <a:p>
          <a:pPr algn="l" rtl="0">
            <a:defRPr sz="1000"/>
          </a:pPr>
          <a:r>
            <a:rPr lang="en-US" sz="800" b="0" i="0" u="none" strike="noStrike" baseline="0">
              <a:solidFill>
                <a:srgbClr val="000000"/>
              </a:solidFill>
              <a:latin typeface="Arial"/>
              <a:cs typeface="Arial"/>
            </a:rPr>
            <a:t>$6,626</a:t>
          </a:r>
        </a:p>
      </xdr:txBody>
    </xdr:sp>
    <xdr:clientData/>
  </xdr:twoCellAnchor>
  <xdr:twoCellAnchor>
    <xdr:from>
      <xdr:col>3</xdr:col>
      <xdr:colOff>526256</xdr:colOff>
      <xdr:row>285</xdr:row>
      <xdr:rowOff>3897</xdr:rowOff>
    </xdr:from>
    <xdr:to>
      <xdr:col>4</xdr:col>
      <xdr:colOff>269081</xdr:colOff>
      <xdr:row>285</xdr:row>
      <xdr:rowOff>146771</xdr:rowOff>
    </xdr:to>
    <xdr:sp macro="" textlink="">
      <xdr:nvSpPr>
        <xdr:cNvPr id="11" name="Text Box 13"/>
        <xdr:cNvSpPr txBox="1">
          <a:spLocks noChangeArrowheads="1"/>
        </xdr:cNvSpPr>
      </xdr:nvSpPr>
      <xdr:spPr bwMode="auto">
        <a:xfrm>
          <a:off x="2640806" y="48600447"/>
          <a:ext cx="495300" cy="142874"/>
        </a:xfrm>
        <a:prstGeom prst="rect">
          <a:avLst/>
        </a:prstGeom>
        <a:noFill/>
        <a:ln w="9525">
          <a:noFill/>
          <a:miter lim="800000"/>
          <a:headEnd/>
          <a:tailEnd/>
        </a:ln>
      </xdr:spPr>
      <xdr:txBody>
        <a:bodyPr vertOverflow="clip" wrap="square" lIns="27432" tIns="22860" rIns="0" bIns="0" anchor="ctr" upright="1"/>
        <a:lstStyle/>
        <a:p>
          <a:pPr algn="l" rtl="0">
            <a:defRPr sz="1000"/>
          </a:pPr>
          <a:r>
            <a:rPr lang="en-US" sz="800" b="0" i="0" u="none" strike="noStrike" baseline="0">
              <a:solidFill>
                <a:srgbClr val="000000"/>
              </a:solidFill>
              <a:latin typeface="Arial"/>
              <a:cs typeface="Arial"/>
            </a:rPr>
            <a:t>$7,528</a:t>
          </a:r>
        </a:p>
      </xdr:txBody>
    </xdr:sp>
    <xdr:clientData/>
  </xdr:twoCellAnchor>
  <xdr:twoCellAnchor>
    <xdr:from>
      <xdr:col>4</xdr:col>
      <xdr:colOff>621289</xdr:colOff>
      <xdr:row>286</xdr:row>
      <xdr:rowOff>152399</xdr:rowOff>
    </xdr:from>
    <xdr:to>
      <xdr:col>5</xdr:col>
      <xdr:colOff>441613</xdr:colOff>
      <xdr:row>287</xdr:row>
      <xdr:rowOff>152400</xdr:rowOff>
    </xdr:to>
    <xdr:sp macro="" textlink="">
      <xdr:nvSpPr>
        <xdr:cNvPr id="12" name="Text Box 14"/>
        <xdr:cNvSpPr txBox="1">
          <a:spLocks noChangeArrowheads="1"/>
        </xdr:cNvSpPr>
      </xdr:nvSpPr>
      <xdr:spPr bwMode="auto">
        <a:xfrm>
          <a:off x="3488314" y="48910874"/>
          <a:ext cx="458499" cy="161926"/>
        </a:xfrm>
        <a:prstGeom prst="rect">
          <a:avLst/>
        </a:prstGeom>
        <a:noFill/>
        <a:ln w="9525">
          <a:noFill/>
          <a:miter lim="800000"/>
          <a:headEnd/>
          <a:tailEnd/>
        </a:ln>
      </xdr:spPr>
      <xdr:txBody>
        <a:bodyPr vertOverflow="clip" wrap="square" lIns="27432" tIns="22860" rIns="0" bIns="0" anchor="ctr" upright="1"/>
        <a:lstStyle/>
        <a:p>
          <a:pPr algn="l" rtl="0">
            <a:defRPr sz="1000"/>
          </a:pPr>
          <a:r>
            <a:rPr lang="en-US" sz="800" b="0" i="0" u="none" strike="noStrike" baseline="0">
              <a:solidFill>
                <a:srgbClr val="000000"/>
              </a:solidFill>
              <a:latin typeface="Arial"/>
              <a:cs typeface="Arial"/>
            </a:rPr>
            <a:t>$12,886</a:t>
          </a:r>
        </a:p>
      </xdr:txBody>
    </xdr:sp>
    <xdr:clientData/>
  </xdr:twoCellAnchor>
  <xdr:twoCellAnchor>
    <xdr:from>
      <xdr:col>3</xdr:col>
      <xdr:colOff>568685</xdr:colOff>
      <xdr:row>289</xdr:row>
      <xdr:rowOff>23812</xdr:rowOff>
    </xdr:from>
    <xdr:to>
      <xdr:col>4</xdr:col>
      <xdr:colOff>216260</xdr:colOff>
      <xdr:row>290</xdr:row>
      <xdr:rowOff>23812</xdr:rowOff>
    </xdr:to>
    <xdr:sp macro="" textlink="">
      <xdr:nvSpPr>
        <xdr:cNvPr id="13" name="Text Box 16"/>
        <xdr:cNvSpPr txBox="1">
          <a:spLocks noChangeArrowheads="1"/>
        </xdr:cNvSpPr>
      </xdr:nvSpPr>
      <xdr:spPr bwMode="auto">
        <a:xfrm>
          <a:off x="2683235" y="49268062"/>
          <a:ext cx="400050" cy="161925"/>
        </a:xfrm>
        <a:prstGeom prst="rect">
          <a:avLst/>
        </a:prstGeom>
        <a:noFill/>
        <a:ln w="9525">
          <a:noFill/>
          <a:miter lim="800000"/>
          <a:headEnd/>
          <a:tailEnd/>
        </a:ln>
      </xdr:spPr>
      <xdr:txBody>
        <a:bodyPr vertOverflow="clip" wrap="square" lIns="27432" tIns="22860" rIns="0" bIns="0" anchor="ctr" upright="1"/>
        <a:lstStyle/>
        <a:p>
          <a:pPr algn="l" rtl="0">
            <a:defRPr sz="1000"/>
          </a:pPr>
          <a:r>
            <a:rPr lang="en-US" sz="800" b="0" i="0" u="none" strike="noStrike" baseline="0">
              <a:solidFill>
                <a:srgbClr val="000000"/>
              </a:solidFill>
              <a:latin typeface="Arial"/>
              <a:cs typeface="Arial"/>
            </a:rPr>
            <a:t>$7,615</a:t>
          </a:r>
        </a:p>
      </xdr:txBody>
    </xdr:sp>
    <xdr:clientData/>
  </xdr:twoCellAnchor>
  <xdr:twoCellAnchor>
    <xdr:from>
      <xdr:col>3</xdr:col>
      <xdr:colOff>571500</xdr:colOff>
      <xdr:row>288</xdr:row>
      <xdr:rowOff>38100</xdr:rowOff>
    </xdr:from>
    <xdr:to>
      <xdr:col>4</xdr:col>
      <xdr:colOff>219075</xdr:colOff>
      <xdr:row>289</xdr:row>
      <xdr:rowOff>9525</xdr:rowOff>
    </xdr:to>
    <xdr:sp macro="" textlink="">
      <xdr:nvSpPr>
        <xdr:cNvPr id="14" name="Text Box 29"/>
        <xdr:cNvSpPr txBox="1">
          <a:spLocks noChangeArrowheads="1"/>
        </xdr:cNvSpPr>
      </xdr:nvSpPr>
      <xdr:spPr bwMode="auto">
        <a:xfrm>
          <a:off x="2686050" y="49120425"/>
          <a:ext cx="400050" cy="1333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$7,686</a:t>
          </a:r>
        </a:p>
      </xdr:txBody>
    </xdr:sp>
    <xdr:clientData/>
  </xdr:twoCellAnchor>
  <xdr:twoCellAnchor editAs="oneCell">
    <xdr:from>
      <xdr:col>4</xdr:col>
      <xdr:colOff>609600</xdr:colOff>
      <xdr:row>308</xdr:row>
      <xdr:rowOff>142875</xdr:rowOff>
    </xdr:from>
    <xdr:to>
      <xdr:col>8</xdr:col>
      <xdr:colOff>523875</xdr:colOff>
      <xdr:row>310</xdr:row>
      <xdr:rowOff>142875</xdr:rowOff>
    </xdr:to>
    <xdr:sp macro="" textlink="">
      <xdr:nvSpPr>
        <xdr:cNvPr id="15" name="Text Box 38"/>
        <xdr:cNvSpPr txBox="1">
          <a:spLocks noChangeArrowheads="1"/>
        </xdr:cNvSpPr>
      </xdr:nvSpPr>
      <xdr:spPr bwMode="auto">
        <a:xfrm>
          <a:off x="3476625" y="52501800"/>
          <a:ext cx="2276475" cy="3238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 Includes state and local general purpose  </a:t>
          </a:r>
        </a:p>
        <a:p>
          <a:pPr algn="l" rtl="0">
            <a:defRPr sz="1000"/>
          </a:pPr>
          <a:r>
            <a:rPr lang="en-US" sz="900" b="0" i="0" u="none" strike="noStrike" baseline="0">
              <a:solidFill>
                <a:srgbClr val="000000"/>
              </a:solidFill>
              <a:latin typeface="Arial"/>
              <a:cs typeface="Arial"/>
            </a:rPr>
            <a:t>  and educational special purpose    </a:t>
          </a:r>
        </a:p>
        <a:p>
          <a:pPr algn="l" rtl="0">
            <a:defRPr sz="1000"/>
          </a:pPr>
          <a:r>
            <a:rPr lang="en-US" sz="900" b="0" i="0" u="none" strike="noStrike" baseline="0">
              <a:solidFill>
                <a:srgbClr val="000000"/>
              </a:solidFill>
              <a:latin typeface="Arial"/>
              <a:cs typeface="Arial"/>
            </a:rPr>
            <a:t>  appropriations to campuses</a:t>
          </a:r>
        </a:p>
      </xdr:txBody>
    </xdr:sp>
    <xdr:clientData/>
  </xdr:twoCellAnchor>
  <xdr:twoCellAnchor>
    <xdr:from>
      <xdr:col>4</xdr:col>
      <xdr:colOff>382058</xdr:colOff>
      <xdr:row>96</xdr:row>
      <xdr:rowOff>152400</xdr:rowOff>
    </xdr:from>
    <xdr:to>
      <xdr:col>7</xdr:col>
      <xdr:colOff>209550</xdr:colOff>
      <xdr:row>99</xdr:row>
      <xdr:rowOff>133350</xdr:rowOff>
    </xdr:to>
    <xdr:sp macro="" textlink="">
      <xdr:nvSpPr>
        <xdr:cNvPr id="16" name="Text Box 39"/>
        <xdr:cNvSpPr txBox="1">
          <a:spLocks noChangeArrowheads="1"/>
        </xdr:cNvSpPr>
      </xdr:nvSpPr>
      <xdr:spPr bwMode="auto">
        <a:xfrm>
          <a:off x="3249083" y="16516350"/>
          <a:ext cx="1827742" cy="4667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Courses are e-learning when more than 50 percent of the course content is delivered electronically.</a:t>
          </a:r>
        </a:p>
      </xdr:txBody>
    </xdr:sp>
    <xdr:clientData/>
  </xdr:twoCellAnchor>
  <xdr:twoCellAnchor>
    <xdr:from>
      <xdr:col>1</xdr:col>
      <xdr:colOff>28575</xdr:colOff>
      <xdr:row>29</xdr:row>
      <xdr:rowOff>9525</xdr:rowOff>
    </xdr:from>
    <xdr:to>
      <xdr:col>9</xdr:col>
      <xdr:colOff>0</xdr:colOff>
      <xdr:row>52</xdr:row>
      <xdr:rowOff>9526</xdr:rowOff>
    </xdr:to>
    <xdr:graphicFrame macro="">
      <xdr:nvGraphicFramePr>
        <xdr:cNvPr id="17" name="Chart 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21166</xdr:colOff>
      <xdr:row>4</xdr:row>
      <xdr:rowOff>0</xdr:rowOff>
    </xdr:from>
    <xdr:to>
      <xdr:col>8</xdr:col>
      <xdr:colOff>677333</xdr:colOff>
      <xdr:row>27</xdr:row>
      <xdr:rowOff>0</xdr:rowOff>
    </xdr:to>
    <xdr:graphicFrame macro="">
      <xdr:nvGraphicFramePr>
        <xdr:cNvPr id="18" name="Chart 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171449</xdr:colOff>
      <xdr:row>59</xdr:row>
      <xdr:rowOff>0</xdr:rowOff>
    </xdr:from>
    <xdr:to>
      <xdr:col>8</xdr:col>
      <xdr:colOff>685799</xdr:colOff>
      <xdr:row>82</xdr:row>
      <xdr:rowOff>28575</xdr:rowOff>
    </xdr:to>
    <xdr:graphicFrame macro="">
      <xdr:nvGraphicFramePr>
        <xdr:cNvPr id="19" name="Chart 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222</xdr:row>
      <xdr:rowOff>9525</xdr:rowOff>
    </xdr:from>
    <xdr:to>
      <xdr:col>9</xdr:col>
      <xdr:colOff>9525</xdr:colOff>
      <xdr:row>245</xdr:row>
      <xdr:rowOff>0</xdr:rowOff>
    </xdr:to>
    <xdr:graphicFrame macro="">
      <xdr:nvGraphicFramePr>
        <xdr:cNvPr id="20"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66675</xdr:colOff>
      <xdr:row>24</xdr:row>
      <xdr:rowOff>152401</xdr:rowOff>
    </xdr:from>
    <xdr:to>
      <xdr:col>3</xdr:col>
      <xdr:colOff>76200</xdr:colOff>
      <xdr:row>26</xdr:row>
      <xdr:rowOff>95251</xdr:rowOff>
    </xdr:to>
    <xdr:sp macro="" textlink="">
      <xdr:nvSpPr>
        <xdr:cNvPr id="21" name="Text Box 44"/>
        <xdr:cNvSpPr txBox="1">
          <a:spLocks noChangeArrowheads="1"/>
        </xdr:cNvSpPr>
      </xdr:nvSpPr>
      <xdr:spPr bwMode="auto">
        <a:xfrm>
          <a:off x="238125" y="4467226"/>
          <a:ext cx="1952625" cy="2667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 Indicates data not available</a:t>
          </a:r>
        </a:p>
      </xdr:txBody>
    </xdr:sp>
    <xdr:clientData/>
  </xdr:twoCellAnchor>
  <xdr:twoCellAnchor>
    <xdr:from>
      <xdr:col>1</xdr:col>
      <xdr:colOff>42862</xdr:colOff>
      <xdr:row>50</xdr:row>
      <xdr:rowOff>66675</xdr:rowOff>
    </xdr:from>
    <xdr:to>
      <xdr:col>6</xdr:col>
      <xdr:colOff>602456</xdr:colOff>
      <xdr:row>51</xdr:row>
      <xdr:rowOff>104775</xdr:rowOff>
    </xdr:to>
    <xdr:sp macro="" textlink="">
      <xdr:nvSpPr>
        <xdr:cNvPr id="22" name="Text Box 44"/>
        <xdr:cNvSpPr txBox="1">
          <a:spLocks noChangeArrowheads="1"/>
        </xdr:cNvSpPr>
      </xdr:nvSpPr>
      <xdr:spPr bwMode="auto">
        <a:xfrm>
          <a:off x="214312" y="8591550"/>
          <a:ext cx="4645819" cy="20002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 Indicates data not available</a:t>
          </a:r>
          <a:endParaRPr lang="en-US" sz="800"/>
        </a:p>
        <a:p>
          <a:pPr algn="l" rtl="0">
            <a:defRPr sz="1000"/>
          </a:pPr>
          <a:r>
            <a:rPr lang="en-US" sz="800" b="0" i="0" u="none" strike="noStrike" baseline="0">
              <a:solidFill>
                <a:srgbClr val="000000"/>
              </a:solidFill>
              <a:latin typeface="Arial"/>
              <a:cs typeface="Arial"/>
            </a:rPr>
            <a:t>.</a:t>
          </a:r>
        </a:p>
      </xdr:txBody>
    </xdr:sp>
    <xdr:clientData/>
  </xdr:twoCellAnchor>
  <xdr:twoCellAnchor>
    <xdr:from>
      <xdr:col>1</xdr:col>
      <xdr:colOff>28575</xdr:colOff>
      <xdr:row>158</xdr:row>
      <xdr:rowOff>104775</xdr:rowOff>
    </xdr:from>
    <xdr:to>
      <xdr:col>9</xdr:col>
      <xdr:colOff>9508</xdr:colOff>
      <xdr:row>161</xdr:row>
      <xdr:rowOff>161925</xdr:rowOff>
    </xdr:to>
    <xdr:sp macro="" textlink="">
      <xdr:nvSpPr>
        <xdr:cNvPr id="23" name="TextBox 1"/>
        <xdr:cNvSpPr txBox="1"/>
      </xdr:nvSpPr>
      <xdr:spPr>
        <a:xfrm>
          <a:off x="200025" y="26879550"/>
          <a:ext cx="5972158" cy="5334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800">
              <a:latin typeface="Arial" pitchFamily="34" charset="0"/>
              <a:ea typeface="+mn-ea"/>
              <a:cs typeface="Arial" pitchFamily="34" charset="0"/>
            </a:rPr>
            <a:t>Note: Totals may not equal sum of entries because</a:t>
          </a:r>
          <a:r>
            <a:rPr lang="en-US" sz="800" baseline="0">
              <a:latin typeface="Arial" pitchFamily="34" charset="0"/>
              <a:ea typeface="+mn-ea"/>
              <a:cs typeface="Arial" pitchFamily="34" charset="0"/>
            </a:rPr>
            <a:t> of </a:t>
          </a:r>
          <a:r>
            <a:rPr lang="en-US" sz="800">
              <a:latin typeface="Arial" pitchFamily="34" charset="0"/>
              <a:ea typeface="+mn-ea"/>
              <a:cs typeface="Arial" pitchFamily="34" charset="0"/>
            </a:rPr>
            <a:t>rounding.</a:t>
          </a:r>
        </a:p>
        <a:p>
          <a:r>
            <a:rPr lang="en-US" sz="800">
              <a:latin typeface="Arial" pitchFamily="34" charset="0"/>
              <a:ea typeface="+mn-ea"/>
              <a:cs typeface="Arial" pitchFamily="34" charset="0"/>
            </a:rPr>
            <a:t>* Progression</a:t>
          </a:r>
          <a:r>
            <a:rPr lang="en-US" sz="800" baseline="0">
              <a:latin typeface="Arial" pitchFamily="34" charset="0"/>
              <a:ea typeface="+mn-ea"/>
              <a:cs typeface="Arial" pitchFamily="34" charset="0"/>
            </a:rPr>
            <a:t> rate is the sum of degree- and certificate-seekers who graduated, remained enrolled or transferred out within 150 percent of normal time divided by the adjusted cohort.</a:t>
          </a:r>
        </a:p>
        <a:p>
          <a:r>
            <a:rPr lang="en-US" sz="800" baseline="0">
              <a:latin typeface="Arial" pitchFamily="34" charset="0"/>
              <a:ea typeface="+mn-ea"/>
              <a:cs typeface="Arial" pitchFamily="34" charset="0"/>
            </a:rPr>
            <a:t>— Indicates data not available</a:t>
          </a:r>
        </a:p>
        <a:p>
          <a:endParaRPr lang="en-US" sz="800">
            <a:latin typeface="Arial" pitchFamily="34" charset="0"/>
            <a:cs typeface="Arial" pitchFamily="34" charset="0"/>
          </a:endParaRPr>
        </a:p>
      </xdr:txBody>
    </xdr:sp>
    <xdr:clientData/>
  </xdr:twoCellAnchor>
  <xdr:twoCellAnchor>
    <xdr:from>
      <xdr:col>1</xdr:col>
      <xdr:colOff>590550</xdr:colOff>
      <xdr:row>196</xdr:row>
      <xdr:rowOff>28575</xdr:rowOff>
    </xdr:from>
    <xdr:to>
      <xdr:col>7</xdr:col>
      <xdr:colOff>581025</xdr:colOff>
      <xdr:row>200</xdr:row>
      <xdr:rowOff>57150</xdr:rowOff>
    </xdr:to>
    <xdr:sp macro="" textlink="">
      <xdr:nvSpPr>
        <xdr:cNvPr id="24" name="TextBox 23"/>
        <xdr:cNvSpPr txBox="1"/>
      </xdr:nvSpPr>
      <xdr:spPr>
        <a:xfrm>
          <a:off x="762000" y="33375600"/>
          <a:ext cx="4686300"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Due to the open-entry</a:t>
          </a:r>
          <a:r>
            <a:rPr lang="en-US" sz="1100" baseline="0"/>
            <a:t> and o</a:t>
          </a:r>
          <a:r>
            <a:rPr lang="en-US" sz="1100"/>
            <a:t>pen-exit sequencing of many, if not most, technical certificates and diplomas, time- and credits-to-award data are not</a:t>
          </a:r>
          <a:r>
            <a:rPr lang="en-US" sz="1100" baseline="0"/>
            <a:t> </a:t>
          </a:r>
          <a:r>
            <a:rPr lang="en-US" sz="1100"/>
            <a:t>currently collected for technical institutes or colleges.</a:t>
          </a:r>
        </a:p>
      </xdr:txBody>
    </xdr:sp>
    <xdr:clientData/>
  </xdr:twoCellAnchor>
  <xdr:twoCellAnchor>
    <xdr:from>
      <xdr:col>1</xdr:col>
      <xdr:colOff>9525</xdr:colOff>
      <xdr:row>246</xdr:row>
      <xdr:rowOff>57150</xdr:rowOff>
    </xdr:from>
    <xdr:to>
      <xdr:col>9</xdr:col>
      <xdr:colOff>0</xdr:colOff>
      <xdr:row>274</xdr:row>
      <xdr:rowOff>66675</xdr:rowOff>
    </xdr:to>
    <xdr:graphicFrame macro="">
      <xdr:nvGraphicFramePr>
        <xdr:cNvPr id="25" name="Chart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57150</xdr:colOff>
      <xdr:row>270</xdr:row>
      <xdr:rowOff>66675</xdr:rowOff>
    </xdr:from>
    <xdr:to>
      <xdr:col>8</xdr:col>
      <xdr:colOff>599017</xdr:colOff>
      <xdr:row>272</xdr:row>
      <xdr:rowOff>12700</xdr:rowOff>
    </xdr:to>
    <xdr:sp macro="" textlink="">
      <xdr:nvSpPr>
        <xdr:cNvPr id="26" name="Text Box 62"/>
        <xdr:cNvSpPr txBox="1">
          <a:spLocks noChangeArrowheads="1"/>
        </xdr:cNvSpPr>
      </xdr:nvSpPr>
      <xdr:spPr bwMode="auto">
        <a:xfrm>
          <a:off x="228600" y="45815250"/>
          <a:ext cx="5847292" cy="2698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 Includes funds to all students at public (four-year, two-year and technical) and private institutions, if applicable</a:t>
          </a:r>
        </a:p>
        <a:p>
          <a:pPr algn="l" rtl="0">
            <a:defRPr sz="1000"/>
          </a:pPr>
          <a:endParaRPr lang="en-US" sz="800" b="0" i="0" u="none" strike="noStrike" baseline="0">
            <a:solidFill>
              <a:srgbClr val="000000"/>
            </a:solidFill>
            <a:latin typeface="Arial"/>
            <a:cs typeface="Arial"/>
          </a:endParaRPr>
        </a:p>
      </xdr:txBody>
    </xdr:sp>
    <xdr:clientData/>
  </xdr:twoCellAnchor>
</xdr:wsDr>
</file>

<file path=xl/drawings/drawing18.xml><?xml version="1.0" encoding="utf-8"?>
<c:userShapes xmlns:c="http://schemas.openxmlformats.org/drawingml/2006/chart">
  <cdr:relSizeAnchor xmlns:cdr="http://schemas.openxmlformats.org/drawingml/2006/chartDrawing">
    <cdr:from>
      <cdr:x>0.87917</cdr:x>
      <cdr:y>0.18159</cdr:y>
    </cdr:from>
    <cdr:to>
      <cdr:x>0.95238</cdr:x>
      <cdr:y>0.23888</cdr:y>
    </cdr:to>
    <cdr:sp macro="" textlink="">
      <cdr:nvSpPr>
        <cdr:cNvPr id="2" name="TextBox 50"/>
        <cdr:cNvSpPr txBox="1"/>
      </cdr:nvSpPr>
      <cdr:spPr>
        <a:xfrm xmlns:a="http://schemas.openxmlformats.org/drawingml/2006/main">
          <a:off x="5267323" y="676282"/>
          <a:ext cx="438618" cy="213364"/>
        </a:xfrm>
        <a:prstGeom xmlns:a="http://schemas.openxmlformats.org/drawingml/2006/main" prst="rect">
          <a:avLst/>
        </a:prstGeom>
        <a:noFill xmlns:a="http://schemas.openxmlformats.org/drawingml/2006/main"/>
        <a:ln xmlns:a="http://schemas.openxmlformats.org/drawingml/2006/main" w="0"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70%</a:t>
          </a:r>
        </a:p>
      </cdr:txBody>
    </cdr:sp>
  </cdr:relSizeAnchor>
  <cdr:relSizeAnchor xmlns:cdr="http://schemas.openxmlformats.org/drawingml/2006/chartDrawing">
    <cdr:from>
      <cdr:x>0.61685</cdr:x>
      <cdr:y>0.27162</cdr:y>
    </cdr:from>
    <cdr:to>
      <cdr:x>0.69316</cdr:x>
      <cdr:y>0.33519</cdr:y>
    </cdr:to>
    <cdr:sp macro="" textlink="">
      <cdr:nvSpPr>
        <cdr:cNvPr id="4" name="TextBox 50"/>
        <cdr:cNvSpPr txBox="1"/>
      </cdr:nvSpPr>
      <cdr:spPr>
        <a:xfrm xmlns:a="http://schemas.openxmlformats.org/drawingml/2006/main">
          <a:off x="3695711" y="1011588"/>
          <a:ext cx="457190" cy="236752"/>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US" sz="1000">
              <a:latin typeface="Arial" pitchFamily="34" charset="0"/>
              <a:cs typeface="Arial" pitchFamily="34" charset="0"/>
            </a:rPr>
            <a:t>41%</a:t>
          </a:r>
        </a:p>
      </cdr:txBody>
    </cdr:sp>
  </cdr:relSizeAnchor>
  <cdr:relSizeAnchor xmlns:cdr="http://schemas.openxmlformats.org/drawingml/2006/chartDrawing">
    <cdr:from>
      <cdr:x>0.58943</cdr:x>
      <cdr:y>0.35465</cdr:y>
    </cdr:from>
    <cdr:to>
      <cdr:x>0.66696</cdr:x>
      <cdr:y>0.42062</cdr:y>
    </cdr:to>
    <cdr:sp macro="" textlink="">
      <cdr:nvSpPr>
        <cdr:cNvPr id="5" name="TextBox 50"/>
        <cdr:cNvSpPr txBox="1"/>
      </cdr:nvSpPr>
      <cdr:spPr>
        <a:xfrm xmlns:a="http://schemas.openxmlformats.org/drawingml/2006/main">
          <a:off x="3531383" y="1320806"/>
          <a:ext cx="464500" cy="245690"/>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US" sz="1000">
              <a:latin typeface="Arial" pitchFamily="34" charset="0"/>
              <a:cs typeface="Arial" pitchFamily="34" charset="0"/>
            </a:rPr>
            <a:t>38%</a:t>
          </a:r>
        </a:p>
      </cdr:txBody>
    </cdr:sp>
  </cdr:relSizeAnchor>
  <cdr:relSizeAnchor xmlns:cdr="http://schemas.openxmlformats.org/drawingml/2006/chartDrawing">
    <cdr:from>
      <cdr:x>0.56841</cdr:x>
      <cdr:y>0.44604</cdr:y>
    </cdr:from>
    <cdr:to>
      <cdr:x>0.64594</cdr:x>
      <cdr:y>0.50024</cdr:y>
    </cdr:to>
    <cdr:sp macro="" textlink="">
      <cdr:nvSpPr>
        <cdr:cNvPr id="6" name="TextBox 50"/>
        <cdr:cNvSpPr txBox="1"/>
      </cdr:nvSpPr>
      <cdr:spPr>
        <a:xfrm xmlns:a="http://schemas.openxmlformats.org/drawingml/2006/main">
          <a:off x="3405500" y="1661167"/>
          <a:ext cx="464500" cy="201856"/>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US" sz="1000">
              <a:latin typeface="Arial" pitchFamily="34" charset="0"/>
              <a:cs typeface="Arial" pitchFamily="34" charset="0"/>
            </a:rPr>
            <a:t>36%</a:t>
          </a:r>
        </a:p>
      </cdr:txBody>
    </cdr:sp>
  </cdr:relSizeAnchor>
</c:userShapes>
</file>

<file path=xl/drawings/drawing19.xml><?xml version="1.0" encoding="utf-8"?>
<c:userShapes xmlns:c="http://schemas.openxmlformats.org/drawingml/2006/chart">
  <cdr:relSizeAnchor xmlns:cdr="http://schemas.openxmlformats.org/drawingml/2006/chartDrawing">
    <cdr:from>
      <cdr:x>0.75045</cdr:x>
      <cdr:y>0.17903</cdr:y>
    </cdr:from>
    <cdr:to>
      <cdr:x>0.84921</cdr:x>
      <cdr:y>0.23289</cdr:y>
    </cdr:to>
    <cdr:sp macro="" textlink="">
      <cdr:nvSpPr>
        <cdr:cNvPr id="3" name="TextBox 50"/>
        <cdr:cNvSpPr txBox="1"/>
      </cdr:nvSpPr>
      <cdr:spPr>
        <a:xfrm xmlns:a="http://schemas.openxmlformats.org/drawingml/2006/main">
          <a:off x="4503249" y="666739"/>
          <a:ext cx="592634" cy="200589"/>
        </a:xfrm>
        <a:prstGeom xmlns:a="http://schemas.openxmlformats.org/drawingml/2006/main" prst="rect">
          <a:avLst/>
        </a:prstGeom>
        <a:noFill xmlns:a="http://schemas.openxmlformats.org/drawingml/2006/main"/>
        <a:ln xmlns:a="http://schemas.openxmlformats.org/drawingml/2006/main" w="0"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l"/>
          <a:r>
            <a:rPr lang="en-US" sz="1000">
              <a:solidFill>
                <a:sysClr val="windowText" lastClr="000000"/>
              </a:solidFill>
              <a:latin typeface="Arial" pitchFamily="34" charset="0"/>
              <a:ea typeface="+mn-ea"/>
              <a:cs typeface="Arial" pitchFamily="34" charset="0"/>
            </a:rPr>
            <a:t>69.3%</a:t>
          </a:r>
        </a:p>
      </cdr:txBody>
    </cdr:sp>
  </cdr:relSizeAnchor>
  <cdr:relSizeAnchor xmlns:cdr="http://schemas.openxmlformats.org/drawingml/2006/chartDrawing">
    <cdr:from>
      <cdr:x>0.71111</cdr:x>
      <cdr:y>0.2503</cdr:y>
    </cdr:from>
    <cdr:to>
      <cdr:x>0.8127</cdr:x>
      <cdr:y>0.32106</cdr:y>
    </cdr:to>
    <cdr:sp macro="" textlink="">
      <cdr:nvSpPr>
        <cdr:cNvPr id="4" name="TextBox 50"/>
        <cdr:cNvSpPr txBox="1"/>
      </cdr:nvSpPr>
      <cdr:spPr>
        <a:xfrm xmlns:a="http://schemas.openxmlformats.org/drawingml/2006/main">
          <a:off x="4267198" y="932177"/>
          <a:ext cx="609616" cy="263530"/>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US" sz="1000">
              <a:latin typeface="Arial" pitchFamily="34" charset="0"/>
              <a:cs typeface="Arial" pitchFamily="34" charset="0"/>
            </a:rPr>
            <a:t>64.5%</a:t>
          </a:r>
        </a:p>
      </cdr:txBody>
    </cdr:sp>
  </cdr:relSizeAnchor>
  <cdr:relSizeAnchor xmlns:cdr="http://schemas.openxmlformats.org/drawingml/2006/chartDrawing">
    <cdr:from>
      <cdr:x>0.62539</cdr:x>
      <cdr:y>0.33486</cdr:y>
    </cdr:from>
    <cdr:to>
      <cdr:x>0.72539</cdr:x>
      <cdr:y>0.40034</cdr:y>
    </cdr:to>
    <cdr:sp macro="" textlink="">
      <cdr:nvSpPr>
        <cdr:cNvPr id="5" name="TextBox 50"/>
        <cdr:cNvSpPr txBox="1"/>
      </cdr:nvSpPr>
      <cdr:spPr>
        <a:xfrm xmlns:a="http://schemas.openxmlformats.org/drawingml/2006/main">
          <a:off x="3752819" y="1247111"/>
          <a:ext cx="600075" cy="243865"/>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US" sz="1000">
              <a:latin typeface="Arial" pitchFamily="34" charset="0"/>
              <a:cs typeface="Arial" pitchFamily="34" charset="0"/>
            </a:rPr>
            <a:t>52.8%</a:t>
          </a:r>
        </a:p>
      </cdr:txBody>
    </cdr:sp>
  </cdr:relSizeAnchor>
  <cdr:relSizeAnchor xmlns:cdr="http://schemas.openxmlformats.org/drawingml/2006/chartDrawing">
    <cdr:from>
      <cdr:x>0.62063</cdr:x>
      <cdr:y>0.41842</cdr:y>
    </cdr:from>
    <cdr:to>
      <cdr:x>0.73015</cdr:x>
      <cdr:y>0.48116</cdr:y>
    </cdr:to>
    <cdr:sp macro="" textlink="">
      <cdr:nvSpPr>
        <cdr:cNvPr id="6" name="TextBox 50"/>
        <cdr:cNvSpPr txBox="1"/>
      </cdr:nvSpPr>
      <cdr:spPr>
        <a:xfrm xmlns:a="http://schemas.openxmlformats.org/drawingml/2006/main">
          <a:off x="3724264" y="1558320"/>
          <a:ext cx="657202" cy="233661"/>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US" sz="1000">
              <a:latin typeface="Arial" pitchFamily="34" charset="0"/>
              <a:cs typeface="Arial" pitchFamily="34" charset="0"/>
            </a:rPr>
            <a:t>52.3%</a:t>
          </a: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9526</xdr:colOff>
      <xdr:row>85</xdr:row>
      <xdr:rowOff>9525</xdr:rowOff>
    </xdr:from>
    <xdr:to>
      <xdr:col>9</xdr:col>
      <xdr:colOff>1</xdr:colOff>
      <xdr:row>108</xdr:row>
      <xdr:rowOff>0</xdr:rowOff>
    </xdr:to>
    <xdr:graphicFrame macro="">
      <xdr:nvGraphicFramePr>
        <xdr:cNvPr id="158271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368</xdr:row>
      <xdr:rowOff>28575</xdr:rowOff>
    </xdr:from>
    <xdr:to>
      <xdr:col>9</xdr:col>
      <xdr:colOff>0</xdr:colOff>
      <xdr:row>384</xdr:row>
      <xdr:rowOff>28574</xdr:rowOff>
    </xdr:to>
    <xdr:graphicFrame macro="">
      <xdr:nvGraphicFramePr>
        <xdr:cNvPr id="1582712"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10584</xdr:colOff>
      <xdr:row>4</xdr:row>
      <xdr:rowOff>10582</xdr:rowOff>
    </xdr:from>
    <xdr:to>
      <xdr:col>9</xdr:col>
      <xdr:colOff>9525</xdr:colOff>
      <xdr:row>26</xdr:row>
      <xdr:rowOff>152399</xdr:rowOff>
    </xdr:to>
    <xdr:graphicFrame macro="">
      <xdr:nvGraphicFramePr>
        <xdr:cNvPr id="15827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115</xdr:row>
      <xdr:rowOff>38101</xdr:rowOff>
    </xdr:from>
    <xdr:to>
      <xdr:col>9</xdr:col>
      <xdr:colOff>9525</xdr:colOff>
      <xdr:row>138</xdr:row>
      <xdr:rowOff>0</xdr:rowOff>
    </xdr:to>
    <xdr:graphicFrame macro="">
      <xdr:nvGraphicFramePr>
        <xdr:cNvPr id="158271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9526</xdr:colOff>
      <xdr:row>140</xdr:row>
      <xdr:rowOff>19050</xdr:rowOff>
    </xdr:from>
    <xdr:to>
      <xdr:col>8</xdr:col>
      <xdr:colOff>674688</xdr:colOff>
      <xdr:row>163</xdr:row>
      <xdr:rowOff>7938</xdr:rowOff>
    </xdr:to>
    <xdr:graphicFrame macro="">
      <xdr:nvGraphicFramePr>
        <xdr:cNvPr id="158271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19050</xdr:colOff>
      <xdr:row>170</xdr:row>
      <xdr:rowOff>19050</xdr:rowOff>
    </xdr:from>
    <xdr:to>
      <xdr:col>9</xdr:col>
      <xdr:colOff>0</xdr:colOff>
      <xdr:row>193</xdr:row>
      <xdr:rowOff>9525</xdr:rowOff>
    </xdr:to>
    <xdr:graphicFrame macro="">
      <xdr:nvGraphicFramePr>
        <xdr:cNvPr id="158271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xdr:colOff>
      <xdr:row>280</xdr:row>
      <xdr:rowOff>0</xdr:rowOff>
    </xdr:from>
    <xdr:to>
      <xdr:col>9</xdr:col>
      <xdr:colOff>0</xdr:colOff>
      <xdr:row>302</xdr:row>
      <xdr:rowOff>152400</xdr:rowOff>
    </xdr:to>
    <xdr:graphicFrame macro="">
      <xdr:nvGraphicFramePr>
        <xdr:cNvPr id="158271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2116</xdr:colOff>
      <xdr:row>390</xdr:row>
      <xdr:rowOff>152400</xdr:rowOff>
    </xdr:from>
    <xdr:to>
      <xdr:col>8</xdr:col>
      <xdr:colOff>676275</xdr:colOff>
      <xdr:row>414</xdr:row>
      <xdr:rowOff>3174</xdr:rowOff>
    </xdr:to>
    <xdr:graphicFrame macro="">
      <xdr:nvGraphicFramePr>
        <xdr:cNvPr id="158271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335</xdr:row>
      <xdr:rowOff>161924</xdr:rowOff>
    </xdr:from>
    <xdr:to>
      <xdr:col>9</xdr:col>
      <xdr:colOff>0</xdr:colOff>
      <xdr:row>351</xdr:row>
      <xdr:rowOff>123825</xdr:rowOff>
    </xdr:to>
    <xdr:graphicFrame macro="">
      <xdr:nvGraphicFramePr>
        <xdr:cNvPr id="1582720"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171449</xdr:colOff>
      <xdr:row>351</xdr:row>
      <xdr:rowOff>152400</xdr:rowOff>
    </xdr:from>
    <xdr:to>
      <xdr:col>9</xdr:col>
      <xdr:colOff>1731</xdr:colOff>
      <xdr:row>367</xdr:row>
      <xdr:rowOff>152400</xdr:rowOff>
    </xdr:to>
    <xdr:graphicFrame macro="">
      <xdr:nvGraphicFramePr>
        <xdr:cNvPr id="1582721"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103716</xdr:colOff>
      <xdr:row>338</xdr:row>
      <xdr:rowOff>64029</xdr:rowOff>
    </xdr:from>
    <xdr:to>
      <xdr:col>6</xdr:col>
      <xdr:colOff>28574</xdr:colOff>
      <xdr:row>339</xdr:row>
      <xdr:rowOff>64029</xdr:rowOff>
    </xdr:to>
    <xdr:sp macro="" textlink="">
      <xdr:nvSpPr>
        <xdr:cNvPr id="2064" name="Text Box 16"/>
        <xdr:cNvSpPr txBox="1">
          <a:spLocks noChangeArrowheads="1"/>
        </xdr:cNvSpPr>
      </xdr:nvSpPr>
      <xdr:spPr bwMode="auto">
        <a:xfrm>
          <a:off x="3608916" y="56813979"/>
          <a:ext cx="677333" cy="16192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$15,312</a:t>
          </a:r>
        </a:p>
      </xdr:txBody>
    </xdr:sp>
    <xdr:clientData/>
  </xdr:twoCellAnchor>
  <xdr:twoCellAnchor>
    <xdr:from>
      <xdr:col>4</xdr:col>
      <xdr:colOff>256715</xdr:colOff>
      <xdr:row>350</xdr:row>
      <xdr:rowOff>85251</xdr:rowOff>
    </xdr:from>
    <xdr:to>
      <xdr:col>5</xdr:col>
      <xdr:colOff>57556</xdr:colOff>
      <xdr:row>351</xdr:row>
      <xdr:rowOff>85251</xdr:rowOff>
    </xdr:to>
    <xdr:sp macro="" textlink="">
      <xdr:nvSpPr>
        <xdr:cNvPr id="2066" name="Text Box 18"/>
        <xdr:cNvSpPr txBox="1">
          <a:spLocks noChangeArrowheads="1"/>
        </xdr:cNvSpPr>
      </xdr:nvSpPr>
      <xdr:spPr bwMode="auto">
        <a:xfrm>
          <a:off x="3123740" y="58778301"/>
          <a:ext cx="439016" cy="16192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$11,865</a:t>
          </a:r>
        </a:p>
      </xdr:txBody>
    </xdr:sp>
    <xdr:clientData/>
  </xdr:twoCellAnchor>
  <xdr:twoCellAnchor>
    <xdr:from>
      <xdr:col>8</xdr:col>
      <xdr:colOff>201902</xdr:colOff>
      <xdr:row>339</xdr:row>
      <xdr:rowOff>136381</xdr:rowOff>
    </xdr:from>
    <xdr:to>
      <xdr:col>9</xdr:col>
      <xdr:colOff>17463</xdr:colOff>
      <xdr:row>340</xdr:row>
      <xdr:rowOff>117331</xdr:rowOff>
    </xdr:to>
    <xdr:sp macro="" textlink="">
      <xdr:nvSpPr>
        <xdr:cNvPr id="2067" name="Text Box 19"/>
        <xdr:cNvSpPr txBox="1">
          <a:spLocks noChangeArrowheads="1"/>
        </xdr:cNvSpPr>
      </xdr:nvSpPr>
      <xdr:spPr bwMode="auto">
        <a:xfrm>
          <a:off x="5678777" y="57038731"/>
          <a:ext cx="50136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$30,043</a:t>
          </a:r>
        </a:p>
      </xdr:txBody>
    </xdr:sp>
    <xdr:clientData/>
  </xdr:twoCellAnchor>
  <xdr:twoCellAnchor>
    <xdr:from>
      <xdr:col>6</xdr:col>
      <xdr:colOff>225472</xdr:colOff>
      <xdr:row>340</xdr:row>
      <xdr:rowOff>87361</xdr:rowOff>
    </xdr:from>
    <xdr:to>
      <xdr:col>7</xdr:col>
      <xdr:colOff>152736</xdr:colOff>
      <xdr:row>341</xdr:row>
      <xdr:rowOff>87361</xdr:rowOff>
    </xdr:to>
    <xdr:sp macro="" textlink="">
      <xdr:nvSpPr>
        <xdr:cNvPr id="2068" name="Text Box 20"/>
        <xdr:cNvSpPr txBox="1">
          <a:spLocks noChangeArrowheads="1"/>
        </xdr:cNvSpPr>
      </xdr:nvSpPr>
      <xdr:spPr bwMode="auto">
        <a:xfrm>
          <a:off x="4483147" y="57161161"/>
          <a:ext cx="536864" cy="16192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$21,630</a:t>
          </a:r>
        </a:p>
      </xdr:txBody>
    </xdr:sp>
    <xdr:clientData/>
  </xdr:twoCellAnchor>
  <xdr:twoCellAnchor>
    <xdr:from>
      <xdr:col>5</xdr:col>
      <xdr:colOff>728616</xdr:colOff>
      <xdr:row>341</xdr:row>
      <xdr:rowOff>39005</xdr:rowOff>
    </xdr:from>
    <xdr:to>
      <xdr:col>7</xdr:col>
      <xdr:colOff>47385</xdr:colOff>
      <xdr:row>342</xdr:row>
      <xdr:rowOff>39005</xdr:rowOff>
    </xdr:to>
    <xdr:sp macro="" textlink="">
      <xdr:nvSpPr>
        <xdr:cNvPr id="2069" name="Text Box 21"/>
        <xdr:cNvSpPr txBox="1">
          <a:spLocks noChangeArrowheads="1"/>
        </xdr:cNvSpPr>
      </xdr:nvSpPr>
      <xdr:spPr bwMode="auto">
        <a:xfrm>
          <a:off x="4233816" y="57274730"/>
          <a:ext cx="680844" cy="16192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$19,558</a:t>
          </a:r>
        </a:p>
      </xdr:txBody>
    </xdr:sp>
    <xdr:clientData/>
  </xdr:twoCellAnchor>
  <xdr:twoCellAnchor>
    <xdr:from>
      <xdr:col>5</xdr:col>
      <xdr:colOff>551400</xdr:colOff>
      <xdr:row>341</xdr:row>
      <xdr:rowOff>144031</xdr:rowOff>
    </xdr:from>
    <xdr:to>
      <xdr:col>6</xdr:col>
      <xdr:colOff>485590</xdr:colOff>
      <xdr:row>342</xdr:row>
      <xdr:rowOff>144029</xdr:rowOff>
    </xdr:to>
    <xdr:sp macro="" textlink="">
      <xdr:nvSpPr>
        <xdr:cNvPr id="2070" name="Text Box 22"/>
        <xdr:cNvSpPr txBox="1">
          <a:spLocks noChangeArrowheads="1"/>
        </xdr:cNvSpPr>
      </xdr:nvSpPr>
      <xdr:spPr bwMode="auto">
        <a:xfrm>
          <a:off x="4056600" y="57379756"/>
          <a:ext cx="686665" cy="161923"/>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$18,427</a:t>
          </a:r>
        </a:p>
      </xdr:txBody>
    </xdr:sp>
    <xdr:clientData/>
  </xdr:twoCellAnchor>
  <xdr:twoCellAnchor>
    <xdr:from>
      <xdr:col>5</xdr:col>
      <xdr:colOff>316703</xdr:colOff>
      <xdr:row>344</xdr:row>
      <xdr:rowOff>13386</xdr:rowOff>
    </xdr:from>
    <xdr:to>
      <xdr:col>6</xdr:col>
      <xdr:colOff>103813</xdr:colOff>
      <xdr:row>345</xdr:row>
      <xdr:rowOff>36272</xdr:rowOff>
    </xdr:to>
    <xdr:sp macro="" textlink="">
      <xdr:nvSpPr>
        <xdr:cNvPr id="2071" name="Text Box 23"/>
        <xdr:cNvSpPr txBox="1">
          <a:spLocks noChangeArrowheads="1"/>
        </xdr:cNvSpPr>
      </xdr:nvSpPr>
      <xdr:spPr bwMode="auto">
        <a:xfrm>
          <a:off x="3821903" y="57734886"/>
          <a:ext cx="539585" cy="184811"/>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$16,861</a:t>
          </a:r>
        </a:p>
      </xdr:txBody>
    </xdr:sp>
    <xdr:clientData/>
  </xdr:twoCellAnchor>
  <xdr:twoCellAnchor>
    <xdr:from>
      <xdr:col>5</xdr:col>
      <xdr:colOff>66881</xdr:colOff>
      <xdr:row>345</xdr:row>
      <xdr:rowOff>84329</xdr:rowOff>
    </xdr:from>
    <xdr:to>
      <xdr:col>6</xdr:col>
      <xdr:colOff>1264</xdr:colOff>
      <xdr:row>346</xdr:row>
      <xdr:rowOff>84329</xdr:rowOff>
    </xdr:to>
    <xdr:sp macro="" textlink="">
      <xdr:nvSpPr>
        <xdr:cNvPr id="2072" name="Text Box 24"/>
        <xdr:cNvSpPr txBox="1">
          <a:spLocks noChangeArrowheads="1"/>
        </xdr:cNvSpPr>
      </xdr:nvSpPr>
      <xdr:spPr bwMode="auto">
        <a:xfrm>
          <a:off x="3572081" y="57967754"/>
          <a:ext cx="686858" cy="16192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$14,961</a:t>
          </a:r>
        </a:p>
      </xdr:txBody>
    </xdr:sp>
    <xdr:clientData/>
  </xdr:twoCellAnchor>
  <xdr:twoCellAnchor>
    <xdr:from>
      <xdr:col>5</xdr:col>
      <xdr:colOff>62787</xdr:colOff>
      <xdr:row>346</xdr:row>
      <xdr:rowOff>24906</xdr:rowOff>
    </xdr:from>
    <xdr:to>
      <xdr:col>5</xdr:col>
      <xdr:colOff>742814</xdr:colOff>
      <xdr:row>347</xdr:row>
      <xdr:rowOff>21154</xdr:rowOff>
    </xdr:to>
    <xdr:sp macro="" textlink="">
      <xdr:nvSpPr>
        <xdr:cNvPr id="2075" name="Text Box 27"/>
        <xdr:cNvSpPr txBox="1">
          <a:spLocks noChangeArrowheads="1"/>
        </xdr:cNvSpPr>
      </xdr:nvSpPr>
      <xdr:spPr bwMode="auto">
        <a:xfrm>
          <a:off x="3567987" y="58070256"/>
          <a:ext cx="680027" cy="158173"/>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$14,909</a:t>
          </a:r>
        </a:p>
      </xdr:txBody>
    </xdr:sp>
    <xdr:clientData/>
  </xdr:twoCellAnchor>
  <xdr:twoCellAnchor>
    <xdr:from>
      <xdr:col>4</xdr:col>
      <xdr:colOff>572021</xdr:colOff>
      <xdr:row>346</xdr:row>
      <xdr:rowOff>158179</xdr:rowOff>
    </xdr:from>
    <xdr:to>
      <xdr:col>5</xdr:col>
      <xdr:colOff>618636</xdr:colOff>
      <xdr:row>347</xdr:row>
      <xdr:rowOff>129604</xdr:rowOff>
    </xdr:to>
    <xdr:sp macro="" textlink="">
      <xdr:nvSpPr>
        <xdr:cNvPr id="2076" name="Text Box 28"/>
        <xdr:cNvSpPr txBox="1">
          <a:spLocks noChangeArrowheads="1"/>
        </xdr:cNvSpPr>
      </xdr:nvSpPr>
      <xdr:spPr bwMode="auto">
        <a:xfrm>
          <a:off x="3439046" y="58203529"/>
          <a:ext cx="684790" cy="1333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$14,037</a:t>
          </a:r>
        </a:p>
        <a:p>
          <a:pPr algn="l" rtl="0">
            <a:defRPr sz="1000"/>
          </a:pPr>
          <a:r>
            <a:rPr lang="en-US" sz="800" b="0" i="0" u="none" strike="noStrike" baseline="0">
              <a:solidFill>
                <a:srgbClr val="000000"/>
              </a:solidFill>
              <a:latin typeface="Arial"/>
              <a:cs typeface="Arial"/>
            </a:rPr>
            <a:t>11,894</a:t>
          </a:r>
        </a:p>
      </xdr:txBody>
    </xdr:sp>
    <xdr:clientData/>
  </xdr:twoCellAnchor>
  <xdr:twoCellAnchor>
    <xdr:from>
      <xdr:col>4</xdr:col>
      <xdr:colOff>529042</xdr:colOff>
      <xdr:row>347</xdr:row>
      <xdr:rowOff>96721</xdr:rowOff>
    </xdr:from>
    <xdr:to>
      <xdr:col>5</xdr:col>
      <xdr:colOff>357592</xdr:colOff>
      <xdr:row>348</xdr:row>
      <xdr:rowOff>87196</xdr:rowOff>
    </xdr:to>
    <xdr:sp macro="" textlink="">
      <xdr:nvSpPr>
        <xdr:cNvPr id="2077" name="Text Box 29"/>
        <xdr:cNvSpPr txBox="1">
          <a:spLocks noChangeArrowheads="1"/>
        </xdr:cNvSpPr>
      </xdr:nvSpPr>
      <xdr:spPr bwMode="auto">
        <a:xfrm>
          <a:off x="3396067" y="58303996"/>
          <a:ext cx="46672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$13,958</a:t>
          </a:r>
        </a:p>
      </xdr:txBody>
    </xdr:sp>
    <xdr:clientData/>
  </xdr:twoCellAnchor>
  <xdr:twoCellAnchor>
    <xdr:from>
      <xdr:col>4</xdr:col>
      <xdr:colOff>464601</xdr:colOff>
      <xdr:row>349</xdr:row>
      <xdr:rowOff>12966</xdr:rowOff>
    </xdr:from>
    <xdr:to>
      <xdr:col>5</xdr:col>
      <xdr:colOff>315376</xdr:colOff>
      <xdr:row>349</xdr:row>
      <xdr:rowOff>152666</xdr:rowOff>
    </xdr:to>
    <xdr:sp macro="" textlink="">
      <xdr:nvSpPr>
        <xdr:cNvPr id="2078" name="Text Box 30"/>
        <xdr:cNvSpPr txBox="1">
          <a:spLocks noChangeArrowheads="1"/>
        </xdr:cNvSpPr>
      </xdr:nvSpPr>
      <xdr:spPr bwMode="auto">
        <a:xfrm>
          <a:off x="3331626" y="58544091"/>
          <a:ext cx="488950" cy="1397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$13,542</a:t>
          </a:r>
        </a:p>
      </xdr:txBody>
    </xdr:sp>
    <xdr:clientData/>
  </xdr:twoCellAnchor>
  <xdr:twoCellAnchor>
    <xdr:from>
      <xdr:col>8</xdr:col>
      <xdr:colOff>19050</xdr:colOff>
      <xdr:row>350</xdr:row>
      <xdr:rowOff>19050</xdr:rowOff>
    </xdr:from>
    <xdr:to>
      <xdr:col>8</xdr:col>
      <xdr:colOff>657225</xdr:colOff>
      <xdr:row>351</xdr:row>
      <xdr:rowOff>0</xdr:rowOff>
    </xdr:to>
    <xdr:sp macro="" textlink="">
      <xdr:nvSpPr>
        <xdr:cNvPr id="1582735" name="Text Box 32"/>
        <xdr:cNvSpPr txBox="1">
          <a:spLocks noChangeArrowheads="1"/>
        </xdr:cNvSpPr>
      </xdr:nvSpPr>
      <xdr:spPr bwMode="auto">
        <a:xfrm>
          <a:off x="5495925" y="59502675"/>
          <a:ext cx="638175" cy="142875"/>
        </a:xfrm>
        <a:prstGeom prst="rect">
          <a:avLst/>
        </a:prstGeom>
        <a:noFill/>
        <a:ln w="9525">
          <a:noFill/>
          <a:miter lim="800000"/>
          <a:headEnd/>
          <a:tailEnd/>
        </a:ln>
      </xdr:spPr>
    </xdr:sp>
    <xdr:clientData/>
  </xdr:twoCellAnchor>
  <xdr:twoCellAnchor>
    <xdr:from>
      <xdr:col>4</xdr:col>
      <xdr:colOff>316862</xdr:colOff>
      <xdr:row>349</xdr:row>
      <xdr:rowOff>130196</xdr:rowOff>
    </xdr:from>
    <xdr:to>
      <xdr:col>5</xdr:col>
      <xdr:colOff>368528</xdr:colOff>
      <xdr:row>350</xdr:row>
      <xdr:rowOff>130195</xdr:rowOff>
    </xdr:to>
    <xdr:sp macro="" textlink="">
      <xdr:nvSpPr>
        <xdr:cNvPr id="2086" name="Text Box 38"/>
        <xdr:cNvSpPr txBox="1">
          <a:spLocks noChangeArrowheads="1"/>
        </xdr:cNvSpPr>
      </xdr:nvSpPr>
      <xdr:spPr bwMode="auto">
        <a:xfrm>
          <a:off x="3183887" y="58661321"/>
          <a:ext cx="689841" cy="161924"/>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$12,339</a:t>
          </a:r>
        </a:p>
      </xdr:txBody>
    </xdr:sp>
    <xdr:clientData/>
  </xdr:twoCellAnchor>
  <xdr:twoCellAnchor>
    <xdr:from>
      <xdr:col>1</xdr:col>
      <xdr:colOff>66675</xdr:colOff>
      <xdr:row>104</xdr:row>
      <xdr:rowOff>104775</xdr:rowOff>
    </xdr:from>
    <xdr:to>
      <xdr:col>8</xdr:col>
      <xdr:colOff>571500</xdr:colOff>
      <xdr:row>107</xdr:row>
      <xdr:rowOff>142875</xdr:rowOff>
    </xdr:to>
    <xdr:sp macro="" textlink="">
      <xdr:nvSpPr>
        <xdr:cNvPr id="2177" name="Text Box 44"/>
        <xdr:cNvSpPr txBox="1">
          <a:spLocks noChangeArrowheads="1"/>
        </xdr:cNvSpPr>
      </xdr:nvSpPr>
      <xdr:spPr bwMode="auto">
        <a:xfrm>
          <a:off x="238125" y="17583150"/>
          <a:ext cx="5810250" cy="52387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ysClr val="windowText" lastClr="000000"/>
              </a:solidFill>
              <a:latin typeface="Arial"/>
              <a:cs typeface="Arial"/>
            </a:rPr>
            <a:t>* Used an 80 percent rule to define e-learning, so figures may be lower than they would be using the more than 50 percent rule</a:t>
          </a:r>
        </a:p>
        <a:p>
          <a:pPr algn="l" rtl="0">
            <a:defRPr sz="1000"/>
          </a:pPr>
          <a:r>
            <a:rPr lang="en-US" sz="800" b="0" i="0" u="none" strike="noStrike" baseline="0">
              <a:solidFill>
                <a:srgbClr val="000000"/>
              </a:solidFill>
              <a:latin typeface="Arial"/>
              <a:cs typeface="Arial"/>
            </a:rPr>
            <a:t>— Indicates data not available</a:t>
          </a:r>
        </a:p>
      </xdr:txBody>
    </xdr:sp>
    <xdr:clientData/>
  </xdr:twoCellAnchor>
  <xdr:twoCellAnchor>
    <xdr:from>
      <xdr:col>5</xdr:col>
      <xdr:colOff>299008</xdr:colOff>
      <xdr:row>344</xdr:row>
      <xdr:rowOff>133969</xdr:rowOff>
    </xdr:from>
    <xdr:to>
      <xdr:col>6</xdr:col>
      <xdr:colOff>105064</xdr:colOff>
      <xdr:row>345</xdr:row>
      <xdr:rowOff>122960</xdr:rowOff>
    </xdr:to>
    <xdr:sp macro="" textlink="">
      <xdr:nvSpPr>
        <xdr:cNvPr id="2098" name="Text Box 50"/>
        <xdr:cNvSpPr txBox="1">
          <a:spLocks noChangeArrowheads="1"/>
        </xdr:cNvSpPr>
      </xdr:nvSpPr>
      <xdr:spPr bwMode="auto">
        <a:xfrm>
          <a:off x="3804208" y="57855469"/>
          <a:ext cx="558531" cy="150916"/>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$16,628</a:t>
          </a:r>
        </a:p>
      </xdr:txBody>
    </xdr:sp>
    <xdr:clientData/>
  </xdr:twoCellAnchor>
  <xdr:twoCellAnchor>
    <xdr:from>
      <xdr:col>1</xdr:col>
      <xdr:colOff>9525</xdr:colOff>
      <xdr:row>305</xdr:row>
      <xdr:rowOff>9526</xdr:rowOff>
    </xdr:from>
    <xdr:to>
      <xdr:col>9</xdr:col>
      <xdr:colOff>0</xdr:colOff>
      <xdr:row>328</xdr:row>
      <xdr:rowOff>1</xdr:rowOff>
    </xdr:to>
    <xdr:graphicFrame macro="">
      <xdr:nvGraphicFramePr>
        <xdr:cNvPr id="1582739" name="Chart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55562</xdr:colOff>
      <xdr:row>326</xdr:row>
      <xdr:rowOff>7939</xdr:rowOff>
    </xdr:from>
    <xdr:to>
      <xdr:col>8</xdr:col>
      <xdr:colOff>592666</xdr:colOff>
      <xdr:row>327</xdr:row>
      <xdr:rowOff>119064</xdr:rowOff>
    </xdr:to>
    <xdr:sp macro="" textlink="">
      <xdr:nvSpPr>
        <xdr:cNvPr id="2110" name="Text Box 62"/>
        <xdr:cNvSpPr txBox="1">
          <a:spLocks noChangeArrowheads="1"/>
        </xdr:cNvSpPr>
      </xdr:nvSpPr>
      <xdr:spPr bwMode="auto">
        <a:xfrm>
          <a:off x="230187" y="53451127"/>
          <a:ext cx="5847292" cy="2698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 Includes funds to all students at public (four-year, two-year and technical) and private institutions, if applicable</a:t>
          </a:r>
        </a:p>
        <a:p>
          <a:pPr algn="l" rtl="0">
            <a:defRPr sz="1000"/>
          </a:pPr>
          <a:endParaRPr lang="en-US" sz="800" b="0" i="0" u="none" strike="noStrike" baseline="0">
            <a:solidFill>
              <a:srgbClr val="000000"/>
            </a:solidFill>
            <a:latin typeface="Arial"/>
            <a:cs typeface="Arial"/>
          </a:endParaRPr>
        </a:p>
      </xdr:txBody>
    </xdr:sp>
    <xdr:clientData/>
  </xdr:twoCellAnchor>
  <xdr:twoCellAnchor>
    <xdr:from>
      <xdr:col>5</xdr:col>
      <xdr:colOff>154517</xdr:colOff>
      <xdr:row>99</xdr:row>
      <xdr:rowOff>124883</xdr:rowOff>
    </xdr:from>
    <xdr:to>
      <xdr:col>8</xdr:col>
      <xdr:colOff>2117</xdr:colOff>
      <xdr:row>102</xdr:row>
      <xdr:rowOff>114300</xdr:rowOff>
    </xdr:to>
    <xdr:sp macro="" textlink="">
      <xdr:nvSpPr>
        <xdr:cNvPr id="2111" name="Text Box 63"/>
        <xdr:cNvSpPr txBox="1">
          <a:spLocks noChangeArrowheads="1"/>
        </xdr:cNvSpPr>
      </xdr:nvSpPr>
      <xdr:spPr bwMode="auto">
        <a:xfrm>
          <a:off x="3659717" y="16793633"/>
          <a:ext cx="1819275" cy="47519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Courses are e-learning when more than 50 percent of the course content is delivered electronically.</a:t>
          </a:r>
        </a:p>
      </xdr:txBody>
    </xdr:sp>
    <xdr:clientData/>
  </xdr:twoCellAnchor>
  <xdr:twoCellAnchor>
    <xdr:from>
      <xdr:col>1</xdr:col>
      <xdr:colOff>1</xdr:colOff>
      <xdr:row>29</xdr:row>
      <xdr:rowOff>19050</xdr:rowOff>
    </xdr:from>
    <xdr:to>
      <xdr:col>9</xdr:col>
      <xdr:colOff>0</xdr:colOff>
      <xdr:row>52</xdr:row>
      <xdr:rowOff>9525</xdr:rowOff>
    </xdr:to>
    <xdr:graphicFrame macro="">
      <xdr:nvGraphicFramePr>
        <xdr:cNvPr id="1582742" name="Chart 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9525</xdr:colOff>
      <xdr:row>60</xdr:row>
      <xdr:rowOff>0</xdr:rowOff>
    </xdr:from>
    <xdr:to>
      <xdr:col>9</xdr:col>
      <xdr:colOff>0</xdr:colOff>
      <xdr:row>82</xdr:row>
      <xdr:rowOff>152400</xdr:rowOff>
    </xdr:to>
    <xdr:graphicFrame macro="">
      <xdr:nvGraphicFramePr>
        <xdr:cNvPr id="1582743" name="Chart 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352425</xdr:colOff>
      <xdr:row>242</xdr:row>
      <xdr:rowOff>9525</xdr:rowOff>
    </xdr:from>
    <xdr:to>
      <xdr:col>8</xdr:col>
      <xdr:colOff>504825</xdr:colOff>
      <xdr:row>244</xdr:row>
      <xdr:rowOff>76200</xdr:rowOff>
    </xdr:to>
    <xdr:sp macro="" textlink="">
      <xdr:nvSpPr>
        <xdr:cNvPr id="44" name="WordArt 8"/>
        <xdr:cNvSpPr>
          <a:spLocks noChangeArrowheads="1" noChangeShapeType="1" noTextEdit="1"/>
        </xdr:cNvSpPr>
      </xdr:nvSpPr>
      <xdr:spPr bwMode="auto">
        <a:xfrm>
          <a:off x="4610100" y="41062275"/>
          <a:ext cx="1371600" cy="390525"/>
        </a:xfrm>
        <a:prstGeom prst="rect">
          <a:avLst/>
        </a:prstGeom>
      </xdr:spPr>
      <xdr:txBody>
        <a:bodyPr wrap="none" fromWordArt="1" anchor="ctr" anchorCtr="0">
          <a:prstTxWarp prst="textSlantUp">
            <a:avLst>
              <a:gd name="adj" fmla="val 55556"/>
            </a:avLst>
          </a:prstTxWarp>
        </a:bodyPr>
        <a:lstStyle/>
        <a:p>
          <a:pPr algn="ctr" rtl="0"/>
          <a:r>
            <a:rPr lang="en-US" sz="3600" kern="10" spc="0">
              <a:ln w="9525">
                <a:solidFill>
                  <a:srgbClr val="000000"/>
                </a:solidFill>
                <a:round/>
                <a:headEnd/>
                <a:tailEnd/>
              </a:ln>
              <a:solidFill>
                <a:schemeClr val="bg1">
                  <a:lumMod val="75000"/>
                </a:schemeClr>
              </a:solidFill>
              <a:effectLst/>
              <a:latin typeface="Comic Sans MS"/>
            </a:rPr>
            <a:t>DRAFT</a:t>
          </a:r>
        </a:p>
      </xdr:txBody>
    </xdr:sp>
    <xdr:clientData/>
  </xdr:twoCellAnchor>
  <xdr:twoCellAnchor>
    <xdr:from>
      <xdr:col>1</xdr:col>
      <xdr:colOff>53975</xdr:colOff>
      <xdr:row>81</xdr:row>
      <xdr:rowOff>58209</xdr:rowOff>
    </xdr:from>
    <xdr:to>
      <xdr:col>4</xdr:col>
      <xdr:colOff>533400</xdr:colOff>
      <xdr:row>82</xdr:row>
      <xdr:rowOff>66676</xdr:rowOff>
    </xdr:to>
    <xdr:sp macro="" textlink="">
      <xdr:nvSpPr>
        <xdr:cNvPr id="48" name="Text Box 44"/>
        <xdr:cNvSpPr txBox="1">
          <a:spLocks noChangeArrowheads="1"/>
        </xdr:cNvSpPr>
      </xdr:nvSpPr>
      <xdr:spPr bwMode="auto">
        <a:xfrm>
          <a:off x="225425" y="13812309"/>
          <a:ext cx="3175000" cy="170392"/>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 Indicates data not available for one or both of the years</a:t>
          </a:r>
        </a:p>
      </xdr:txBody>
    </xdr:sp>
    <xdr:clientData/>
  </xdr:twoCellAnchor>
  <xdr:twoCellAnchor>
    <xdr:from>
      <xdr:col>7</xdr:col>
      <xdr:colOff>167746</xdr:colOff>
      <xdr:row>118</xdr:row>
      <xdr:rowOff>29826</xdr:rowOff>
    </xdr:from>
    <xdr:to>
      <xdr:col>8</xdr:col>
      <xdr:colOff>175683</xdr:colOff>
      <xdr:row>119</xdr:row>
      <xdr:rowOff>5291</xdr:rowOff>
    </xdr:to>
    <xdr:sp macro="" textlink="">
      <xdr:nvSpPr>
        <xdr:cNvPr id="51" name="TextBox 50"/>
        <xdr:cNvSpPr txBox="1"/>
      </xdr:nvSpPr>
      <xdr:spPr>
        <a:xfrm>
          <a:off x="5035021" y="20089476"/>
          <a:ext cx="617537" cy="13739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1000">
              <a:latin typeface="Arial" pitchFamily="34" charset="0"/>
              <a:cs typeface="Arial" pitchFamily="34" charset="0"/>
            </a:rPr>
            <a:t>85.4%</a:t>
          </a:r>
        </a:p>
      </xdr:txBody>
    </xdr:sp>
    <xdr:clientData/>
  </xdr:twoCellAnchor>
  <xdr:twoCellAnchor>
    <xdr:from>
      <xdr:col>1</xdr:col>
      <xdr:colOff>19049</xdr:colOff>
      <xdr:row>195</xdr:row>
      <xdr:rowOff>19050</xdr:rowOff>
    </xdr:from>
    <xdr:to>
      <xdr:col>8</xdr:col>
      <xdr:colOff>685799</xdr:colOff>
      <xdr:row>218</xdr:row>
      <xdr:rowOff>9524</xdr:rowOff>
    </xdr:to>
    <xdr:graphicFrame macro="">
      <xdr:nvGraphicFramePr>
        <xdr:cNvPr id="1582754" name="Chart 1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47624</xdr:colOff>
      <xdr:row>225</xdr:row>
      <xdr:rowOff>1</xdr:rowOff>
    </xdr:from>
    <xdr:to>
      <xdr:col>9</xdr:col>
      <xdr:colOff>9525</xdr:colOff>
      <xdr:row>248</xdr:row>
      <xdr:rowOff>0</xdr:rowOff>
    </xdr:to>
    <xdr:graphicFrame macro="">
      <xdr:nvGraphicFramePr>
        <xdr:cNvPr id="1582755" name="Chart 1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9525</xdr:colOff>
      <xdr:row>250</xdr:row>
      <xdr:rowOff>9525</xdr:rowOff>
    </xdr:from>
    <xdr:to>
      <xdr:col>9</xdr:col>
      <xdr:colOff>0</xdr:colOff>
      <xdr:row>273</xdr:row>
      <xdr:rowOff>0</xdr:rowOff>
    </xdr:to>
    <xdr:graphicFrame macro="">
      <xdr:nvGraphicFramePr>
        <xdr:cNvPr id="1582756" name="Chart 1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0.64313</cdr:x>
      <cdr:y>0.52847</cdr:y>
    </cdr:from>
    <cdr:to>
      <cdr:x>0.92928</cdr:x>
      <cdr:y>0.6577</cdr:y>
    </cdr:to>
    <cdr:grpSp>
      <cdr:nvGrpSpPr>
        <cdr:cNvPr id="10" name="Group 9"/>
        <cdr:cNvGrpSpPr>
          <a:grpSpLocks xmlns:a="http://schemas.openxmlformats.org/drawingml/2006/main"/>
        </cdr:cNvGrpSpPr>
      </cdr:nvGrpSpPr>
      <cdr:grpSpPr bwMode="auto">
        <a:xfrm xmlns:a="http://schemas.openxmlformats.org/drawingml/2006/main">
          <a:off x="4029560" y="1314294"/>
          <a:ext cx="1792886" cy="321392"/>
          <a:chOff x="4053650" y="1609835"/>
          <a:chExt cx="1703177" cy="429337"/>
        </a:xfrm>
      </cdr:grpSpPr>
      <cdr:grpSp>
        <cdr:nvGrpSpPr>
          <cdr:cNvPr id="12" name="Group 8"/>
          <cdr:cNvGrpSpPr>
            <a:grpSpLocks xmlns:a="http://schemas.openxmlformats.org/drawingml/2006/main"/>
          </cdr:cNvGrpSpPr>
        </cdr:nvGrpSpPr>
        <cdr:grpSpPr bwMode="auto">
          <a:xfrm xmlns:a="http://schemas.openxmlformats.org/drawingml/2006/main">
            <a:off x="4053650" y="1609835"/>
            <a:ext cx="1703177" cy="429337"/>
            <a:chOff x="4053650" y="1609835"/>
            <a:chExt cx="1703177" cy="429337"/>
          </a:xfrm>
        </cdr:grpSpPr>
      </cdr:grpSp>
      <cdr:grpSp>
        <cdr:nvGrpSpPr>
          <cdr:cNvPr id="2323460" name="Group 8"/>
          <cdr:cNvGrpSpPr>
            <a:grpSpLocks xmlns:a="http://schemas.openxmlformats.org/drawingml/2006/main"/>
          </cdr:cNvGrpSpPr>
        </cdr:nvGrpSpPr>
        <cdr:grpSpPr bwMode="auto">
          <a:xfrm xmlns:a="http://schemas.openxmlformats.org/drawingml/2006/main">
            <a:off x="4053650" y="1609835"/>
            <a:ext cx="1703177" cy="429337"/>
            <a:chOff x="4053650" y="1609835"/>
            <a:chExt cx="1703177" cy="429337"/>
          </a:xfrm>
        </cdr:grpSpPr>
        <cdr:sp macro="" textlink="">
          <cdr:nvSpPr>
            <cdr:cNvPr id="61443" name="Rectangle 3" descr="Wide upward diagonal"/>
            <cdr:cNvSpPr>
              <a:spLocks xmlns:a="http://schemas.openxmlformats.org/drawingml/2006/main" noChangeArrowheads="1"/>
            </cdr:cNvSpPr>
          </cdr:nvSpPr>
          <cdr:spPr bwMode="auto">
            <a:xfrm xmlns:a="http://schemas.openxmlformats.org/drawingml/2006/main">
              <a:off x="4053650" y="1835613"/>
              <a:ext cx="139124" cy="143351"/>
            </a:xfrm>
            <a:prstGeom xmlns:a="http://schemas.openxmlformats.org/drawingml/2006/main" prst="rect">
              <a:avLst/>
            </a:prstGeom>
            <a:solidFill xmlns:a="http://schemas.openxmlformats.org/drawingml/2006/main">
              <a:schemeClr val="tx1"/>
            </a:solidFill>
            <a:ln xmlns:a="http://schemas.openxmlformats.org/drawingml/2006/main" w="9525">
              <a:solidFill>
                <a:srgbClr val="000000"/>
              </a:solidFill>
              <a:miter lim="800000"/>
              <a:headEnd/>
              <a:tailEnd/>
            </a:ln>
          </cdr:spPr>
          <cdr:txBody>
            <a:bodyPr xmlns:a="http://schemas.openxmlformats.org/drawingml/2006/main"/>
            <a:lstStyle xmlns:a="http://schemas.openxmlformats.org/drawingml/2006/main"/>
            <a:p xmlns:a="http://schemas.openxmlformats.org/drawingml/2006/main">
              <a:endParaRPr lang="en-US"/>
            </a:p>
          </cdr:txBody>
        </cdr:sp>
        <cdr:sp macro="" textlink="">
          <cdr:nvSpPr>
            <cdr:cNvPr id="61444" name="Text Box 4"/>
            <cdr:cNvSpPr txBox="1">
              <a:spLocks xmlns:a="http://schemas.openxmlformats.org/drawingml/2006/main" noChangeArrowheads="1"/>
            </cdr:cNvSpPr>
          </cdr:nvSpPr>
          <cdr:spPr bwMode="auto">
            <a:xfrm xmlns:a="http://schemas.openxmlformats.org/drawingml/2006/main">
              <a:off x="4353866" y="1835613"/>
              <a:ext cx="1402961" cy="203559"/>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u="none" strike="noStrike" baseline="0">
                  <a:solidFill>
                    <a:srgbClr val="000000"/>
                  </a:solidFill>
                  <a:latin typeface="Arial"/>
                  <a:cs typeface="Arial"/>
                </a:rPr>
                <a:t>Tuition and Fees Revenue</a:t>
              </a:r>
            </a:p>
          </cdr:txBody>
        </cdr:sp>
        <cdr:sp macro="" textlink="">
          <cdr:nvSpPr>
            <cdr:cNvPr id="61445" name="Rectangle 5"/>
            <cdr:cNvSpPr>
              <a:spLocks xmlns:a="http://schemas.openxmlformats.org/drawingml/2006/main" noChangeArrowheads="1"/>
            </cdr:cNvSpPr>
          </cdr:nvSpPr>
          <cdr:spPr bwMode="auto">
            <a:xfrm xmlns:a="http://schemas.openxmlformats.org/drawingml/2006/main">
              <a:off x="4053650" y="1609835"/>
              <a:ext cx="139124" cy="140484"/>
            </a:xfrm>
            <a:prstGeom xmlns:a="http://schemas.openxmlformats.org/drawingml/2006/main" prst="rect">
              <a:avLst/>
            </a:prstGeom>
            <a:solidFill xmlns:a="http://schemas.openxmlformats.org/drawingml/2006/main">
              <a:schemeClr val="bg1">
                <a:lumMod val="75000"/>
              </a:schemeClr>
            </a:solidFill>
            <a:ln xmlns:a="http://schemas.openxmlformats.org/drawingml/2006/main" w="9525">
              <a:solidFill>
                <a:srgbClr val="000000"/>
              </a:solidFill>
              <a:miter lim="800000"/>
              <a:headEnd/>
              <a:tailEnd/>
            </a:ln>
          </cdr:spPr>
          <cdr:txBody>
            <a:bodyPr xmlns:a="http://schemas.openxmlformats.org/drawingml/2006/main"/>
            <a:lstStyle xmlns:a="http://schemas.openxmlformats.org/drawingml/2006/main"/>
            <a:p xmlns:a="http://schemas.openxmlformats.org/drawingml/2006/main">
              <a:endParaRPr lang="en-US"/>
            </a:p>
          </cdr:txBody>
        </cdr:sp>
      </cdr:grpSp>
      <cdr:sp macro="" textlink="">
        <cdr:nvSpPr>
          <cdr:cNvPr id="61446" name="Text Box 6"/>
          <cdr:cNvSpPr txBox="1">
            <a:spLocks xmlns:a="http://schemas.openxmlformats.org/drawingml/2006/main" noChangeArrowheads="1"/>
          </cdr:cNvSpPr>
        </cdr:nvSpPr>
        <cdr:spPr bwMode="auto">
          <a:xfrm xmlns:a="http://schemas.openxmlformats.org/drawingml/2006/main">
            <a:off x="4352401" y="1610551"/>
            <a:ext cx="987052" cy="188507"/>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u="none" strike="noStrike" baseline="0">
                <a:solidFill>
                  <a:srgbClr val="000000"/>
                </a:solidFill>
                <a:latin typeface="Arial"/>
                <a:cs typeface="Arial"/>
              </a:rPr>
              <a:t>Appropriations</a:t>
            </a:r>
          </a:p>
        </cdr:txBody>
      </cdr:sp>
    </cdr:grpSp>
  </cdr:relSizeAnchor>
  <cdr:relSizeAnchor xmlns:cdr="http://schemas.openxmlformats.org/drawingml/2006/chartDrawing">
    <cdr:from>
      <cdr:x>0.39972</cdr:x>
      <cdr:y>0.50888</cdr:y>
    </cdr:from>
    <cdr:to>
      <cdr:x>0.48016</cdr:x>
      <cdr:y>0.57118</cdr:y>
    </cdr:to>
    <cdr:sp macro="" textlink="">
      <cdr:nvSpPr>
        <cdr:cNvPr id="18" name="Text Box 16"/>
        <cdr:cNvSpPr txBox="1">
          <a:spLocks xmlns:a="http://schemas.openxmlformats.org/drawingml/2006/main" noChangeArrowheads="1"/>
        </cdr:cNvSpPr>
      </cdr:nvSpPr>
      <cdr:spPr bwMode="auto">
        <a:xfrm xmlns:a="http://schemas.openxmlformats.org/drawingml/2006/main">
          <a:off x="2383386" y="1303859"/>
          <a:ext cx="479636" cy="15962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sz="800" b="0" i="0" u="none" strike="noStrike" baseline="0">
              <a:solidFill>
                <a:srgbClr val="000000"/>
              </a:solidFill>
              <a:latin typeface="Arial"/>
              <a:cs typeface="Arial"/>
            </a:rPr>
            <a:t>$7,077</a:t>
          </a:r>
        </a:p>
      </cdr:txBody>
    </cdr:sp>
  </cdr:relSizeAnchor>
  <cdr:relSizeAnchor xmlns:cdr="http://schemas.openxmlformats.org/drawingml/2006/chartDrawing">
    <cdr:from>
      <cdr:x>0.37829</cdr:x>
      <cdr:y>0.63021</cdr:y>
    </cdr:from>
    <cdr:to>
      <cdr:x>0.45976</cdr:x>
      <cdr:y>0.71747</cdr:y>
    </cdr:to>
    <cdr:sp macro="" textlink="">
      <cdr:nvSpPr>
        <cdr:cNvPr id="11" name="Text Box 12"/>
        <cdr:cNvSpPr txBox="1">
          <a:spLocks xmlns:a="http://schemas.openxmlformats.org/drawingml/2006/main" noChangeArrowheads="1"/>
        </cdr:cNvSpPr>
      </cdr:nvSpPr>
      <cdr:spPr bwMode="auto">
        <a:xfrm xmlns:a="http://schemas.openxmlformats.org/drawingml/2006/main">
          <a:off x="2255592" y="1614728"/>
          <a:ext cx="485777" cy="22360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sz="800" b="0" i="0" u="none" strike="noStrike" baseline="0">
              <a:solidFill>
                <a:srgbClr val="000000"/>
              </a:solidFill>
              <a:latin typeface="Arial"/>
              <a:cs typeface="Arial"/>
            </a:rPr>
            <a:t>$6,340</a:t>
          </a:r>
        </a:p>
      </cdr:txBody>
    </cdr:sp>
  </cdr:relSizeAnchor>
</c:userShapes>
</file>

<file path=xl/drawings/drawing21.xml><?xml version="1.0" encoding="utf-8"?>
<c:userShapes xmlns:c="http://schemas.openxmlformats.org/drawingml/2006/chart">
  <cdr:relSizeAnchor xmlns:cdr="http://schemas.openxmlformats.org/drawingml/2006/chartDrawing">
    <cdr:from>
      <cdr:x>0.61882</cdr:x>
      <cdr:y>0.71698</cdr:y>
    </cdr:from>
    <cdr:to>
      <cdr:x>0.89633</cdr:x>
      <cdr:y>0.84528</cdr:y>
    </cdr:to>
    <cdr:sp macro="" textlink="">
      <cdr:nvSpPr>
        <cdr:cNvPr id="2" name="Text Box 38"/>
        <cdr:cNvSpPr txBox="1">
          <a:spLocks xmlns:a="http://schemas.openxmlformats.org/drawingml/2006/main" noChangeArrowheads="1"/>
        </cdr:cNvSpPr>
      </cdr:nvSpPr>
      <cdr:spPr bwMode="auto">
        <a:xfrm xmlns:a="http://schemas.openxmlformats.org/drawingml/2006/main">
          <a:off x="3695695" y="1809747"/>
          <a:ext cx="1657355" cy="32385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sz="900" b="0" i="0" u="none" strike="noStrike" baseline="0">
              <a:solidFill>
                <a:srgbClr val="000000"/>
              </a:solidFill>
              <a:latin typeface="Arial" pitchFamily="34" charset="0"/>
              <a:cs typeface="Arial" pitchFamily="34" charset="0"/>
            </a:rPr>
            <a:t>* </a:t>
          </a:r>
          <a:r>
            <a:rPr lang="en-US" sz="900">
              <a:latin typeface="Arial" pitchFamily="34" charset="0"/>
              <a:cs typeface="Arial" pitchFamily="34" charset="0"/>
            </a:rPr>
            <a:t>Excludes amounts mandated </a:t>
          </a:r>
        </a:p>
        <a:p xmlns:a="http://schemas.openxmlformats.org/drawingml/2006/main">
          <a:pPr algn="l" rtl="0">
            <a:defRPr sz="1000"/>
          </a:pPr>
          <a:r>
            <a:rPr lang="en-US" sz="900">
              <a:latin typeface="Arial" pitchFamily="34" charset="0"/>
              <a:cs typeface="Arial" pitchFamily="34" charset="0"/>
            </a:rPr>
            <a:t>  or used for debt service</a:t>
          </a:r>
          <a:endParaRPr lang="en-US" sz="900" b="0" i="0" u="none" strike="noStrike" baseline="0">
            <a:solidFill>
              <a:srgbClr val="000000"/>
            </a:solidFill>
            <a:latin typeface="Arial" pitchFamily="34" charset="0"/>
            <a:cs typeface="Arial" pitchFamily="34" charset="0"/>
          </a:endParaRPr>
        </a:p>
      </cdr:txBody>
    </cdr:sp>
  </cdr:relSizeAnchor>
</c:userShapes>
</file>

<file path=xl/drawings/drawing22.xml><?xml version="1.0" encoding="utf-8"?>
<c:userShapes xmlns:c="http://schemas.openxmlformats.org/drawingml/2006/chart">
  <cdr:relSizeAnchor xmlns:cdr="http://schemas.openxmlformats.org/drawingml/2006/chartDrawing">
    <cdr:from>
      <cdr:x>0.56263</cdr:x>
      <cdr:y>0.71775</cdr:y>
    </cdr:from>
    <cdr:to>
      <cdr:x>0.89992</cdr:x>
      <cdr:y>0.89191</cdr:y>
    </cdr:to>
    <cdr:sp macro="" textlink="">
      <cdr:nvSpPr>
        <cdr:cNvPr id="2" name="Text Box 62"/>
        <cdr:cNvSpPr txBox="1">
          <a:spLocks xmlns:a="http://schemas.openxmlformats.org/drawingml/2006/main" noChangeArrowheads="1"/>
        </cdr:cNvSpPr>
      </cdr:nvSpPr>
      <cdr:spPr bwMode="auto">
        <a:xfrm xmlns:a="http://schemas.openxmlformats.org/drawingml/2006/main">
          <a:off x="3365500" y="1784350"/>
          <a:ext cx="2017568" cy="432954"/>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endParaRPr lang="en-US" sz="800" b="0" i="0" u="none" strike="noStrike" baseline="0">
            <a:solidFill>
              <a:srgbClr val="000000"/>
            </a:solidFill>
            <a:latin typeface="Arial"/>
            <a:cs typeface="Arial"/>
          </a:endParaRPr>
        </a:p>
      </cdr:txBody>
    </cdr:sp>
  </cdr:relSizeAnchor>
</c:userShapes>
</file>

<file path=xl/drawings/drawing23.xml><?xml version="1.0" encoding="utf-8"?>
<c:userShapes xmlns:c="http://schemas.openxmlformats.org/drawingml/2006/chart">
  <cdr:relSizeAnchor xmlns:cdr="http://schemas.openxmlformats.org/drawingml/2006/chartDrawing">
    <cdr:from>
      <cdr:x>0.00795</cdr:x>
      <cdr:y>0.93459</cdr:y>
    </cdr:from>
    <cdr:to>
      <cdr:x>0.47059</cdr:x>
      <cdr:y>0.98223</cdr:y>
    </cdr:to>
    <cdr:sp macro="" textlink="">
      <cdr:nvSpPr>
        <cdr:cNvPr id="2" name="Text Box 44"/>
        <cdr:cNvSpPr txBox="1">
          <a:spLocks xmlns:a="http://schemas.openxmlformats.org/drawingml/2006/main" noChangeArrowheads="1"/>
        </cdr:cNvSpPr>
      </cdr:nvSpPr>
      <cdr:spPr bwMode="auto">
        <a:xfrm xmlns:a="http://schemas.openxmlformats.org/drawingml/2006/main">
          <a:off x="47629" y="3507376"/>
          <a:ext cx="2771771" cy="1787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sz="800" b="0" i="0" u="none" strike="noStrike" baseline="0">
              <a:solidFill>
                <a:srgbClr val="000000"/>
              </a:solidFill>
              <a:latin typeface="Arial"/>
              <a:cs typeface="Arial"/>
            </a:rPr>
            <a:t>— Indicates data not available for one or both years</a:t>
          </a:r>
        </a:p>
      </cdr:txBody>
    </cdr:sp>
  </cdr:relSizeAnchor>
</c:userShapes>
</file>

<file path=xl/drawings/drawing24.xml><?xml version="1.0" encoding="utf-8"?>
<c:userShapes xmlns:c="http://schemas.openxmlformats.org/drawingml/2006/chart">
  <cdr:relSizeAnchor xmlns:cdr="http://schemas.openxmlformats.org/drawingml/2006/chartDrawing">
    <cdr:from>
      <cdr:x>0.01111</cdr:x>
      <cdr:y>0.93333</cdr:y>
    </cdr:from>
    <cdr:to>
      <cdr:x>0.8</cdr:x>
      <cdr:y>0.97949</cdr:y>
    </cdr:to>
    <cdr:sp macro="" textlink="">
      <cdr:nvSpPr>
        <cdr:cNvPr id="2" name="Text Box 62"/>
        <cdr:cNvSpPr txBox="1">
          <a:spLocks xmlns:a="http://schemas.openxmlformats.org/drawingml/2006/main" noChangeArrowheads="1"/>
        </cdr:cNvSpPr>
      </cdr:nvSpPr>
      <cdr:spPr bwMode="auto">
        <a:xfrm xmlns:a="http://schemas.openxmlformats.org/drawingml/2006/main">
          <a:off x="66675" y="3467100"/>
          <a:ext cx="4733925" cy="17145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sz="800"/>
            <a:t>—</a:t>
          </a:r>
          <a:r>
            <a:rPr lang="en-US" sz="800" b="0" i="0" u="none" strike="noStrike" baseline="0">
              <a:solidFill>
                <a:srgbClr val="000000"/>
              </a:solidFill>
              <a:latin typeface="Arial"/>
              <a:cs typeface="Arial"/>
            </a:rPr>
            <a:t> Indicates data not available</a:t>
          </a:r>
        </a:p>
      </cdr:txBody>
    </cdr:sp>
  </cdr:relSizeAnchor>
</c:userShapes>
</file>

<file path=xl/drawings/drawing3.xml><?xml version="1.0" encoding="utf-8"?>
<c:userShapes xmlns:c="http://schemas.openxmlformats.org/drawingml/2006/chart">
  <cdr:relSizeAnchor xmlns:cdr="http://schemas.openxmlformats.org/drawingml/2006/chartDrawing">
    <cdr:from>
      <cdr:x>0.85114</cdr:x>
      <cdr:y>0.19475</cdr:y>
    </cdr:from>
    <cdr:to>
      <cdr:x>0.9508</cdr:x>
      <cdr:y>0.24807</cdr:y>
    </cdr:to>
    <cdr:sp macro="" textlink="">
      <cdr:nvSpPr>
        <cdr:cNvPr id="2" name="TextBox 50"/>
        <cdr:cNvSpPr txBox="1"/>
      </cdr:nvSpPr>
      <cdr:spPr>
        <a:xfrm xmlns:a="http://schemas.openxmlformats.org/drawingml/2006/main">
          <a:off x="5107451" y="717868"/>
          <a:ext cx="598034" cy="196547"/>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Overflow="clip"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l"/>
          <a:r>
            <a:rPr lang="en-US" sz="1000">
              <a:solidFill>
                <a:schemeClr val="dk1"/>
              </a:solidFill>
              <a:latin typeface="Arial" pitchFamily="34" charset="0"/>
              <a:ea typeface="+mn-ea"/>
              <a:cs typeface="Arial" pitchFamily="34" charset="0"/>
            </a:rPr>
            <a:t>92.2%</a:t>
          </a:r>
        </a:p>
      </cdr:txBody>
    </cdr:sp>
  </cdr:relSizeAnchor>
  <cdr:relSizeAnchor xmlns:cdr="http://schemas.openxmlformats.org/drawingml/2006/chartDrawing">
    <cdr:from>
      <cdr:x>0.84022</cdr:x>
      <cdr:y>0.23751</cdr:y>
    </cdr:from>
    <cdr:to>
      <cdr:x>0.93413</cdr:x>
      <cdr:y>0.28126</cdr:y>
    </cdr:to>
    <cdr:sp macro="" textlink="">
      <cdr:nvSpPr>
        <cdr:cNvPr id="3" name="TextBox 50"/>
        <cdr:cNvSpPr txBox="1"/>
      </cdr:nvSpPr>
      <cdr:spPr>
        <a:xfrm xmlns:a="http://schemas.openxmlformats.org/drawingml/2006/main">
          <a:off x="5041957" y="875518"/>
          <a:ext cx="563530" cy="161270"/>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90.5%</a:t>
          </a:r>
        </a:p>
      </cdr:txBody>
    </cdr:sp>
  </cdr:relSizeAnchor>
  <cdr:relSizeAnchor xmlns:cdr="http://schemas.openxmlformats.org/drawingml/2006/chartDrawing">
    <cdr:from>
      <cdr:x>0.82589</cdr:x>
      <cdr:y>0.27694</cdr:y>
    </cdr:from>
    <cdr:to>
      <cdr:x>0.9315</cdr:x>
      <cdr:y>0.30491</cdr:y>
    </cdr:to>
    <cdr:sp macro="" textlink="">
      <cdr:nvSpPr>
        <cdr:cNvPr id="4" name="TextBox 50"/>
        <cdr:cNvSpPr txBox="1"/>
      </cdr:nvSpPr>
      <cdr:spPr>
        <a:xfrm xmlns:a="http://schemas.openxmlformats.org/drawingml/2006/main">
          <a:off x="4963797" y="1016182"/>
          <a:ext cx="634745" cy="102631"/>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87.2%</a:t>
          </a:r>
        </a:p>
      </cdr:txBody>
    </cdr:sp>
  </cdr:relSizeAnchor>
  <cdr:relSizeAnchor xmlns:cdr="http://schemas.openxmlformats.org/drawingml/2006/chartDrawing">
    <cdr:from>
      <cdr:x>0.82098</cdr:x>
      <cdr:y>0.31807</cdr:y>
    </cdr:from>
    <cdr:to>
      <cdr:x>0.92123</cdr:x>
      <cdr:y>0.34708</cdr:y>
    </cdr:to>
    <cdr:sp macro="" textlink="">
      <cdr:nvSpPr>
        <cdr:cNvPr id="5" name="TextBox 50"/>
        <cdr:cNvSpPr txBox="1"/>
      </cdr:nvSpPr>
      <cdr:spPr>
        <a:xfrm xmlns:a="http://schemas.openxmlformats.org/drawingml/2006/main">
          <a:off x="4934337" y="1167103"/>
          <a:ext cx="602530" cy="106447"/>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87.1%</a:t>
          </a:r>
        </a:p>
      </cdr:txBody>
    </cdr:sp>
  </cdr:relSizeAnchor>
  <cdr:relSizeAnchor xmlns:cdr="http://schemas.openxmlformats.org/drawingml/2006/chartDrawing">
    <cdr:from>
      <cdr:x>0.8164</cdr:x>
      <cdr:y>0.35678</cdr:y>
    </cdr:from>
    <cdr:to>
      <cdr:x>0.92075</cdr:x>
      <cdr:y>0.38525</cdr:y>
    </cdr:to>
    <cdr:sp macro="" textlink="">
      <cdr:nvSpPr>
        <cdr:cNvPr id="6" name="TextBox 50"/>
        <cdr:cNvSpPr txBox="1"/>
      </cdr:nvSpPr>
      <cdr:spPr>
        <a:xfrm xmlns:a="http://schemas.openxmlformats.org/drawingml/2006/main">
          <a:off x="4906765" y="1309131"/>
          <a:ext cx="627173" cy="104465"/>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86.3%</a:t>
          </a:r>
        </a:p>
      </cdr:txBody>
    </cdr:sp>
  </cdr:relSizeAnchor>
  <cdr:relSizeAnchor xmlns:cdr="http://schemas.openxmlformats.org/drawingml/2006/chartDrawing">
    <cdr:from>
      <cdr:x>0.81053</cdr:x>
      <cdr:y>0.38713</cdr:y>
    </cdr:from>
    <cdr:to>
      <cdr:x>0.91919</cdr:x>
      <cdr:y>0.42377</cdr:y>
    </cdr:to>
    <cdr:sp macro="" textlink="">
      <cdr:nvSpPr>
        <cdr:cNvPr id="7" name="TextBox 50"/>
        <cdr:cNvSpPr txBox="1"/>
      </cdr:nvSpPr>
      <cdr:spPr>
        <a:xfrm xmlns:a="http://schemas.openxmlformats.org/drawingml/2006/main">
          <a:off x="4871492" y="1420505"/>
          <a:ext cx="653076" cy="134444"/>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85.6%</a:t>
          </a:r>
        </a:p>
      </cdr:txBody>
    </cdr:sp>
  </cdr:relSizeAnchor>
  <cdr:relSizeAnchor xmlns:cdr="http://schemas.openxmlformats.org/drawingml/2006/chartDrawing">
    <cdr:from>
      <cdr:x>0.81027</cdr:x>
      <cdr:y>0.42622</cdr:y>
    </cdr:from>
    <cdr:to>
      <cdr:x>0.92271</cdr:x>
      <cdr:y>0.46852</cdr:y>
    </cdr:to>
    <cdr:sp macro="" textlink="">
      <cdr:nvSpPr>
        <cdr:cNvPr id="8" name="TextBox 50"/>
        <cdr:cNvSpPr txBox="1"/>
      </cdr:nvSpPr>
      <cdr:spPr>
        <a:xfrm xmlns:a="http://schemas.openxmlformats.org/drawingml/2006/main">
          <a:off x="4869929" y="1563940"/>
          <a:ext cx="675795" cy="155213"/>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85.5%</a:t>
          </a:r>
        </a:p>
      </cdr:txBody>
    </cdr:sp>
  </cdr:relSizeAnchor>
  <cdr:relSizeAnchor xmlns:cdr="http://schemas.openxmlformats.org/drawingml/2006/chartDrawing">
    <cdr:from>
      <cdr:x>0.80708</cdr:x>
      <cdr:y>0.46189</cdr:y>
    </cdr:from>
    <cdr:to>
      <cdr:x>0.9127</cdr:x>
      <cdr:y>0.50092</cdr:y>
    </cdr:to>
    <cdr:sp macro="" textlink="">
      <cdr:nvSpPr>
        <cdr:cNvPr id="9" name="TextBox 50"/>
        <cdr:cNvSpPr txBox="1"/>
      </cdr:nvSpPr>
      <cdr:spPr>
        <a:xfrm xmlns:a="http://schemas.openxmlformats.org/drawingml/2006/main">
          <a:off x="4850773" y="1694810"/>
          <a:ext cx="634805" cy="143213"/>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85.2%</a:t>
          </a:r>
        </a:p>
      </cdr:txBody>
    </cdr:sp>
  </cdr:relSizeAnchor>
  <cdr:relSizeAnchor xmlns:cdr="http://schemas.openxmlformats.org/drawingml/2006/chartDrawing">
    <cdr:from>
      <cdr:x>0.80605</cdr:x>
      <cdr:y>0.49561</cdr:y>
    </cdr:from>
    <cdr:to>
      <cdr:x>0.91939</cdr:x>
      <cdr:y>0.53734</cdr:y>
    </cdr:to>
    <cdr:sp macro="" textlink="">
      <cdr:nvSpPr>
        <cdr:cNvPr id="10" name="TextBox 50"/>
        <cdr:cNvSpPr txBox="1"/>
      </cdr:nvSpPr>
      <cdr:spPr>
        <a:xfrm xmlns:a="http://schemas.openxmlformats.org/drawingml/2006/main">
          <a:off x="4844575" y="1818551"/>
          <a:ext cx="681204" cy="153121"/>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85.1%</a:t>
          </a:r>
        </a:p>
      </cdr:txBody>
    </cdr:sp>
  </cdr:relSizeAnchor>
  <cdr:relSizeAnchor xmlns:cdr="http://schemas.openxmlformats.org/drawingml/2006/chartDrawing">
    <cdr:from>
      <cdr:x>0.79977</cdr:x>
      <cdr:y>0.53633</cdr:y>
    </cdr:from>
    <cdr:to>
      <cdr:x>0.91676</cdr:x>
      <cdr:y>0.57268</cdr:y>
    </cdr:to>
    <cdr:sp macro="" textlink="">
      <cdr:nvSpPr>
        <cdr:cNvPr id="11" name="TextBox 50"/>
        <cdr:cNvSpPr txBox="1"/>
      </cdr:nvSpPr>
      <cdr:spPr>
        <a:xfrm xmlns:a="http://schemas.openxmlformats.org/drawingml/2006/main">
          <a:off x="4806830" y="1967979"/>
          <a:ext cx="703142" cy="133380"/>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83.8%</a:t>
          </a:r>
        </a:p>
      </cdr:txBody>
    </cdr:sp>
  </cdr:relSizeAnchor>
  <cdr:relSizeAnchor xmlns:cdr="http://schemas.openxmlformats.org/drawingml/2006/chartDrawing">
    <cdr:from>
      <cdr:x>0.79901</cdr:x>
      <cdr:y>0.57115</cdr:y>
    </cdr:from>
    <cdr:to>
      <cdr:x>0.90974</cdr:x>
      <cdr:y>0.61051</cdr:y>
    </cdr:to>
    <cdr:sp macro="" textlink="">
      <cdr:nvSpPr>
        <cdr:cNvPr id="12" name="TextBox 50"/>
        <cdr:cNvSpPr txBox="1"/>
      </cdr:nvSpPr>
      <cdr:spPr>
        <a:xfrm xmlns:a="http://schemas.openxmlformats.org/drawingml/2006/main">
          <a:off x="4802274" y="2095733"/>
          <a:ext cx="665517" cy="144425"/>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83.7%</a:t>
          </a:r>
        </a:p>
      </cdr:txBody>
    </cdr:sp>
  </cdr:relSizeAnchor>
  <cdr:relSizeAnchor xmlns:cdr="http://schemas.openxmlformats.org/drawingml/2006/chartDrawing">
    <cdr:from>
      <cdr:x>0.78394</cdr:x>
      <cdr:y>0.64321</cdr:y>
    </cdr:from>
    <cdr:to>
      <cdr:x>0.89048</cdr:x>
      <cdr:y>0.68675</cdr:y>
    </cdr:to>
    <cdr:sp macro="" textlink="">
      <cdr:nvSpPr>
        <cdr:cNvPr id="13" name="TextBox 50"/>
        <cdr:cNvSpPr txBox="1"/>
      </cdr:nvSpPr>
      <cdr:spPr>
        <a:xfrm xmlns:a="http://schemas.openxmlformats.org/drawingml/2006/main">
          <a:off x="4711695" y="2360133"/>
          <a:ext cx="640335" cy="159762"/>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81.5%</a:t>
          </a:r>
        </a:p>
      </cdr:txBody>
    </cdr:sp>
  </cdr:relSizeAnchor>
  <cdr:relSizeAnchor xmlns:cdr="http://schemas.openxmlformats.org/drawingml/2006/chartDrawing">
    <cdr:from>
      <cdr:x>0.77951</cdr:x>
      <cdr:y>0.67765</cdr:y>
    </cdr:from>
    <cdr:to>
      <cdr:x>0.89485</cdr:x>
      <cdr:y>0.72351</cdr:y>
    </cdr:to>
    <cdr:sp macro="" textlink="">
      <cdr:nvSpPr>
        <cdr:cNvPr id="14" name="TextBox 50"/>
        <cdr:cNvSpPr txBox="1"/>
      </cdr:nvSpPr>
      <cdr:spPr>
        <a:xfrm xmlns:a="http://schemas.openxmlformats.org/drawingml/2006/main">
          <a:off x="4685051" y="2486516"/>
          <a:ext cx="693225" cy="168275"/>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79.9%</a:t>
          </a:r>
        </a:p>
      </cdr:txBody>
    </cdr:sp>
  </cdr:relSizeAnchor>
  <cdr:relSizeAnchor xmlns:cdr="http://schemas.openxmlformats.org/drawingml/2006/chartDrawing">
    <cdr:from>
      <cdr:x>0.77347</cdr:x>
      <cdr:y>0.71164</cdr:y>
    </cdr:from>
    <cdr:to>
      <cdr:x>0.86873</cdr:x>
      <cdr:y>0.75815</cdr:y>
    </cdr:to>
    <cdr:sp macro="" textlink="">
      <cdr:nvSpPr>
        <cdr:cNvPr id="15" name="TextBox 50"/>
        <cdr:cNvSpPr txBox="1"/>
      </cdr:nvSpPr>
      <cdr:spPr>
        <a:xfrm xmlns:a="http://schemas.openxmlformats.org/drawingml/2006/main">
          <a:off x="4648749" y="2611222"/>
          <a:ext cx="572539" cy="170660"/>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79.0%</a:t>
          </a:r>
        </a:p>
      </cdr:txBody>
    </cdr:sp>
  </cdr:relSizeAnchor>
  <cdr:relSizeAnchor xmlns:cdr="http://schemas.openxmlformats.org/drawingml/2006/chartDrawing">
    <cdr:from>
      <cdr:x>0.79046</cdr:x>
      <cdr:y>0.60792</cdr:y>
    </cdr:from>
    <cdr:to>
      <cdr:x>0.91282</cdr:x>
      <cdr:y>0.64459</cdr:y>
    </cdr:to>
    <cdr:sp macro="" textlink="">
      <cdr:nvSpPr>
        <cdr:cNvPr id="16" name="TextBox 50"/>
        <cdr:cNvSpPr txBox="1"/>
      </cdr:nvSpPr>
      <cdr:spPr>
        <a:xfrm xmlns:a="http://schemas.openxmlformats.org/drawingml/2006/main">
          <a:off x="4750859" y="2230642"/>
          <a:ext cx="735417" cy="134554"/>
        </a:xfrm>
        <a:prstGeom xmlns:a="http://schemas.openxmlformats.org/drawingml/2006/main" prst="rect">
          <a:avLst/>
        </a:prstGeom>
        <a:noFill xmlns:a="http://schemas.openxmlformats.org/drawingml/2006/main"/>
        <a:ln xmlns:a="http://schemas.openxmlformats.org/drawingml/2006/main" w="0"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82.4%</a:t>
          </a:r>
        </a:p>
      </cdr:txBody>
    </cdr:sp>
  </cdr:relSizeAnchor>
  <cdr:relSizeAnchor xmlns:cdr="http://schemas.openxmlformats.org/drawingml/2006/chartDrawing">
    <cdr:from>
      <cdr:x>0.75219</cdr:x>
      <cdr:y>0.7468</cdr:y>
    </cdr:from>
    <cdr:to>
      <cdr:x>0.84855</cdr:x>
      <cdr:y>0.80314</cdr:y>
    </cdr:to>
    <cdr:sp macro="" textlink="">
      <cdr:nvSpPr>
        <cdr:cNvPr id="17" name="TextBox 50"/>
        <cdr:cNvSpPr txBox="1"/>
      </cdr:nvSpPr>
      <cdr:spPr>
        <a:xfrm xmlns:a="http://schemas.openxmlformats.org/drawingml/2006/main">
          <a:off x="4520878" y="2740248"/>
          <a:ext cx="579150" cy="206730"/>
        </a:xfrm>
        <a:prstGeom xmlns:a="http://schemas.openxmlformats.org/drawingml/2006/main" prst="rect">
          <a:avLst/>
        </a:prstGeom>
        <a:noFill xmlns:a="http://schemas.openxmlformats.org/drawingml/2006/main"/>
        <a:ln xmlns:a="http://schemas.openxmlformats.org/drawingml/2006/main" w="0"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75.7%</a:t>
          </a:r>
        </a:p>
      </cdr:txBody>
    </cdr:sp>
  </cdr:relSizeAnchor>
</c:userShapes>
</file>

<file path=xl/drawings/drawing4.xml><?xml version="1.0" encoding="utf-8"?>
<c:userShapes xmlns:c="http://schemas.openxmlformats.org/drawingml/2006/chart">
  <cdr:relSizeAnchor xmlns:cdr="http://schemas.openxmlformats.org/drawingml/2006/chartDrawing">
    <cdr:from>
      <cdr:x>0.78761</cdr:x>
      <cdr:y>0.19289</cdr:y>
    </cdr:from>
    <cdr:to>
      <cdr:x>0.87903</cdr:x>
      <cdr:y>0.24762</cdr:y>
    </cdr:to>
    <cdr:sp macro="" textlink="">
      <cdr:nvSpPr>
        <cdr:cNvPr id="2" name="TextBox 50"/>
        <cdr:cNvSpPr txBox="1"/>
      </cdr:nvSpPr>
      <cdr:spPr>
        <a:xfrm xmlns:a="http://schemas.openxmlformats.org/drawingml/2006/main">
          <a:off x="4702470" y="716250"/>
          <a:ext cx="545831" cy="203221"/>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Overflow="clip"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l"/>
          <a:r>
            <a:rPr lang="en-US" sz="1000">
              <a:solidFill>
                <a:schemeClr val="dk1"/>
              </a:solidFill>
              <a:latin typeface="Arial" pitchFamily="34" charset="0"/>
              <a:ea typeface="+mn-ea"/>
              <a:cs typeface="Arial" pitchFamily="34" charset="0"/>
            </a:rPr>
            <a:t>84.5%</a:t>
          </a:r>
        </a:p>
      </cdr:txBody>
    </cdr:sp>
  </cdr:relSizeAnchor>
  <cdr:relSizeAnchor xmlns:cdr="http://schemas.openxmlformats.org/drawingml/2006/chartDrawing">
    <cdr:from>
      <cdr:x>0.76952</cdr:x>
      <cdr:y>0.23461</cdr:y>
    </cdr:from>
    <cdr:to>
      <cdr:x>0.86752</cdr:x>
      <cdr:y>0.27878</cdr:y>
    </cdr:to>
    <cdr:sp macro="" textlink="">
      <cdr:nvSpPr>
        <cdr:cNvPr id="3" name="TextBox 50"/>
        <cdr:cNvSpPr txBox="1"/>
      </cdr:nvSpPr>
      <cdr:spPr>
        <a:xfrm xmlns:a="http://schemas.openxmlformats.org/drawingml/2006/main">
          <a:off x="4599571" y="867207"/>
          <a:ext cx="585765" cy="163266"/>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82.3%</a:t>
          </a:r>
        </a:p>
      </cdr:txBody>
    </cdr:sp>
  </cdr:relSizeAnchor>
  <cdr:relSizeAnchor xmlns:cdr="http://schemas.openxmlformats.org/drawingml/2006/chartDrawing">
    <cdr:from>
      <cdr:x>0.75655</cdr:x>
      <cdr:y>0.27071</cdr:y>
    </cdr:from>
    <cdr:to>
      <cdr:x>0.86322</cdr:x>
      <cdr:y>0.31552</cdr:y>
    </cdr:to>
    <cdr:sp macro="" textlink="">
      <cdr:nvSpPr>
        <cdr:cNvPr id="4" name="TextBox 50"/>
        <cdr:cNvSpPr txBox="1"/>
      </cdr:nvSpPr>
      <cdr:spPr>
        <a:xfrm xmlns:a="http://schemas.openxmlformats.org/drawingml/2006/main">
          <a:off x="4517055" y="1005208"/>
          <a:ext cx="636883" cy="166387"/>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79.4%</a:t>
          </a:r>
        </a:p>
      </cdr:txBody>
    </cdr:sp>
  </cdr:relSizeAnchor>
  <cdr:relSizeAnchor xmlns:cdr="http://schemas.openxmlformats.org/drawingml/2006/chartDrawing">
    <cdr:from>
      <cdr:x>0.75242</cdr:x>
      <cdr:y>0.30535</cdr:y>
    </cdr:from>
    <cdr:to>
      <cdr:x>0.84367</cdr:x>
      <cdr:y>0.34549</cdr:y>
    </cdr:to>
    <cdr:sp macro="" textlink="">
      <cdr:nvSpPr>
        <cdr:cNvPr id="5" name="TextBox 50"/>
        <cdr:cNvSpPr txBox="1"/>
      </cdr:nvSpPr>
      <cdr:spPr>
        <a:xfrm xmlns:a="http://schemas.openxmlformats.org/drawingml/2006/main">
          <a:off x="4497369" y="1128681"/>
          <a:ext cx="545418" cy="148370"/>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79.2%</a:t>
          </a:r>
        </a:p>
      </cdr:txBody>
    </cdr:sp>
  </cdr:relSizeAnchor>
  <cdr:relSizeAnchor xmlns:cdr="http://schemas.openxmlformats.org/drawingml/2006/chartDrawing">
    <cdr:from>
      <cdr:x>0.75052</cdr:x>
      <cdr:y>0.34074</cdr:y>
    </cdr:from>
    <cdr:to>
      <cdr:x>0.85347</cdr:x>
      <cdr:y>0.38632</cdr:y>
    </cdr:to>
    <cdr:sp macro="" textlink="">
      <cdr:nvSpPr>
        <cdr:cNvPr id="6" name="TextBox 50"/>
        <cdr:cNvSpPr txBox="1"/>
      </cdr:nvSpPr>
      <cdr:spPr>
        <a:xfrm xmlns:a="http://schemas.openxmlformats.org/drawingml/2006/main">
          <a:off x="4481061" y="1265223"/>
          <a:ext cx="614672" cy="169246"/>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78.6%</a:t>
          </a:r>
        </a:p>
      </cdr:txBody>
    </cdr:sp>
  </cdr:relSizeAnchor>
  <cdr:relSizeAnchor xmlns:cdr="http://schemas.openxmlformats.org/drawingml/2006/chartDrawing">
    <cdr:from>
      <cdr:x>0.74628</cdr:x>
      <cdr:y>0.37748</cdr:y>
    </cdr:from>
    <cdr:to>
      <cdr:x>0.84319</cdr:x>
      <cdr:y>0.41555</cdr:y>
    </cdr:to>
    <cdr:sp macro="" textlink="">
      <cdr:nvSpPr>
        <cdr:cNvPr id="7" name="TextBox 50"/>
        <cdr:cNvSpPr txBox="1"/>
      </cdr:nvSpPr>
      <cdr:spPr>
        <a:xfrm xmlns:a="http://schemas.openxmlformats.org/drawingml/2006/main">
          <a:off x="4455718" y="1401663"/>
          <a:ext cx="578610" cy="141360"/>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78.3%</a:t>
          </a:r>
        </a:p>
      </cdr:txBody>
    </cdr:sp>
  </cdr:relSizeAnchor>
  <cdr:relSizeAnchor xmlns:cdr="http://schemas.openxmlformats.org/drawingml/2006/chartDrawing">
    <cdr:from>
      <cdr:x>0.73884</cdr:x>
      <cdr:y>0.44782</cdr:y>
    </cdr:from>
    <cdr:to>
      <cdr:x>0.84165</cdr:x>
      <cdr:y>0.49344</cdr:y>
    </cdr:to>
    <cdr:sp macro="" textlink="">
      <cdr:nvSpPr>
        <cdr:cNvPr id="8" name="TextBox 50"/>
        <cdr:cNvSpPr txBox="1"/>
      </cdr:nvSpPr>
      <cdr:spPr>
        <a:xfrm xmlns:a="http://schemas.openxmlformats.org/drawingml/2006/main">
          <a:off x="4416159" y="1655274"/>
          <a:ext cx="614514" cy="168625"/>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77.1%</a:t>
          </a:r>
        </a:p>
      </cdr:txBody>
    </cdr:sp>
  </cdr:relSizeAnchor>
  <cdr:relSizeAnchor xmlns:cdr="http://schemas.openxmlformats.org/drawingml/2006/chartDrawing">
    <cdr:from>
      <cdr:x>0.7362</cdr:x>
      <cdr:y>0.48567</cdr:y>
    </cdr:from>
    <cdr:to>
      <cdr:x>0.83828</cdr:x>
      <cdr:y>0.53066</cdr:y>
    </cdr:to>
    <cdr:sp macro="" textlink="">
      <cdr:nvSpPr>
        <cdr:cNvPr id="9" name="TextBox 50"/>
        <cdr:cNvSpPr txBox="1"/>
      </cdr:nvSpPr>
      <cdr:spPr>
        <a:xfrm xmlns:a="http://schemas.openxmlformats.org/drawingml/2006/main">
          <a:off x="4400380" y="1795187"/>
          <a:ext cx="610150" cy="166297"/>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76.3%</a:t>
          </a:r>
        </a:p>
      </cdr:txBody>
    </cdr:sp>
  </cdr:relSizeAnchor>
  <cdr:relSizeAnchor xmlns:cdr="http://schemas.openxmlformats.org/drawingml/2006/chartDrawing">
    <cdr:from>
      <cdr:x>0.73109</cdr:x>
      <cdr:y>0.52116</cdr:y>
    </cdr:from>
    <cdr:to>
      <cdr:x>0.83489</cdr:x>
      <cdr:y>0.56564</cdr:y>
    </cdr:to>
    <cdr:sp macro="" textlink="">
      <cdr:nvSpPr>
        <cdr:cNvPr id="10" name="TextBox 50"/>
        <cdr:cNvSpPr txBox="1"/>
      </cdr:nvSpPr>
      <cdr:spPr>
        <a:xfrm xmlns:a="http://schemas.openxmlformats.org/drawingml/2006/main">
          <a:off x="4369846" y="1926378"/>
          <a:ext cx="620431" cy="164412"/>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75.7%</a:t>
          </a:r>
        </a:p>
      </cdr:txBody>
    </cdr:sp>
  </cdr:relSizeAnchor>
  <cdr:relSizeAnchor xmlns:cdr="http://schemas.openxmlformats.org/drawingml/2006/chartDrawing">
    <cdr:from>
      <cdr:x>0.71339</cdr:x>
      <cdr:y>0.59113</cdr:y>
    </cdr:from>
    <cdr:to>
      <cdr:x>0.82572</cdr:x>
      <cdr:y>0.63524</cdr:y>
    </cdr:to>
    <cdr:sp macro="" textlink="">
      <cdr:nvSpPr>
        <cdr:cNvPr id="11" name="TextBox 50"/>
        <cdr:cNvSpPr txBox="1"/>
      </cdr:nvSpPr>
      <cdr:spPr>
        <a:xfrm xmlns:a="http://schemas.openxmlformats.org/drawingml/2006/main">
          <a:off x="4264040" y="2185009"/>
          <a:ext cx="671417" cy="163044"/>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72.3%</a:t>
          </a:r>
        </a:p>
      </cdr:txBody>
    </cdr:sp>
  </cdr:relSizeAnchor>
  <cdr:relSizeAnchor xmlns:cdr="http://schemas.openxmlformats.org/drawingml/2006/chartDrawing">
    <cdr:from>
      <cdr:x>0.67138</cdr:x>
      <cdr:y>0.6688</cdr:y>
    </cdr:from>
    <cdr:to>
      <cdr:x>0.77435</cdr:x>
      <cdr:y>0.70647</cdr:y>
    </cdr:to>
    <cdr:sp macro="" textlink="">
      <cdr:nvSpPr>
        <cdr:cNvPr id="13" name="TextBox 50"/>
        <cdr:cNvSpPr txBox="1"/>
      </cdr:nvSpPr>
      <cdr:spPr>
        <a:xfrm xmlns:a="http://schemas.openxmlformats.org/drawingml/2006/main">
          <a:off x="4012953" y="2472103"/>
          <a:ext cx="615463" cy="139212"/>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66.4%</a:t>
          </a:r>
        </a:p>
      </cdr:txBody>
    </cdr:sp>
  </cdr:relSizeAnchor>
  <cdr:relSizeAnchor xmlns:cdr="http://schemas.openxmlformats.org/drawingml/2006/chartDrawing">
    <cdr:from>
      <cdr:x>0.61033</cdr:x>
      <cdr:y>0.7301</cdr:y>
    </cdr:from>
    <cdr:to>
      <cdr:x>0.70178</cdr:x>
      <cdr:y>0.78656</cdr:y>
    </cdr:to>
    <cdr:sp macro="" textlink="">
      <cdr:nvSpPr>
        <cdr:cNvPr id="14" name="TextBox 50"/>
        <cdr:cNvSpPr txBox="1"/>
      </cdr:nvSpPr>
      <cdr:spPr>
        <a:xfrm xmlns:a="http://schemas.openxmlformats.org/drawingml/2006/main">
          <a:off x="3648044" y="2698688"/>
          <a:ext cx="546613" cy="208693"/>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solidFill>
                <a:sysClr val="windowText" lastClr="000000"/>
              </a:solidFill>
              <a:latin typeface="Arial" pitchFamily="34" charset="0"/>
              <a:cs typeface="Arial" pitchFamily="34" charset="0"/>
            </a:rPr>
            <a:t>56.0</a:t>
          </a:r>
          <a:r>
            <a:rPr lang="en-US" sz="1000">
              <a:latin typeface="Arial" pitchFamily="34" charset="0"/>
              <a:cs typeface="Arial" pitchFamily="34" charset="0"/>
            </a:rPr>
            <a:t>%</a:t>
          </a:r>
        </a:p>
      </cdr:txBody>
    </cdr:sp>
  </cdr:relSizeAnchor>
  <cdr:relSizeAnchor xmlns:cdr="http://schemas.openxmlformats.org/drawingml/2006/chartDrawing">
    <cdr:from>
      <cdr:x>0.73794</cdr:x>
      <cdr:y>0.1217</cdr:y>
    </cdr:from>
    <cdr:to>
      <cdr:x>0.83436</cdr:x>
      <cdr:y>0.16673</cdr:y>
    </cdr:to>
    <cdr:sp macro="" textlink="">
      <cdr:nvSpPr>
        <cdr:cNvPr id="19" name="TextBox 50"/>
        <cdr:cNvSpPr txBox="1"/>
      </cdr:nvSpPr>
      <cdr:spPr>
        <a:xfrm xmlns:a="http://schemas.openxmlformats.org/drawingml/2006/main">
          <a:off x="4405919" y="451910"/>
          <a:ext cx="575684" cy="167203"/>
        </a:xfrm>
        <a:prstGeom xmlns:a="http://schemas.openxmlformats.org/drawingml/2006/main" prst="rect">
          <a:avLst/>
        </a:prstGeom>
        <a:noFill xmlns:a="http://schemas.openxmlformats.org/drawingml/2006/main"/>
        <a:ln xmlns:a="http://schemas.openxmlformats.org/drawingml/2006/main" w="0"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76.7%</a:t>
          </a:r>
        </a:p>
      </cdr:txBody>
    </cdr:sp>
  </cdr:relSizeAnchor>
  <cdr:relSizeAnchor xmlns:cdr="http://schemas.openxmlformats.org/drawingml/2006/chartDrawing">
    <cdr:from>
      <cdr:x>0.69735</cdr:x>
      <cdr:y>0.62703</cdr:y>
    </cdr:from>
    <cdr:to>
      <cdr:x>0.79032</cdr:x>
      <cdr:y>0.67156</cdr:y>
    </cdr:to>
    <cdr:sp macro="" textlink="">
      <cdr:nvSpPr>
        <cdr:cNvPr id="18" name="TextBox 50"/>
        <cdr:cNvSpPr txBox="1"/>
      </cdr:nvSpPr>
      <cdr:spPr>
        <a:xfrm xmlns:a="http://schemas.openxmlformats.org/drawingml/2006/main">
          <a:off x="4168211" y="2317680"/>
          <a:ext cx="555698" cy="164597"/>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70.9%</a:t>
          </a:r>
        </a:p>
      </cdr:txBody>
    </cdr:sp>
  </cdr:relSizeAnchor>
  <cdr:relSizeAnchor xmlns:cdr="http://schemas.openxmlformats.org/drawingml/2006/chartDrawing">
    <cdr:from>
      <cdr:x>0.72394</cdr:x>
      <cdr:y>0.55755</cdr:y>
    </cdr:from>
    <cdr:to>
      <cdr:x>0.81988</cdr:x>
      <cdr:y>0.59887</cdr:y>
    </cdr:to>
    <cdr:sp macro="" textlink="">
      <cdr:nvSpPr>
        <cdr:cNvPr id="20" name="TextBox 50"/>
        <cdr:cNvSpPr txBox="1"/>
      </cdr:nvSpPr>
      <cdr:spPr>
        <a:xfrm xmlns:a="http://schemas.openxmlformats.org/drawingml/2006/main">
          <a:off x="4327124" y="2060862"/>
          <a:ext cx="573451" cy="152731"/>
        </a:xfrm>
        <a:prstGeom xmlns:a="http://schemas.openxmlformats.org/drawingml/2006/main" prst="rect">
          <a:avLst/>
        </a:prstGeom>
        <a:noFill xmlns:a="http://schemas.openxmlformats.org/drawingml/2006/main"/>
        <a:ln xmlns:a="http://schemas.openxmlformats.org/drawingml/2006/main" w="0"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73.4%</a:t>
          </a:r>
        </a:p>
      </cdr:txBody>
    </cdr:sp>
  </cdr:relSizeAnchor>
  <cdr:relSizeAnchor xmlns:cdr="http://schemas.openxmlformats.org/drawingml/2006/chartDrawing">
    <cdr:from>
      <cdr:x>0.74399</cdr:x>
      <cdr:y>0.41366</cdr:y>
    </cdr:from>
    <cdr:to>
      <cdr:x>0.8491</cdr:x>
      <cdr:y>0.45241</cdr:y>
    </cdr:to>
    <cdr:sp macro="" textlink="">
      <cdr:nvSpPr>
        <cdr:cNvPr id="17" name="TextBox 50"/>
        <cdr:cNvSpPr txBox="1"/>
      </cdr:nvSpPr>
      <cdr:spPr>
        <a:xfrm xmlns:a="http://schemas.openxmlformats.org/drawingml/2006/main">
          <a:off x="4446942" y="1529008"/>
          <a:ext cx="628261" cy="143232"/>
        </a:xfrm>
        <a:prstGeom xmlns:a="http://schemas.openxmlformats.org/drawingml/2006/main" prst="rect">
          <a:avLst/>
        </a:prstGeom>
        <a:noFill xmlns:a="http://schemas.openxmlformats.org/drawingml/2006/main"/>
        <a:ln xmlns:a="http://schemas.openxmlformats.org/drawingml/2006/main" w="0"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77.7%</a:t>
          </a:r>
        </a:p>
      </cdr:txBody>
    </cdr:sp>
  </cdr:relSizeAnchor>
  <cdr:relSizeAnchor xmlns:cdr="http://schemas.openxmlformats.org/drawingml/2006/chartDrawing">
    <cdr:from>
      <cdr:x>0.0077</cdr:x>
      <cdr:y>0.84117</cdr:y>
    </cdr:from>
    <cdr:to>
      <cdr:x>0.96148</cdr:x>
      <cdr:y>1</cdr:y>
    </cdr:to>
    <cdr:sp macro="" textlink="">
      <cdr:nvSpPr>
        <cdr:cNvPr id="21" name="TextBox 20"/>
        <cdr:cNvSpPr txBox="1"/>
      </cdr:nvSpPr>
      <cdr:spPr>
        <a:xfrm xmlns:a="http://schemas.openxmlformats.org/drawingml/2006/main">
          <a:off x="46010" y="3068638"/>
          <a:ext cx="5699170" cy="5794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latin typeface="Arial" pitchFamily="34" charset="0"/>
              <a:ea typeface="+mn-ea"/>
              <a:cs typeface="Arial" pitchFamily="34" charset="0"/>
            </a:rPr>
            <a:t>Note: Totals may not equal sum of entries due to rounding.</a:t>
          </a:r>
          <a:endParaRPr lang="en-US" sz="800">
            <a:latin typeface="Arial" pitchFamily="34" charset="0"/>
            <a:cs typeface="Arial" pitchFamily="34" charset="0"/>
          </a:endParaRPr>
        </a:p>
        <a:p xmlns:a="http://schemas.openxmlformats.org/drawingml/2006/main">
          <a:pPr rtl="0" eaLnBrk="1" fontAlgn="auto" latinLnBrk="0" hangingPunct="1"/>
          <a:r>
            <a:rPr lang="en-US" sz="800" b="0" i="0" baseline="0">
              <a:latin typeface="Arial" pitchFamily="34" charset="0"/>
              <a:ea typeface="+mn-ea"/>
              <a:cs typeface="Arial" pitchFamily="34" charset="0"/>
            </a:rPr>
            <a:t>* Progression rate is the sum of bachelor's degree-seeking students in the adjusted cohort who graduated, remained enrolled or transferred out within 150 percent of normal time divided by the adjusted cohort.</a:t>
          </a:r>
          <a:endParaRPr lang="en-US" sz="800">
            <a:latin typeface="Arial" pitchFamily="34" charset="0"/>
            <a:cs typeface="Arial"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latin typeface="Arial" pitchFamily="34" charset="0"/>
              <a:ea typeface="+mn-ea"/>
              <a:cs typeface="Arial" pitchFamily="34" charset="0"/>
            </a:rPr>
            <a:t>** Does not report students who transfer out at this time</a:t>
          </a:r>
        </a:p>
      </cdr:txBody>
    </cdr:sp>
  </cdr:relSizeAnchor>
  <cdr:relSizeAnchor xmlns:cdr="http://schemas.openxmlformats.org/drawingml/2006/chartDrawing">
    <cdr:from>
      <cdr:x>0.64812</cdr:x>
      <cdr:y>0.69524</cdr:y>
    </cdr:from>
    <cdr:to>
      <cdr:x>0.75886</cdr:x>
      <cdr:y>0.74906</cdr:y>
    </cdr:to>
    <cdr:sp macro="" textlink="">
      <cdr:nvSpPr>
        <cdr:cNvPr id="22" name="TextBox 50"/>
        <cdr:cNvSpPr txBox="1"/>
      </cdr:nvSpPr>
      <cdr:spPr>
        <a:xfrm xmlns:a="http://schemas.openxmlformats.org/drawingml/2006/main">
          <a:off x="3873946" y="2569840"/>
          <a:ext cx="661913" cy="198935"/>
        </a:xfrm>
        <a:prstGeom xmlns:a="http://schemas.openxmlformats.org/drawingml/2006/main" prst="rect">
          <a:avLst/>
        </a:prstGeom>
        <a:noFill xmlns:a="http://schemas.openxmlformats.org/drawingml/2006/main"/>
        <a:ln xmlns:a="http://schemas.openxmlformats.org/drawingml/2006/main" w="0"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US" sz="1000">
              <a:latin typeface="Arial" pitchFamily="34" charset="0"/>
              <a:cs typeface="Arial" pitchFamily="34" charset="0"/>
            </a:rPr>
            <a:t>62.2%</a:t>
          </a:r>
        </a:p>
      </cdr:txBody>
    </cdr:sp>
  </cdr:relSizeAnchor>
</c:userShapes>
</file>

<file path=xl/drawings/drawing5.xml><?xml version="1.0" encoding="utf-8"?>
<c:userShapes xmlns:c="http://schemas.openxmlformats.org/drawingml/2006/chart">
  <cdr:relSizeAnchor xmlns:cdr="http://schemas.openxmlformats.org/drawingml/2006/chartDrawing">
    <cdr:from>
      <cdr:x>0.73727</cdr:x>
      <cdr:y>0.53874</cdr:y>
    </cdr:from>
    <cdr:to>
      <cdr:x>0.93585</cdr:x>
      <cdr:y>0.8097</cdr:y>
    </cdr:to>
    <cdr:grpSp>
      <cdr:nvGrpSpPr>
        <cdr:cNvPr id="11" name="Group 10"/>
        <cdr:cNvGrpSpPr>
          <a:grpSpLocks xmlns:a="http://schemas.openxmlformats.org/drawingml/2006/main"/>
        </cdr:cNvGrpSpPr>
      </cdr:nvGrpSpPr>
      <cdr:grpSpPr bwMode="auto">
        <a:xfrm xmlns:a="http://schemas.openxmlformats.org/drawingml/2006/main">
          <a:off x="4417150" y="1375242"/>
          <a:ext cx="1189738" cy="691680"/>
          <a:chOff x="4409515" y="1591916"/>
          <a:chExt cx="1341454" cy="470349"/>
        </a:xfrm>
      </cdr:grpSpPr>
      <cdr:grpSp>
        <cdr:nvGrpSpPr>
          <cdr:cNvPr id="13" name="Group 9"/>
          <cdr:cNvGrpSpPr>
            <a:grpSpLocks xmlns:a="http://schemas.openxmlformats.org/drawingml/2006/main"/>
          </cdr:cNvGrpSpPr>
        </cdr:nvGrpSpPr>
        <cdr:grpSpPr bwMode="auto">
          <a:xfrm xmlns:a="http://schemas.openxmlformats.org/drawingml/2006/main">
            <a:off x="4409515" y="1591916"/>
            <a:ext cx="1341454" cy="431487"/>
            <a:chOff x="4409515" y="1591916"/>
            <a:chExt cx="1341454" cy="431487"/>
          </a:xfrm>
        </cdr:grpSpPr>
      </cdr:grpSp>
      <cdr:grpSp>
        <cdr:nvGrpSpPr>
          <cdr:cNvPr id="2294789" name="Group 9"/>
          <cdr:cNvGrpSpPr>
            <a:grpSpLocks xmlns:a="http://schemas.openxmlformats.org/drawingml/2006/main"/>
          </cdr:cNvGrpSpPr>
        </cdr:nvGrpSpPr>
        <cdr:grpSpPr bwMode="auto">
          <a:xfrm xmlns:a="http://schemas.openxmlformats.org/drawingml/2006/main">
            <a:off x="4409515" y="1591916"/>
            <a:ext cx="1341454" cy="470349"/>
            <a:chOff x="4409515" y="1591916"/>
            <a:chExt cx="1341454" cy="470349"/>
          </a:xfrm>
        </cdr:grpSpPr>
        <cdr:sp macro="" textlink="">
          <cdr:nvSpPr>
            <cdr:cNvPr id="14337" name="Rectangle 1" descr="Wide upward diagonal"/>
            <cdr:cNvSpPr>
              <a:spLocks xmlns:a="http://schemas.openxmlformats.org/drawingml/2006/main" noChangeArrowheads="1"/>
            </cdr:cNvSpPr>
          </cdr:nvSpPr>
          <cdr:spPr bwMode="auto">
            <a:xfrm xmlns:a="http://schemas.openxmlformats.org/drawingml/2006/main">
              <a:off x="4409515" y="1819127"/>
              <a:ext cx="95191" cy="134751"/>
            </a:xfrm>
            <a:prstGeom xmlns:a="http://schemas.openxmlformats.org/drawingml/2006/main" prst="rect">
              <a:avLst/>
            </a:prstGeom>
            <a:solidFill xmlns:a="http://schemas.openxmlformats.org/drawingml/2006/main">
              <a:schemeClr val="tx1"/>
            </a:solidFill>
            <a:ln xmlns:a="http://schemas.openxmlformats.org/drawingml/2006/main" w="9525">
              <a:solidFill>
                <a:srgbClr val="000000"/>
              </a:solidFill>
              <a:miter lim="800000"/>
              <a:headEnd/>
              <a:tailEnd/>
            </a:ln>
          </cdr:spPr>
          <cdr:txBody>
            <a:bodyPr xmlns:a="http://schemas.openxmlformats.org/drawingml/2006/main"/>
            <a:lstStyle xmlns:a="http://schemas.openxmlformats.org/drawingml/2006/main"/>
            <a:p xmlns:a="http://schemas.openxmlformats.org/drawingml/2006/main">
              <a:endParaRPr lang="en-US"/>
            </a:p>
          </cdr:txBody>
        </cdr:sp>
        <cdr:sp macro="" textlink="">
          <cdr:nvSpPr>
            <cdr:cNvPr id="14338" name="Text Box 2"/>
            <cdr:cNvSpPr txBox="1">
              <a:spLocks xmlns:a="http://schemas.openxmlformats.org/drawingml/2006/main" noChangeArrowheads="1"/>
            </cdr:cNvSpPr>
          </cdr:nvSpPr>
          <cdr:spPr bwMode="auto">
            <a:xfrm xmlns:a="http://schemas.openxmlformats.org/drawingml/2006/main">
              <a:off x="4567678" y="1819127"/>
              <a:ext cx="1183291" cy="243138"/>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u="none" strike="noStrike" baseline="0">
                  <a:solidFill>
                    <a:srgbClr val="000000"/>
                  </a:solidFill>
                  <a:latin typeface="Arial"/>
                  <a:cs typeface="Arial"/>
                </a:rPr>
                <a:t>Tuition and Fees Revenue</a:t>
              </a:r>
            </a:p>
          </cdr:txBody>
        </cdr:sp>
        <cdr:sp macro="" textlink="">
          <cdr:nvSpPr>
            <cdr:cNvPr id="14340" name="Rectangle 4"/>
            <cdr:cNvSpPr>
              <a:spLocks xmlns:a="http://schemas.openxmlformats.org/drawingml/2006/main" noChangeArrowheads="1"/>
            </cdr:cNvSpPr>
          </cdr:nvSpPr>
          <cdr:spPr bwMode="auto">
            <a:xfrm xmlns:a="http://schemas.openxmlformats.org/drawingml/2006/main">
              <a:off x="4409515" y="1591916"/>
              <a:ext cx="95191" cy="133316"/>
            </a:xfrm>
            <a:prstGeom xmlns:a="http://schemas.openxmlformats.org/drawingml/2006/main" prst="rect">
              <a:avLst/>
            </a:prstGeom>
            <a:solidFill xmlns:a="http://schemas.openxmlformats.org/drawingml/2006/main">
              <a:srgbClr val="969696"/>
            </a:solidFill>
            <a:ln xmlns:a="http://schemas.openxmlformats.org/drawingml/2006/main" w="9525">
              <a:solidFill>
                <a:srgbClr val="000000"/>
              </a:solidFill>
              <a:miter lim="800000"/>
              <a:headEnd/>
              <a:tailEnd/>
            </a:ln>
          </cdr:spPr>
          <cdr:txBody>
            <a:bodyPr xmlns:a="http://schemas.openxmlformats.org/drawingml/2006/main"/>
            <a:lstStyle xmlns:a="http://schemas.openxmlformats.org/drawingml/2006/main"/>
            <a:p xmlns:a="http://schemas.openxmlformats.org/drawingml/2006/main">
              <a:endParaRPr lang="en-US"/>
            </a:p>
          </cdr:txBody>
        </cdr:sp>
      </cdr:grpSp>
      <cdr:sp macro="" textlink="">
        <cdr:nvSpPr>
          <cdr:cNvPr id="14342" name="Text Box 6"/>
          <cdr:cNvSpPr txBox="1">
            <a:spLocks xmlns:a="http://schemas.openxmlformats.org/drawingml/2006/main" noChangeArrowheads="1"/>
          </cdr:cNvSpPr>
        </cdr:nvSpPr>
        <cdr:spPr bwMode="auto">
          <a:xfrm xmlns:a="http://schemas.openxmlformats.org/drawingml/2006/main">
            <a:off x="4566214" y="1592632"/>
            <a:ext cx="831818" cy="189224"/>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u="none" strike="noStrike" baseline="0">
                <a:solidFill>
                  <a:srgbClr val="000000"/>
                </a:solidFill>
                <a:latin typeface="Arial"/>
                <a:cs typeface="Arial"/>
              </a:rPr>
              <a:t>Appropriations</a:t>
            </a:r>
          </a:p>
        </cdr:txBody>
      </cdr:sp>
    </cdr:grpSp>
  </cdr:relSizeAnchor>
  <cdr:relSizeAnchor xmlns:cdr="http://schemas.openxmlformats.org/drawingml/2006/chartDrawing">
    <cdr:from>
      <cdr:x>0.62639</cdr:x>
      <cdr:y>0.41731</cdr:y>
    </cdr:from>
    <cdr:to>
      <cdr:x>0.71853</cdr:x>
      <cdr:y>0.4816</cdr:y>
    </cdr:to>
    <cdr:sp macro="" textlink="">
      <cdr:nvSpPr>
        <cdr:cNvPr id="14344" name="Text Box 8"/>
        <cdr:cNvSpPr txBox="1">
          <a:spLocks xmlns:a="http://schemas.openxmlformats.org/drawingml/2006/main" noChangeArrowheads="1"/>
        </cdr:cNvSpPr>
      </cdr:nvSpPr>
      <cdr:spPr bwMode="auto">
        <a:xfrm xmlns:a="http://schemas.openxmlformats.org/drawingml/2006/main">
          <a:off x="3752827" y="1065257"/>
          <a:ext cx="552031" cy="16411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u="none" strike="noStrike" baseline="0">
              <a:solidFill>
                <a:srgbClr val="000000"/>
              </a:solidFill>
              <a:latin typeface="Arial"/>
              <a:cs typeface="Arial"/>
            </a:rPr>
            <a:t>$17,558</a:t>
          </a:r>
        </a:p>
      </cdr:txBody>
    </cdr:sp>
  </cdr:relSizeAnchor>
  <cdr:relSizeAnchor xmlns:cdr="http://schemas.openxmlformats.org/drawingml/2006/chartDrawing">
    <cdr:from>
      <cdr:x>0.58229</cdr:x>
      <cdr:y>0.96359</cdr:y>
    </cdr:from>
    <cdr:to>
      <cdr:x>0.59089</cdr:x>
      <cdr:y>0.96624</cdr:y>
    </cdr:to>
    <cdr:sp macro="" textlink="">
      <cdr:nvSpPr>
        <cdr:cNvPr id="14349" name="Text Box 13"/>
        <cdr:cNvSpPr txBox="1">
          <a:spLocks xmlns:a="http://schemas.openxmlformats.org/drawingml/2006/main" noChangeArrowheads="1"/>
        </cdr:cNvSpPr>
      </cdr:nvSpPr>
      <cdr:spPr bwMode="auto">
        <a:xfrm xmlns:a="http://schemas.openxmlformats.org/drawingml/2006/main">
          <a:off x="3181768" y="2742429"/>
          <a:ext cx="695761" cy="16284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u="none" strike="noStrike" baseline="0">
              <a:solidFill>
                <a:srgbClr val="000000"/>
              </a:solidFill>
              <a:latin typeface="Arial"/>
              <a:cs typeface="Arial"/>
            </a:rPr>
            <a:t>$11,381</a:t>
          </a:r>
        </a:p>
      </cdr:txBody>
    </cdr:sp>
  </cdr:relSizeAnchor>
  <cdr:relSizeAnchor xmlns:cdr="http://schemas.openxmlformats.org/drawingml/2006/chartDrawing">
    <cdr:from>
      <cdr:x>0.53012</cdr:x>
      <cdr:y>0.78291</cdr:y>
    </cdr:from>
    <cdr:to>
      <cdr:x>0.60788</cdr:x>
      <cdr:y>0.84228</cdr:y>
    </cdr:to>
    <cdr:sp macro="" textlink="">
      <cdr:nvSpPr>
        <cdr:cNvPr id="12" name="Text Box 29"/>
        <cdr:cNvSpPr txBox="1">
          <a:spLocks xmlns:a="http://schemas.openxmlformats.org/drawingml/2006/main" noChangeArrowheads="1"/>
        </cdr:cNvSpPr>
      </cdr:nvSpPr>
      <cdr:spPr bwMode="auto">
        <a:xfrm xmlns:a="http://schemas.openxmlformats.org/drawingml/2006/main">
          <a:off x="3176058" y="1998532"/>
          <a:ext cx="465877" cy="1515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sz="800" b="0" i="0" u="none" strike="noStrike" baseline="0">
              <a:solidFill>
                <a:srgbClr val="000000"/>
              </a:solidFill>
              <a:latin typeface="Arial"/>
              <a:cs typeface="Arial"/>
            </a:rPr>
            <a:t>$13,752</a:t>
          </a:r>
        </a:p>
      </cdr:txBody>
    </cdr:sp>
  </cdr:relSizeAnchor>
  <cdr:relSizeAnchor xmlns:cdr="http://schemas.openxmlformats.org/drawingml/2006/chartDrawing">
    <cdr:from>
      <cdr:x>0.61684</cdr:x>
      <cdr:y>0.46393</cdr:y>
    </cdr:from>
    <cdr:to>
      <cdr:x>0.71006</cdr:x>
      <cdr:y>0.52305</cdr:y>
    </cdr:to>
    <cdr:sp macro="" textlink="">
      <cdr:nvSpPr>
        <cdr:cNvPr id="15" name="Text Box 50"/>
        <cdr:cNvSpPr txBox="1">
          <a:spLocks xmlns:a="http://schemas.openxmlformats.org/drawingml/2006/main" noChangeArrowheads="1"/>
        </cdr:cNvSpPr>
      </cdr:nvSpPr>
      <cdr:spPr bwMode="auto">
        <a:xfrm xmlns:a="http://schemas.openxmlformats.org/drawingml/2006/main">
          <a:off x="3695610" y="1184264"/>
          <a:ext cx="558502" cy="15091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800" b="0" i="0" u="none" strike="noStrike" baseline="0">
              <a:solidFill>
                <a:srgbClr val="000000"/>
              </a:solidFill>
              <a:latin typeface="Arial"/>
              <a:cs typeface="Arial"/>
            </a:rPr>
            <a:t>$17,175</a:t>
          </a:r>
        </a:p>
      </cdr:txBody>
    </cdr:sp>
  </cdr:relSizeAnchor>
</c:userShapes>
</file>

<file path=xl/drawings/drawing6.xml><?xml version="1.0" encoding="utf-8"?>
<c:userShapes xmlns:c="http://schemas.openxmlformats.org/drawingml/2006/chart">
  <cdr:relSizeAnchor xmlns:cdr="http://schemas.openxmlformats.org/drawingml/2006/chartDrawing">
    <cdr:from>
      <cdr:x>0.01301</cdr:x>
      <cdr:y>0.94418</cdr:y>
    </cdr:from>
    <cdr:to>
      <cdr:x>0.37099</cdr:x>
      <cdr:y>0.99363</cdr:y>
    </cdr:to>
    <cdr:sp macro="" textlink="">
      <cdr:nvSpPr>
        <cdr:cNvPr id="2" name="Text Box 44"/>
        <cdr:cNvSpPr txBox="1">
          <a:spLocks xmlns:a="http://schemas.openxmlformats.org/drawingml/2006/main" noChangeArrowheads="1"/>
        </cdr:cNvSpPr>
      </cdr:nvSpPr>
      <cdr:spPr bwMode="auto">
        <a:xfrm xmlns:a="http://schemas.openxmlformats.org/drawingml/2006/main">
          <a:off x="77760" y="3438437"/>
          <a:ext cx="2139624" cy="1800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sz="800" b="0" i="0" u="none" strike="noStrike" baseline="0">
              <a:solidFill>
                <a:srgbClr val="000000"/>
              </a:solidFill>
              <a:latin typeface="Arial"/>
              <a:cs typeface="Arial"/>
            </a:rPr>
            <a:t>— Indicates data not available</a:t>
          </a:r>
        </a:p>
      </cdr:txBody>
    </cdr:sp>
  </cdr:relSizeAnchor>
</c:userShapes>
</file>

<file path=xl/drawings/drawing7.xml><?xml version="1.0" encoding="utf-8"?>
<c:userShapes xmlns:c="http://schemas.openxmlformats.org/drawingml/2006/chart">
  <cdr:relSizeAnchor xmlns:cdr="http://schemas.openxmlformats.org/drawingml/2006/chartDrawing">
    <cdr:from>
      <cdr:x>0.01065</cdr:x>
      <cdr:y>0.90205</cdr:y>
    </cdr:from>
    <cdr:to>
      <cdr:x>0.6738</cdr:x>
      <cdr:y>0.9821</cdr:y>
    </cdr:to>
    <cdr:sp macro="" textlink="">
      <cdr:nvSpPr>
        <cdr:cNvPr id="2" name="Text Box 44"/>
        <cdr:cNvSpPr txBox="1">
          <a:spLocks xmlns:a="http://schemas.openxmlformats.org/drawingml/2006/main" noChangeArrowheads="1"/>
        </cdr:cNvSpPr>
      </cdr:nvSpPr>
      <cdr:spPr bwMode="auto">
        <a:xfrm xmlns:a="http://schemas.openxmlformats.org/drawingml/2006/main">
          <a:off x="63401" y="3359471"/>
          <a:ext cx="3947815" cy="29812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sz="1000"/>
          </a:pPr>
          <a:r>
            <a:rPr lang="en-US" sz="800" b="0" i="0" baseline="0">
              <a:latin typeface="Arial" pitchFamily="34" charset="0"/>
              <a:ea typeface="+mn-ea"/>
              <a:cs typeface="Arial" pitchFamily="34" charset="0"/>
            </a:rPr>
            <a:t>* No record of enrollment for college credits while in high school</a:t>
          </a:r>
          <a:endParaRPr lang="en-US" sz="800">
            <a:latin typeface="Arial" pitchFamily="34" charset="0"/>
            <a:cs typeface="Arial" pitchFamily="34" charset="0"/>
          </a:endParaRPr>
        </a:p>
        <a:p xmlns:a="http://schemas.openxmlformats.org/drawingml/2006/main">
          <a:pPr algn="l" rtl="0">
            <a:defRPr sz="1000"/>
          </a:pPr>
          <a:r>
            <a:rPr lang="en-US" sz="800" b="0" i="0" u="none" strike="noStrike" baseline="0">
              <a:solidFill>
                <a:srgbClr val="000000"/>
              </a:solidFill>
              <a:latin typeface="Arial"/>
              <a:cs typeface="Arial"/>
            </a:rPr>
            <a:t>— Indicates data not available</a:t>
          </a:r>
        </a:p>
      </cdr:txBody>
    </cdr:sp>
  </cdr:relSizeAnchor>
</c:userShapes>
</file>

<file path=xl/drawings/drawing8.xml><?xml version="1.0" encoding="utf-8"?>
<c:userShapes xmlns:c="http://schemas.openxmlformats.org/drawingml/2006/chart">
  <cdr:relSizeAnchor xmlns:cdr="http://schemas.openxmlformats.org/drawingml/2006/chartDrawing">
    <cdr:from>
      <cdr:x>0.00533</cdr:x>
      <cdr:y>0.91345</cdr:y>
    </cdr:from>
    <cdr:to>
      <cdr:x>0.66478</cdr:x>
      <cdr:y>0.98257</cdr:y>
    </cdr:to>
    <cdr:sp macro="" textlink="">
      <cdr:nvSpPr>
        <cdr:cNvPr id="2" name="Text Box 44"/>
        <cdr:cNvSpPr txBox="1">
          <a:spLocks xmlns:a="http://schemas.openxmlformats.org/drawingml/2006/main" noChangeArrowheads="1"/>
        </cdr:cNvSpPr>
      </cdr:nvSpPr>
      <cdr:spPr bwMode="auto">
        <a:xfrm xmlns:a="http://schemas.openxmlformats.org/drawingml/2006/main">
          <a:off x="31878" y="3326531"/>
          <a:ext cx="3945679" cy="25171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sz="800" b="0" i="0" u="none" strike="noStrike" baseline="0">
              <a:solidFill>
                <a:srgbClr val="000000"/>
              </a:solidFill>
              <a:latin typeface="Arial"/>
              <a:cs typeface="Arial"/>
            </a:rPr>
            <a:t>Note: Participation in the credits-to-degree survey is voluntary.</a:t>
          </a:r>
        </a:p>
        <a:p xmlns:a="http://schemas.openxmlformats.org/drawingml/2006/main">
          <a:pPr algn="l" rtl="0">
            <a:defRPr sz="1000"/>
          </a:pPr>
          <a:r>
            <a:rPr lang="en-US" sz="800" b="0" i="0" u="none" strike="noStrike" baseline="0">
              <a:solidFill>
                <a:srgbClr val="000000"/>
              </a:solidFill>
              <a:latin typeface="Arial"/>
              <a:cs typeface="Arial"/>
            </a:rPr>
            <a:t>* No record of enrollment for college credits while in high school</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9525</xdr:colOff>
      <xdr:row>303</xdr:row>
      <xdr:rowOff>9525</xdr:rowOff>
    </xdr:from>
    <xdr:to>
      <xdr:col>9</xdr:col>
      <xdr:colOff>0</xdr:colOff>
      <xdr:row>326</xdr:row>
      <xdr:rowOff>9525</xdr:rowOff>
    </xdr:to>
    <xdr:graphicFrame macro="">
      <xdr:nvGraphicFramePr>
        <xdr:cNvPr id="1601190" name="Chart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171449</xdr:colOff>
      <xdr:row>138</xdr:row>
      <xdr:rowOff>161924</xdr:rowOff>
    </xdr:from>
    <xdr:to>
      <xdr:col>8</xdr:col>
      <xdr:colOff>685799</xdr:colOff>
      <xdr:row>162</xdr:row>
      <xdr:rowOff>9525</xdr:rowOff>
    </xdr:to>
    <xdr:graphicFrame macro="">
      <xdr:nvGraphicFramePr>
        <xdr:cNvPr id="160119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333</xdr:row>
      <xdr:rowOff>9524</xdr:rowOff>
    </xdr:from>
    <xdr:to>
      <xdr:col>9</xdr:col>
      <xdr:colOff>0</xdr:colOff>
      <xdr:row>348</xdr:row>
      <xdr:rowOff>123825</xdr:rowOff>
    </xdr:to>
    <xdr:graphicFrame macro="">
      <xdr:nvGraphicFramePr>
        <xdr:cNvPr id="160119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365</xdr:row>
      <xdr:rowOff>38101</xdr:rowOff>
    </xdr:from>
    <xdr:to>
      <xdr:col>8</xdr:col>
      <xdr:colOff>666750</xdr:colOff>
      <xdr:row>381</xdr:row>
      <xdr:rowOff>1</xdr:rowOff>
    </xdr:to>
    <xdr:graphicFrame macro="">
      <xdr:nvGraphicFramePr>
        <xdr:cNvPr id="16011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84</xdr:row>
      <xdr:rowOff>9525</xdr:rowOff>
    </xdr:from>
    <xdr:to>
      <xdr:col>8</xdr:col>
      <xdr:colOff>676275</xdr:colOff>
      <xdr:row>107</xdr:row>
      <xdr:rowOff>0</xdr:rowOff>
    </xdr:to>
    <xdr:graphicFrame macro="">
      <xdr:nvGraphicFramePr>
        <xdr:cNvPr id="160119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2930</xdr:colOff>
      <xdr:row>114</xdr:row>
      <xdr:rowOff>1</xdr:rowOff>
    </xdr:from>
    <xdr:to>
      <xdr:col>8</xdr:col>
      <xdr:colOff>685799</xdr:colOff>
      <xdr:row>137</xdr:row>
      <xdr:rowOff>9526</xdr:rowOff>
    </xdr:to>
    <xdr:graphicFrame macro="">
      <xdr:nvGraphicFramePr>
        <xdr:cNvPr id="160119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168</xdr:row>
      <xdr:rowOff>9524</xdr:rowOff>
    </xdr:from>
    <xdr:to>
      <xdr:col>9</xdr:col>
      <xdr:colOff>0</xdr:colOff>
      <xdr:row>191</xdr:row>
      <xdr:rowOff>9525</xdr:rowOff>
    </xdr:to>
    <xdr:graphicFrame macro="">
      <xdr:nvGraphicFramePr>
        <xdr:cNvPr id="160119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388</xdr:row>
      <xdr:rowOff>19050</xdr:rowOff>
    </xdr:from>
    <xdr:to>
      <xdr:col>9</xdr:col>
      <xdr:colOff>0</xdr:colOff>
      <xdr:row>411</xdr:row>
      <xdr:rowOff>0</xdr:rowOff>
    </xdr:to>
    <xdr:graphicFrame macro="">
      <xdr:nvGraphicFramePr>
        <xdr:cNvPr id="160119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9524</xdr:colOff>
      <xdr:row>349</xdr:row>
      <xdr:rowOff>38100</xdr:rowOff>
    </xdr:from>
    <xdr:to>
      <xdr:col>8</xdr:col>
      <xdr:colOff>676274</xdr:colOff>
      <xdr:row>364</xdr:row>
      <xdr:rowOff>142875</xdr:rowOff>
    </xdr:to>
    <xdr:graphicFrame macro="">
      <xdr:nvGraphicFramePr>
        <xdr:cNvPr id="1601199"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390525</xdr:colOff>
      <xdr:row>336</xdr:row>
      <xdr:rowOff>152400</xdr:rowOff>
    </xdr:from>
    <xdr:to>
      <xdr:col>5</xdr:col>
      <xdr:colOff>225137</xdr:colOff>
      <xdr:row>337</xdr:row>
      <xdr:rowOff>142875</xdr:rowOff>
    </xdr:to>
    <xdr:sp macro="" textlink="">
      <xdr:nvSpPr>
        <xdr:cNvPr id="34829" name="Text Box 13"/>
        <xdr:cNvSpPr txBox="1">
          <a:spLocks noChangeArrowheads="1"/>
        </xdr:cNvSpPr>
      </xdr:nvSpPr>
      <xdr:spPr bwMode="auto">
        <a:xfrm>
          <a:off x="3257550" y="57178575"/>
          <a:ext cx="472787"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$11,318</a:t>
          </a:r>
        </a:p>
      </xdr:txBody>
    </xdr:sp>
    <xdr:clientData/>
  </xdr:twoCellAnchor>
  <xdr:twoCellAnchor>
    <xdr:from>
      <xdr:col>3</xdr:col>
      <xdr:colOff>550919</xdr:colOff>
      <xdr:row>343</xdr:row>
      <xdr:rowOff>150669</xdr:rowOff>
    </xdr:from>
    <xdr:to>
      <xdr:col>4</xdr:col>
      <xdr:colOff>274694</xdr:colOff>
      <xdr:row>344</xdr:row>
      <xdr:rowOff>122094</xdr:rowOff>
    </xdr:to>
    <xdr:sp macro="" textlink="">
      <xdr:nvSpPr>
        <xdr:cNvPr id="34830" name="Text Box 14"/>
        <xdr:cNvSpPr txBox="1">
          <a:spLocks noChangeArrowheads="1"/>
        </xdr:cNvSpPr>
      </xdr:nvSpPr>
      <xdr:spPr bwMode="auto">
        <a:xfrm>
          <a:off x="2668400" y="58069996"/>
          <a:ext cx="478448" cy="132617"/>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$7,498</a:t>
          </a:r>
        </a:p>
      </xdr:txBody>
    </xdr:sp>
    <xdr:clientData/>
  </xdr:twoCellAnchor>
  <xdr:twoCellAnchor>
    <xdr:from>
      <xdr:col>4</xdr:col>
      <xdr:colOff>25976</xdr:colOff>
      <xdr:row>338</xdr:row>
      <xdr:rowOff>41564</xdr:rowOff>
    </xdr:from>
    <xdr:to>
      <xdr:col>4</xdr:col>
      <xdr:colOff>492701</xdr:colOff>
      <xdr:row>339</xdr:row>
      <xdr:rowOff>41563</xdr:rowOff>
    </xdr:to>
    <xdr:sp macro="" textlink="">
      <xdr:nvSpPr>
        <xdr:cNvPr id="34832" name="Text Box 16"/>
        <xdr:cNvSpPr txBox="1">
          <a:spLocks noChangeArrowheads="1"/>
        </xdr:cNvSpPr>
      </xdr:nvSpPr>
      <xdr:spPr bwMode="auto">
        <a:xfrm>
          <a:off x="2893001" y="57391589"/>
          <a:ext cx="466725" cy="161924"/>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$8,968</a:t>
          </a:r>
        </a:p>
      </xdr:txBody>
    </xdr:sp>
    <xdr:clientData/>
  </xdr:twoCellAnchor>
  <xdr:twoCellAnchor>
    <xdr:from>
      <xdr:col>3</xdr:col>
      <xdr:colOff>688531</xdr:colOff>
      <xdr:row>340</xdr:row>
      <xdr:rowOff>66674</xdr:rowOff>
    </xdr:from>
    <xdr:to>
      <xdr:col>4</xdr:col>
      <xdr:colOff>393256</xdr:colOff>
      <xdr:row>341</xdr:row>
      <xdr:rowOff>66674</xdr:rowOff>
    </xdr:to>
    <xdr:sp macro="" textlink="">
      <xdr:nvSpPr>
        <xdr:cNvPr id="34833" name="Text Box 17"/>
        <xdr:cNvSpPr txBox="1">
          <a:spLocks noChangeArrowheads="1"/>
        </xdr:cNvSpPr>
      </xdr:nvSpPr>
      <xdr:spPr bwMode="auto">
        <a:xfrm>
          <a:off x="2806012" y="57502424"/>
          <a:ext cx="459398" cy="161192"/>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$8,353</a:t>
          </a:r>
        </a:p>
      </xdr:txBody>
    </xdr:sp>
    <xdr:clientData/>
  </xdr:twoCellAnchor>
  <xdr:twoCellAnchor>
    <xdr:from>
      <xdr:col>3</xdr:col>
      <xdr:colOff>711778</xdr:colOff>
      <xdr:row>339</xdr:row>
      <xdr:rowOff>113434</xdr:rowOff>
    </xdr:from>
    <xdr:to>
      <xdr:col>4</xdr:col>
      <xdr:colOff>387928</xdr:colOff>
      <xdr:row>340</xdr:row>
      <xdr:rowOff>113434</xdr:rowOff>
    </xdr:to>
    <xdr:sp macro="" textlink="">
      <xdr:nvSpPr>
        <xdr:cNvPr id="34834" name="Text Box 18"/>
        <xdr:cNvSpPr txBox="1">
          <a:spLocks noChangeArrowheads="1"/>
        </xdr:cNvSpPr>
      </xdr:nvSpPr>
      <xdr:spPr bwMode="auto">
        <a:xfrm>
          <a:off x="2826328" y="57625384"/>
          <a:ext cx="428625" cy="16192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$8,544</a:t>
          </a:r>
        </a:p>
      </xdr:txBody>
    </xdr:sp>
    <xdr:clientData/>
  </xdr:twoCellAnchor>
  <xdr:twoCellAnchor>
    <xdr:from>
      <xdr:col>3</xdr:col>
      <xdr:colOff>678872</xdr:colOff>
      <xdr:row>341</xdr:row>
      <xdr:rowOff>19050</xdr:rowOff>
    </xdr:from>
    <xdr:to>
      <xdr:col>4</xdr:col>
      <xdr:colOff>364547</xdr:colOff>
      <xdr:row>342</xdr:row>
      <xdr:rowOff>19050</xdr:rowOff>
    </xdr:to>
    <xdr:sp macro="" textlink="">
      <xdr:nvSpPr>
        <xdr:cNvPr id="34835" name="Text Box 19"/>
        <xdr:cNvSpPr txBox="1">
          <a:spLocks noChangeArrowheads="1"/>
        </xdr:cNvSpPr>
      </xdr:nvSpPr>
      <xdr:spPr bwMode="auto">
        <a:xfrm>
          <a:off x="2796353" y="57615992"/>
          <a:ext cx="440348" cy="161193"/>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$8,269</a:t>
          </a:r>
        </a:p>
      </xdr:txBody>
    </xdr:sp>
    <xdr:clientData/>
  </xdr:twoCellAnchor>
  <xdr:twoCellAnchor>
    <xdr:from>
      <xdr:col>3</xdr:col>
      <xdr:colOff>565638</xdr:colOff>
      <xdr:row>343</xdr:row>
      <xdr:rowOff>42430</xdr:rowOff>
    </xdr:from>
    <xdr:to>
      <xdr:col>4</xdr:col>
      <xdr:colOff>290279</xdr:colOff>
      <xdr:row>344</xdr:row>
      <xdr:rowOff>42430</xdr:rowOff>
    </xdr:to>
    <xdr:sp macro="" textlink="">
      <xdr:nvSpPr>
        <xdr:cNvPr id="34836" name="Text Box 20"/>
        <xdr:cNvSpPr txBox="1">
          <a:spLocks noChangeArrowheads="1"/>
        </xdr:cNvSpPr>
      </xdr:nvSpPr>
      <xdr:spPr bwMode="auto">
        <a:xfrm>
          <a:off x="2683119" y="57961757"/>
          <a:ext cx="479314" cy="161192"/>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$7,628</a:t>
          </a:r>
        </a:p>
      </xdr:txBody>
    </xdr:sp>
    <xdr:clientData/>
  </xdr:twoCellAnchor>
  <xdr:twoCellAnchor>
    <xdr:from>
      <xdr:col>3</xdr:col>
      <xdr:colOff>596879</xdr:colOff>
      <xdr:row>342</xdr:row>
      <xdr:rowOff>88323</xdr:rowOff>
    </xdr:from>
    <xdr:to>
      <xdr:col>4</xdr:col>
      <xdr:colOff>311995</xdr:colOff>
      <xdr:row>343</xdr:row>
      <xdr:rowOff>78797</xdr:rowOff>
    </xdr:to>
    <xdr:sp macro="" textlink="">
      <xdr:nvSpPr>
        <xdr:cNvPr id="34837" name="Text Box 21"/>
        <xdr:cNvSpPr txBox="1">
          <a:spLocks noChangeArrowheads="1"/>
        </xdr:cNvSpPr>
      </xdr:nvSpPr>
      <xdr:spPr bwMode="auto">
        <a:xfrm>
          <a:off x="2714360" y="57846458"/>
          <a:ext cx="469789" cy="151666"/>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$7,737</a:t>
          </a:r>
        </a:p>
      </xdr:txBody>
    </xdr:sp>
    <xdr:clientData/>
  </xdr:twoCellAnchor>
  <xdr:twoCellAnchor>
    <xdr:from>
      <xdr:col>3</xdr:col>
      <xdr:colOff>514549</xdr:colOff>
      <xdr:row>345</xdr:row>
      <xdr:rowOff>50623</xdr:rowOff>
    </xdr:from>
    <xdr:to>
      <xdr:col>4</xdr:col>
      <xdr:colOff>200224</xdr:colOff>
      <xdr:row>346</xdr:row>
      <xdr:rowOff>41097</xdr:rowOff>
    </xdr:to>
    <xdr:sp macro="" textlink="">
      <xdr:nvSpPr>
        <xdr:cNvPr id="34838" name="Text Box 22"/>
        <xdr:cNvSpPr txBox="1">
          <a:spLocks noChangeArrowheads="1"/>
        </xdr:cNvSpPr>
      </xdr:nvSpPr>
      <xdr:spPr bwMode="auto">
        <a:xfrm>
          <a:off x="2632030" y="58292335"/>
          <a:ext cx="440348" cy="151666"/>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$7,215</a:t>
          </a:r>
        </a:p>
      </xdr:txBody>
    </xdr:sp>
    <xdr:clientData/>
  </xdr:twoCellAnchor>
  <xdr:twoCellAnchor>
    <xdr:from>
      <xdr:col>3</xdr:col>
      <xdr:colOff>539594</xdr:colOff>
      <xdr:row>344</xdr:row>
      <xdr:rowOff>111236</xdr:rowOff>
    </xdr:from>
    <xdr:to>
      <xdr:col>4</xdr:col>
      <xdr:colOff>282419</xdr:colOff>
      <xdr:row>345</xdr:row>
      <xdr:rowOff>80064</xdr:rowOff>
    </xdr:to>
    <xdr:sp macro="" textlink="">
      <xdr:nvSpPr>
        <xdr:cNvPr id="34839" name="Text Box 23"/>
        <xdr:cNvSpPr txBox="1">
          <a:spLocks noChangeArrowheads="1"/>
        </xdr:cNvSpPr>
      </xdr:nvSpPr>
      <xdr:spPr bwMode="auto">
        <a:xfrm>
          <a:off x="2657075" y="58191755"/>
          <a:ext cx="497498" cy="130021"/>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$7,371</a:t>
          </a:r>
        </a:p>
      </xdr:txBody>
    </xdr:sp>
    <xdr:clientData/>
  </xdr:twoCellAnchor>
  <xdr:twoCellAnchor>
    <xdr:from>
      <xdr:col>3</xdr:col>
      <xdr:colOff>399051</xdr:colOff>
      <xdr:row>346</xdr:row>
      <xdr:rowOff>113034</xdr:rowOff>
    </xdr:from>
    <xdr:to>
      <xdr:col>4</xdr:col>
      <xdr:colOff>101578</xdr:colOff>
      <xdr:row>347</xdr:row>
      <xdr:rowOff>103509</xdr:rowOff>
    </xdr:to>
    <xdr:sp macro="" textlink="">
      <xdr:nvSpPr>
        <xdr:cNvPr id="34840" name="Text Box 24"/>
        <xdr:cNvSpPr txBox="1">
          <a:spLocks noChangeArrowheads="1"/>
        </xdr:cNvSpPr>
      </xdr:nvSpPr>
      <xdr:spPr bwMode="auto">
        <a:xfrm>
          <a:off x="2516532" y="58515938"/>
          <a:ext cx="457200" cy="151667"/>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$6,519</a:t>
          </a:r>
        </a:p>
      </xdr:txBody>
    </xdr:sp>
    <xdr:clientData/>
  </xdr:twoCellAnchor>
  <xdr:twoCellAnchor>
    <xdr:from>
      <xdr:col>3</xdr:col>
      <xdr:colOff>489572</xdr:colOff>
      <xdr:row>346</xdr:row>
      <xdr:rowOff>8859</xdr:rowOff>
    </xdr:from>
    <xdr:to>
      <xdr:col>4</xdr:col>
      <xdr:colOff>163124</xdr:colOff>
      <xdr:row>346</xdr:row>
      <xdr:rowOff>160526</xdr:rowOff>
    </xdr:to>
    <xdr:sp macro="" textlink="">
      <xdr:nvSpPr>
        <xdr:cNvPr id="34841" name="Text Box 25"/>
        <xdr:cNvSpPr txBox="1">
          <a:spLocks noChangeArrowheads="1"/>
        </xdr:cNvSpPr>
      </xdr:nvSpPr>
      <xdr:spPr bwMode="auto">
        <a:xfrm>
          <a:off x="2607053" y="58411763"/>
          <a:ext cx="428225" cy="151667"/>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$7,183</a:t>
          </a:r>
        </a:p>
      </xdr:txBody>
    </xdr:sp>
    <xdr:clientData/>
  </xdr:twoCellAnchor>
  <xdr:twoCellAnchor>
    <xdr:from>
      <xdr:col>3</xdr:col>
      <xdr:colOff>301471</xdr:colOff>
      <xdr:row>347</xdr:row>
      <xdr:rowOff>65876</xdr:rowOff>
    </xdr:from>
    <xdr:to>
      <xdr:col>3</xdr:col>
      <xdr:colOff>730096</xdr:colOff>
      <xdr:row>348</xdr:row>
      <xdr:rowOff>56351</xdr:rowOff>
    </xdr:to>
    <xdr:sp macro="" textlink="">
      <xdr:nvSpPr>
        <xdr:cNvPr id="34842" name="Text Box 26"/>
        <xdr:cNvSpPr txBox="1">
          <a:spLocks noChangeArrowheads="1"/>
        </xdr:cNvSpPr>
      </xdr:nvSpPr>
      <xdr:spPr bwMode="auto">
        <a:xfrm>
          <a:off x="2418952" y="58629972"/>
          <a:ext cx="428625" cy="151667"/>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$5,783</a:t>
          </a:r>
        </a:p>
      </xdr:txBody>
    </xdr:sp>
    <xdr:clientData/>
  </xdr:twoCellAnchor>
  <xdr:twoCellAnchor>
    <xdr:from>
      <xdr:col>4</xdr:col>
      <xdr:colOff>19050</xdr:colOff>
      <xdr:row>339</xdr:row>
      <xdr:rowOff>0</xdr:rowOff>
    </xdr:from>
    <xdr:to>
      <xdr:col>4</xdr:col>
      <xdr:colOff>584488</xdr:colOff>
      <xdr:row>340</xdr:row>
      <xdr:rowOff>6927</xdr:rowOff>
    </xdr:to>
    <xdr:sp macro="" textlink="">
      <xdr:nvSpPr>
        <xdr:cNvPr id="34846" name="Text Box 30"/>
        <xdr:cNvSpPr txBox="1">
          <a:spLocks noChangeArrowheads="1"/>
        </xdr:cNvSpPr>
      </xdr:nvSpPr>
      <xdr:spPr bwMode="auto">
        <a:xfrm>
          <a:off x="2886075" y="57511950"/>
          <a:ext cx="565438" cy="168852"/>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$8,924</a:t>
          </a:r>
        </a:p>
      </xdr:txBody>
    </xdr:sp>
    <xdr:clientData/>
  </xdr:twoCellAnchor>
  <xdr:twoCellAnchor>
    <xdr:from>
      <xdr:col>1</xdr:col>
      <xdr:colOff>57150</xdr:colOff>
      <xdr:row>104</xdr:row>
      <xdr:rowOff>95251</xdr:rowOff>
    </xdr:from>
    <xdr:to>
      <xdr:col>8</xdr:col>
      <xdr:colOff>600075</xdr:colOff>
      <xdr:row>106</xdr:row>
      <xdr:rowOff>123825</xdr:rowOff>
    </xdr:to>
    <xdr:sp macro="" textlink="">
      <xdr:nvSpPr>
        <xdr:cNvPr id="34852" name="Text Box 36"/>
        <xdr:cNvSpPr txBox="1">
          <a:spLocks noChangeArrowheads="1"/>
        </xdr:cNvSpPr>
      </xdr:nvSpPr>
      <xdr:spPr bwMode="auto">
        <a:xfrm>
          <a:off x="228600" y="17649826"/>
          <a:ext cx="5848350" cy="352424"/>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 Used a 75 percent rule to define e-learning, so figures may be lower than they would be using the more than 50 percent rule</a:t>
          </a:r>
        </a:p>
        <a:p>
          <a:pPr algn="l" rtl="0">
            <a:defRPr sz="1000"/>
          </a:pPr>
          <a:r>
            <a:rPr lang="en-US" sz="800" b="0" i="0" u="none" strike="noStrike" baseline="0">
              <a:solidFill>
                <a:srgbClr val="000000"/>
              </a:solidFill>
              <a:latin typeface="Arial"/>
              <a:cs typeface="Arial"/>
            </a:rPr>
            <a:t>— Indicates data not available for one or both years</a:t>
          </a:r>
        </a:p>
      </xdr:txBody>
    </xdr:sp>
    <xdr:clientData/>
  </xdr:twoCellAnchor>
  <xdr:twoCellAnchor>
    <xdr:from>
      <xdr:col>5</xdr:col>
      <xdr:colOff>581026</xdr:colOff>
      <xdr:row>100</xdr:row>
      <xdr:rowOff>133349</xdr:rowOff>
    </xdr:from>
    <xdr:to>
      <xdr:col>8</xdr:col>
      <xdr:colOff>457201</xdr:colOff>
      <xdr:row>103</xdr:row>
      <xdr:rowOff>95249</xdr:rowOff>
    </xdr:to>
    <xdr:sp macro="" textlink="">
      <xdr:nvSpPr>
        <xdr:cNvPr id="34862" name="Text Box 46"/>
        <xdr:cNvSpPr txBox="1">
          <a:spLocks noChangeArrowheads="1"/>
        </xdr:cNvSpPr>
      </xdr:nvSpPr>
      <xdr:spPr bwMode="auto">
        <a:xfrm>
          <a:off x="4086226" y="17049749"/>
          <a:ext cx="1847850"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Courses are e-learning when more than 50 percent of the course content is delivered electronically.</a:t>
          </a:r>
        </a:p>
      </xdr:txBody>
    </xdr:sp>
    <xdr:clientData/>
  </xdr:twoCellAnchor>
  <xdr:twoCellAnchor>
    <xdr:from>
      <xdr:col>1</xdr:col>
      <xdr:colOff>0</xdr:colOff>
      <xdr:row>4</xdr:row>
      <xdr:rowOff>9524</xdr:rowOff>
    </xdr:from>
    <xdr:to>
      <xdr:col>9</xdr:col>
      <xdr:colOff>0</xdr:colOff>
      <xdr:row>26</xdr:row>
      <xdr:rowOff>152400</xdr:rowOff>
    </xdr:to>
    <xdr:graphicFrame macro="">
      <xdr:nvGraphicFramePr>
        <xdr:cNvPr id="1601218" name="Chart 10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171449</xdr:colOff>
      <xdr:row>29</xdr:row>
      <xdr:rowOff>0</xdr:rowOff>
    </xdr:from>
    <xdr:to>
      <xdr:col>8</xdr:col>
      <xdr:colOff>685799</xdr:colOff>
      <xdr:row>52</xdr:row>
      <xdr:rowOff>0</xdr:rowOff>
    </xdr:to>
    <xdr:graphicFrame macro="">
      <xdr:nvGraphicFramePr>
        <xdr:cNvPr id="1601219" name="Chart 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9525</xdr:colOff>
      <xdr:row>59</xdr:row>
      <xdr:rowOff>0</xdr:rowOff>
    </xdr:from>
    <xdr:to>
      <xdr:col>9</xdr:col>
      <xdr:colOff>0</xdr:colOff>
      <xdr:row>82</xdr:row>
      <xdr:rowOff>0</xdr:rowOff>
    </xdr:to>
    <xdr:graphicFrame macro="">
      <xdr:nvGraphicFramePr>
        <xdr:cNvPr id="1601220" name="Chart 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278</xdr:row>
      <xdr:rowOff>0</xdr:rowOff>
    </xdr:from>
    <xdr:to>
      <xdr:col>9</xdr:col>
      <xdr:colOff>0</xdr:colOff>
      <xdr:row>301</xdr:row>
      <xdr:rowOff>1</xdr:rowOff>
    </xdr:to>
    <xdr:graphicFrame macro="">
      <xdr:nvGraphicFramePr>
        <xdr:cNvPr id="1601221" name="Chart 1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15875</xdr:colOff>
      <xdr:row>234</xdr:row>
      <xdr:rowOff>111125</xdr:rowOff>
    </xdr:from>
    <xdr:to>
      <xdr:col>8</xdr:col>
      <xdr:colOff>180975</xdr:colOff>
      <xdr:row>237</xdr:row>
      <xdr:rowOff>25400</xdr:rowOff>
    </xdr:to>
    <xdr:sp macro="" textlink="">
      <xdr:nvSpPr>
        <xdr:cNvPr id="42" name="WordArt 8"/>
        <xdr:cNvSpPr>
          <a:spLocks noChangeArrowheads="1" noChangeShapeType="1" noTextEdit="1"/>
        </xdr:cNvSpPr>
      </xdr:nvSpPr>
      <xdr:spPr bwMode="auto">
        <a:xfrm>
          <a:off x="4286250" y="39814500"/>
          <a:ext cx="1371600" cy="390525"/>
        </a:xfrm>
        <a:prstGeom prst="rect">
          <a:avLst/>
        </a:prstGeom>
      </xdr:spPr>
      <xdr:txBody>
        <a:bodyPr wrap="none" fromWordArt="1" anchor="ctr" anchorCtr="0">
          <a:prstTxWarp prst="textSlantUp">
            <a:avLst>
              <a:gd name="adj" fmla="val 55556"/>
            </a:avLst>
          </a:prstTxWarp>
        </a:bodyPr>
        <a:lstStyle/>
        <a:p>
          <a:pPr algn="ctr" rtl="0"/>
          <a:r>
            <a:rPr lang="en-US" sz="3600" kern="10" spc="0">
              <a:ln w="9525">
                <a:solidFill>
                  <a:srgbClr val="000000"/>
                </a:solidFill>
                <a:round/>
                <a:headEnd/>
                <a:tailEnd/>
              </a:ln>
              <a:solidFill>
                <a:schemeClr val="bg1">
                  <a:lumMod val="75000"/>
                </a:schemeClr>
              </a:solidFill>
              <a:effectLst/>
              <a:latin typeface="Comic Sans MS"/>
            </a:rPr>
            <a:t>DRAFT</a:t>
          </a:r>
        </a:p>
      </xdr:txBody>
    </xdr:sp>
    <xdr:clientData/>
  </xdr:twoCellAnchor>
  <xdr:twoCellAnchor>
    <xdr:from>
      <xdr:col>1</xdr:col>
      <xdr:colOff>57150</xdr:colOff>
      <xdr:row>81</xdr:row>
      <xdr:rowOff>9525</xdr:rowOff>
    </xdr:from>
    <xdr:to>
      <xdr:col>4</xdr:col>
      <xdr:colOff>47625</xdr:colOff>
      <xdr:row>82</xdr:row>
      <xdr:rowOff>19050</xdr:rowOff>
    </xdr:to>
    <xdr:sp macro="" textlink="">
      <xdr:nvSpPr>
        <xdr:cNvPr id="46" name="Text Box 44"/>
        <xdr:cNvSpPr txBox="1">
          <a:spLocks noChangeArrowheads="1"/>
        </xdr:cNvSpPr>
      </xdr:nvSpPr>
      <xdr:spPr bwMode="auto">
        <a:xfrm>
          <a:off x="228600" y="13839825"/>
          <a:ext cx="2686050" cy="1714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 Indicates data not available for one or both years</a:t>
          </a:r>
        </a:p>
      </xdr:txBody>
    </xdr:sp>
    <xdr:clientData/>
  </xdr:twoCellAnchor>
  <xdr:twoCellAnchor>
    <xdr:from>
      <xdr:col>1</xdr:col>
      <xdr:colOff>866</xdr:colOff>
      <xdr:row>193</xdr:row>
      <xdr:rowOff>36368</xdr:rowOff>
    </xdr:from>
    <xdr:to>
      <xdr:col>8</xdr:col>
      <xdr:colOff>667616</xdr:colOff>
      <xdr:row>216</xdr:row>
      <xdr:rowOff>26843</xdr:rowOff>
    </xdr:to>
    <xdr:graphicFrame macro="">
      <xdr:nvGraphicFramePr>
        <xdr:cNvPr id="1601232" name="Chart 1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223</xdr:row>
      <xdr:rowOff>9526</xdr:rowOff>
    </xdr:from>
    <xdr:to>
      <xdr:col>8</xdr:col>
      <xdr:colOff>676275</xdr:colOff>
      <xdr:row>246</xdr:row>
      <xdr:rowOff>19051</xdr:rowOff>
    </xdr:to>
    <xdr:graphicFrame macro="">
      <xdr:nvGraphicFramePr>
        <xdr:cNvPr id="1601233" name="Chart 1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1</xdr:colOff>
      <xdr:row>248</xdr:row>
      <xdr:rowOff>0</xdr:rowOff>
    </xdr:from>
    <xdr:to>
      <xdr:col>9</xdr:col>
      <xdr:colOff>0</xdr:colOff>
      <xdr:row>270</xdr:row>
      <xdr:rowOff>152400</xdr:rowOff>
    </xdr:to>
    <xdr:graphicFrame macro="">
      <xdr:nvGraphicFramePr>
        <xdr:cNvPr id="1601234" name="Chart 1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38100</xdr:colOff>
      <xdr:row>324</xdr:row>
      <xdr:rowOff>19050</xdr:rowOff>
    </xdr:from>
    <xdr:to>
      <xdr:col>8</xdr:col>
      <xdr:colOff>579967</xdr:colOff>
      <xdr:row>325</xdr:row>
      <xdr:rowOff>127000</xdr:rowOff>
    </xdr:to>
    <xdr:sp macro="" textlink="">
      <xdr:nvSpPr>
        <xdr:cNvPr id="37" name="Text Box 62"/>
        <xdr:cNvSpPr txBox="1">
          <a:spLocks noChangeArrowheads="1"/>
        </xdr:cNvSpPr>
      </xdr:nvSpPr>
      <xdr:spPr bwMode="auto">
        <a:xfrm>
          <a:off x="209550" y="54711600"/>
          <a:ext cx="5847292" cy="2698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 Includes funds to all students at public (four-year, two-year and technical) and private institutions, if applicable</a:t>
          </a:r>
        </a:p>
        <a:p>
          <a:pPr algn="l" rtl="0">
            <a:defRPr sz="1000"/>
          </a:pPr>
          <a:endParaRPr lang="en-US" sz="800" b="0" i="0" u="none" strike="noStrike" baseline="0">
            <a:solidFill>
              <a:srgbClr val="000000"/>
            </a:solidFill>
            <a:latin typeface="Arial"/>
            <a:cs typeface="Arial"/>
          </a:endParaRPr>
        </a:p>
      </xdr:txBody>
    </xdr:sp>
    <xdr:clientData/>
  </xdr:twoCellAnchor>
  <xdr:twoCellAnchor>
    <xdr:from>
      <xdr:col>1</xdr:col>
      <xdr:colOff>114300</xdr:colOff>
      <xdr:row>159</xdr:row>
      <xdr:rowOff>47625</xdr:rowOff>
    </xdr:from>
    <xdr:to>
      <xdr:col>8</xdr:col>
      <xdr:colOff>666733</xdr:colOff>
      <xdr:row>161</xdr:row>
      <xdr:rowOff>142875</xdr:rowOff>
    </xdr:to>
    <xdr:sp macro="" textlink="">
      <xdr:nvSpPr>
        <xdr:cNvPr id="38" name="TextBox 1"/>
        <xdr:cNvSpPr txBox="1"/>
      </xdr:nvSpPr>
      <xdr:spPr>
        <a:xfrm>
          <a:off x="285750" y="26870025"/>
          <a:ext cx="5857858" cy="4191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800">
              <a:latin typeface="Arial" pitchFamily="34" charset="0"/>
              <a:ea typeface="+mn-ea"/>
              <a:cs typeface="Arial" pitchFamily="34" charset="0"/>
            </a:rPr>
            <a:t>Note: Totals may not equal sum of entries because</a:t>
          </a:r>
          <a:r>
            <a:rPr lang="en-US" sz="800" baseline="0">
              <a:latin typeface="Arial" pitchFamily="34" charset="0"/>
              <a:ea typeface="+mn-ea"/>
              <a:cs typeface="Arial" pitchFamily="34" charset="0"/>
            </a:rPr>
            <a:t> of</a:t>
          </a:r>
          <a:r>
            <a:rPr lang="en-US" sz="800">
              <a:latin typeface="Arial" pitchFamily="34" charset="0"/>
              <a:ea typeface="+mn-ea"/>
              <a:cs typeface="Arial" pitchFamily="34" charset="0"/>
            </a:rPr>
            <a:t> rounding.</a:t>
          </a:r>
        </a:p>
        <a:p>
          <a:r>
            <a:rPr lang="en-US" sz="800">
              <a:latin typeface="Arial" pitchFamily="34" charset="0"/>
              <a:ea typeface="+mn-ea"/>
              <a:cs typeface="Arial" pitchFamily="34" charset="0"/>
            </a:rPr>
            <a:t>* Progression</a:t>
          </a:r>
          <a:r>
            <a:rPr lang="en-US" sz="800" baseline="0">
              <a:latin typeface="Arial" pitchFamily="34" charset="0"/>
              <a:ea typeface="+mn-ea"/>
              <a:cs typeface="Arial" pitchFamily="34" charset="0"/>
            </a:rPr>
            <a:t> rate is the sum of degree- and certificate-seeking students in the adjusted cohort who graduated, remained enrolled or transferred out within 150 percent of normal time divided by the adjusted cohort.</a:t>
          </a:r>
          <a:endParaRPr lang="en-US" sz="800">
            <a:latin typeface="Arial" pitchFamily="34" charset="0"/>
            <a:cs typeface="Arial" pitchFamily="34" charset="0"/>
          </a:endParaRPr>
        </a:p>
      </xdr:txBody>
    </xdr:sp>
    <xdr:clientData/>
  </xdr:twoCellAnchor>
  <xdr:twoCellAnchor>
    <xdr:from>
      <xdr:col>1</xdr:col>
      <xdr:colOff>76200</xdr:colOff>
      <xdr:row>133</xdr:row>
      <xdr:rowOff>102576</xdr:rowOff>
    </xdr:from>
    <xdr:to>
      <xdr:col>8</xdr:col>
      <xdr:colOff>628633</xdr:colOff>
      <xdr:row>136</xdr:row>
      <xdr:rowOff>139212</xdr:rowOff>
    </xdr:to>
    <xdr:sp macro="" textlink="">
      <xdr:nvSpPr>
        <xdr:cNvPr id="39" name="TextBox 1"/>
        <xdr:cNvSpPr txBox="1"/>
      </xdr:nvSpPr>
      <xdr:spPr>
        <a:xfrm>
          <a:off x="244719" y="22632864"/>
          <a:ext cx="5864452" cy="52021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800">
              <a:latin typeface="Arial" pitchFamily="34" charset="0"/>
              <a:ea typeface="+mn-ea"/>
              <a:cs typeface="Arial" pitchFamily="34" charset="0"/>
            </a:rPr>
            <a:t>Note: Totals may not equal sum of entries because</a:t>
          </a:r>
          <a:r>
            <a:rPr lang="en-US" sz="800" baseline="0">
              <a:latin typeface="Arial" pitchFamily="34" charset="0"/>
              <a:ea typeface="+mn-ea"/>
              <a:cs typeface="Arial" pitchFamily="34" charset="0"/>
            </a:rPr>
            <a:t> of </a:t>
          </a:r>
          <a:r>
            <a:rPr lang="en-US" sz="800">
              <a:latin typeface="Arial" pitchFamily="34" charset="0"/>
              <a:ea typeface="+mn-ea"/>
              <a:cs typeface="Arial" pitchFamily="34" charset="0"/>
            </a:rPr>
            <a:t>rounding.</a:t>
          </a:r>
        </a:p>
        <a:p>
          <a:r>
            <a:rPr lang="en-US" sz="800">
              <a:latin typeface="Arial" pitchFamily="34" charset="0"/>
              <a:ea typeface="+mn-ea"/>
              <a:cs typeface="Arial" pitchFamily="34" charset="0"/>
            </a:rPr>
            <a:t>* Persistence</a:t>
          </a:r>
          <a:r>
            <a:rPr lang="en-US" sz="800" baseline="0">
              <a:latin typeface="Arial" pitchFamily="34" charset="0"/>
              <a:ea typeface="+mn-ea"/>
              <a:cs typeface="Arial" pitchFamily="34" charset="0"/>
            </a:rPr>
            <a:t> rate is the sum of students in the adjusted cohort who are still enrolled or transferred out the second year divided by the adjusted cohort.</a:t>
          </a:r>
        </a:p>
        <a:p>
          <a:pPr rtl="0" eaLnBrk="1" fontAlgn="auto" latinLnBrk="0" hangingPunct="1"/>
          <a:r>
            <a:rPr lang="en-US" sz="800" baseline="0">
              <a:latin typeface="Arial" pitchFamily="34" charset="0"/>
              <a:ea typeface="+mn-ea"/>
              <a:cs typeface="Arial" pitchFamily="34" charset="0"/>
            </a:rPr>
            <a:t>** </a:t>
          </a:r>
          <a:r>
            <a:rPr lang="en-US" sz="800" b="0" i="0" baseline="0">
              <a:effectLst/>
              <a:latin typeface="Arial" pitchFamily="34" charset="0"/>
              <a:ea typeface="+mn-ea"/>
              <a:cs typeface="Arial" pitchFamily="34" charset="0"/>
            </a:rPr>
            <a:t>Does not include students who transferred out</a:t>
          </a:r>
        </a:p>
        <a:p>
          <a:pPr rtl="0" eaLnBrk="1" fontAlgn="auto" latinLnBrk="0" hangingPunct="1"/>
          <a:endParaRPr lang="en-US" sz="800">
            <a:effectLst/>
            <a:latin typeface="Arial" panose="020B0604020202020204" pitchFamily="34" charset="0"/>
            <a:cs typeface="Arial" panose="020B0604020202020204" pitchFamily="34" charset="0"/>
          </a:endParaRPr>
        </a:p>
      </xdr:txBody>
    </xdr:sp>
    <xdr:clientData/>
  </xdr:twoCellAnchor>
  <xdr:twoCellAnchor>
    <xdr:from>
      <xdr:col>1</xdr:col>
      <xdr:colOff>247650</xdr:colOff>
      <xdr:row>408</xdr:row>
      <xdr:rowOff>57150</xdr:rowOff>
    </xdr:from>
    <xdr:to>
      <xdr:col>8</xdr:col>
      <xdr:colOff>276225</xdr:colOff>
      <xdr:row>410</xdr:row>
      <xdr:rowOff>114300</xdr:rowOff>
    </xdr:to>
    <xdr:sp macro="" textlink="">
      <xdr:nvSpPr>
        <xdr:cNvPr id="40" name="TextBox 1"/>
        <xdr:cNvSpPr txBox="1"/>
      </xdr:nvSpPr>
      <xdr:spPr>
        <a:xfrm>
          <a:off x="419100" y="69170550"/>
          <a:ext cx="5334000" cy="3810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sz="8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7.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FFFF"/>
  </sheetPr>
  <dimension ref="B7:Q45"/>
  <sheetViews>
    <sheetView showGridLines="0" showZeros="0" view="pageBreakPreview" topLeftCell="A25" zoomScaleNormal="100" zoomScaleSheetLayoutView="100" workbookViewId="0">
      <selection activeCell="D36" sqref="D36:J36"/>
    </sheetView>
  </sheetViews>
  <sheetFormatPr defaultRowHeight="12.75"/>
  <cols>
    <col min="1" max="1" width="9.140625" style="81"/>
    <col min="2" max="2" width="9" style="82" customWidth="1"/>
    <col min="3" max="3" width="1.7109375" style="81" customWidth="1"/>
    <col min="4" max="4" width="2.140625" style="81" customWidth="1"/>
    <col min="5" max="5" width="2.140625" style="122" customWidth="1"/>
    <col min="6" max="6" width="15.42578125" style="122" customWidth="1"/>
    <col min="7" max="9" width="15.42578125" style="81" customWidth="1"/>
    <col min="10" max="10" width="13.85546875" style="81" customWidth="1"/>
    <col min="11" max="16384" width="9.140625" style="81"/>
  </cols>
  <sheetData>
    <row r="7" spans="2:13" s="68" customFormat="1" ht="84" customHeight="1">
      <c r="B7" s="67"/>
      <c r="C7" s="384" t="s">
        <v>32</v>
      </c>
      <c r="D7" s="385"/>
      <c r="E7" s="386"/>
      <c r="F7" s="386"/>
      <c r="G7" s="385"/>
      <c r="H7" s="385"/>
      <c r="I7" s="385"/>
      <c r="J7" s="387"/>
    </row>
    <row r="8" spans="2:13" s="70" customFormat="1" ht="21" customHeight="1">
      <c r="B8" s="69"/>
      <c r="C8" s="397" t="s">
        <v>233</v>
      </c>
      <c r="D8" s="388"/>
      <c r="E8" s="389"/>
      <c r="F8" s="389"/>
      <c r="G8" s="387"/>
      <c r="H8" s="387"/>
      <c r="I8" s="387"/>
      <c r="J8" s="387"/>
    </row>
    <row r="9" spans="2:13">
      <c r="C9" s="390"/>
      <c r="D9" s="387"/>
      <c r="E9" s="389"/>
      <c r="F9" s="389"/>
      <c r="G9" s="387"/>
      <c r="H9" s="387"/>
      <c r="I9" s="387"/>
      <c r="J9" s="387"/>
    </row>
    <row r="10" spans="2:13" s="72" customFormat="1" ht="23.25">
      <c r="B10" s="71"/>
      <c r="C10" s="398" t="s">
        <v>234</v>
      </c>
      <c r="D10" s="391"/>
      <c r="E10" s="392"/>
      <c r="F10" s="392"/>
      <c r="G10" s="391"/>
      <c r="H10" s="391"/>
      <c r="I10" s="391"/>
      <c r="J10" s="387"/>
    </row>
    <row r="11" spans="2:13" s="72" customFormat="1" ht="25.5">
      <c r="B11" s="71"/>
      <c r="C11" s="393"/>
      <c r="D11" s="391"/>
      <c r="E11" s="392"/>
      <c r="F11" s="392"/>
      <c r="G11" s="391"/>
      <c r="H11" s="391"/>
      <c r="I11" s="391"/>
      <c r="J11" s="387"/>
    </row>
    <row r="12" spans="2:13">
      <c r="C12" s="387"/>
      <c r="D12" s="387"/>
      <c r="E12" s="389"/>
      <c r="F12" s="389"/>
      <c r="G12" s="387"/>
      <c r="H12" s="387"/>
      <c r="I12" s="387"/>
      <c r="J12" s="387"/>
    </row>
    <row r="13" spans="2:13" s="74" customFormat="1" ht="62.25" customHeight="1">
      <c r="B13" s="73"/>
      <c r="C13" s="387"/>
      <c r="D13" s="958" t="s">
        <v>184</v>
      </c>
      <c r="E13" s="958"/>
      <c r="F13" s="958"/>
      <c r="G13" s="958"/>
      <c r="H13" s="958"/>
      <c r="I13" s="958"/>
      <c r="J13" s="958"/>
      <c r="M13" s="76"/>
    </row>
    <row r="14" spans="2:13" s="74" customFormat="1" ht="17.100000000000001" customHeight="1">
      <c r="B14" s="75"/>
      <c r="C14" s="387"/>
      <c r="D14" s="399" t="s">
        <v>80</v>
      </c>
      <c r="E14" s="400"/>
      <c r="F14" s="401"/>
      <c r="G14" s="402"/>
      <c r="H14" s="402"/>
      <c r="I14" s="402"/>
      <c r="J14" s="402"/>
    </row>
    <row r="15" spans="2:13" s="74" customFormat="1" ht="17.100000000000001" customHeight="1">
      <c r="B15" s="75"/>
      <c r="C15" s="387"/>
      <c r="D15" s="401"/>
      <c r="E15" s="403" t="s">
        <v>158</v>
      </c>
      <c r="F15" s="963" t="s">
        <v>86</v>
      </c>
      <c r="G15" s="964"/>
      <c r="H15" s="964"/>
      <c r="I15" s="964"/>
      <c r="J15" s="964"/>
    </row>
    <row r="16" spans="2:13" s="74" customFormat="1" ht="17.100000000000001" customHeight="1">
      <c r="B16" s="75"/>
      <c r="C16" s="387"/>
      <c r="D16" s="401"/>
      <c r="E16" s="403" t="s">
        <v>158</v>
      </c>
      <c r="F16" s="963" t="s">
        <v>236</v>
      </c>
      <c r="G16" s="964"/>
      <c r="H16" s="964"/>
      <c r="I16" s="964"/>
      <c r="J16" s="964"/>
    </row>
    <row r="17" spans="2:10" s="74" customFormat="1" ht="17.100000000000001" customHeight="1">
      <c r="B17" s="75"/>
      <c r="C17" s="387"/>
      <c r="D17" s="401"/>
      <c r="E17" s="403" t="s">
        <v>158</v>
      </c>
      <c r="F17" s="963" t="s">
        <v>87</v>
      </c>
      <c r="G17" s="964"/>
      <c r="H17" s="964"/>
      <c r="I17" s="964"/>
      <c r="J17" s="964"/>
    </row>
    <row r="18" spans="2:10" s="74" customFormat="1" ht="17.100000000000001" customHeight="1">
      <c r="B18" s="75"/>
      <c r="C18" s="387"/>
      <c r="D18" s="399" t="s">
        <v>188</v>
      </c>
      <c r="E18" s="400"/>
      <c r="F18" s="401"/>
      <c r="G18" s="402"/>
      <c r="H18" s="402"/>
      <c r="I18" s="402"/>
      <c r="J18" s="402"/>
    </row>
    <row r="19" spans="2:10" s="74" customFormat="1" ht="17.100000000000001" customHeight="1">
      <c r="B19" s="709"/>
      <c r="C19" s="708"/>
      <c r="D19" s="399"/>
      <c r="E19" s="710" t="s">
        <v>187</v>
      </c>
      <c r="F19" s="401"/>
      <c r="G19" s="707"/>
      <c r="H19" s="707"/>
      <c r="I19" s="707"/>
      <c r="J19" s="707"/>
    </row>
    <row r="20" spans="2:10" s="77" customFormat="1" ht="17.100000000000001" customHeight="1">
      <c r="B20" s="75"/>
      <c r="C20" s="387"/>
      <c r="D20" s="401"/>
      <c r="E20" s="403" t="s">
        <v>158</v>
      </c>
      <c r="F20" s="963" t="s">
        <v>83</v>
      </c>
      <c r="G20" s="964"/>
      <c r="H20" s="964"/>
      <c r="I20" s="964"/>
      <c r="J20" s="964"/>
    </row>
    <row r="21" spans="2:10" s="77" customFormat="1" ht="17.100000000000001" customHeight="1">
      <c r="B21" s="75"/>
      <c r="C21" s="387"/>
      <c r="D21" s="401"/>
      <c r="E21" s="403" t="s">
        <v>158</v>
      </c>
      <c r="F21" s="963" t="s">
        <v>88</v>
      </c>
      <c r="G21" s="964"/>
      <c r="H21" s="964"/>
      <c r="I21" s="964"/>
      <c r="J21" s="964"/>
    </row>
    <row r="22" spans="2:10" s="77" customFormat="1" ht="17.100000000000001" customHeight="1">
      <c r="B22" s="709"/>
      <c r="C22" s="948"/>
      <c r="D22" s="399" t="s">
        <v>170</v>
      </c>
      <c r="E22" s="403"/>
      <c r="F22" s="949"/>
      <c r="G22" s="950"/>
      <c r="H22" s="950"/>
      <c r="I22" s="950"/>
      <c r="J22" s="950"/>
    </row>
    <row r="23" spans="2:10" s="77" customFormat="1" ht="17.100000000000001" customHeight="1">
      <c r="B23" s="75"/>
      <c r="C23" s="387"/>
      <c r="D23" s="401"/>
      <c r="E23" s="403" t="s">
        <v>158</v>
      </c>
      <c r="F23" s="963" t="s">
        <v>160</v>
      </c>
      <c r="G23" s="964"/>
      <c r="H23" s="964"/>
      <c r="I23" s="964"/>
      <c r="J23" s="964"/>
    </row>
    <row r="24" spans="2:10" s="77" customFormat="1" ht="29.25" customHeight="1">
      <c r="B24" s="75"/>
      <c r="C24" s="387"/>
      <c r="D24" s="401"/>
      <c r="E24" s="403" t="s">
        <v>158</v>
      </c>
      <c r="F24" s="963" t="s">
        <v>169</v>
      </c>
      <c r="G24" s="964"/>
      <c r="H24" s="964"/>
      <c r="I24" s="964"/>
      <c r="J24" s="964"/>
    </row>
    <row r="25" spans="2:10" s="77" customFormat="1" ht="16.5" customHeight="1">
      <c r="B25" s="709"/>
      <c r="C25" s="948"/>
      <c r="D25" s="399" t="s">
        <v>240</v>
      </c>
      <c r="E25" s="403"/>
      <c r="F25" s="949"/>
      <c r="G25" s="950"/>
      <c r="H25" s="950"/>
      <c r="I25" s="950"/>
      <c r="J25" s="950"/>
    </row>
    <row r="26" spans="2:10" s="77" customFormat="1" ht="17.100000000000001" customHeight="1">
      <c r="B26" s="75"/>
      <c r="C26" s="387"/>
      <c r="D26" s="401"/>
      <c r="E26" s="403" t="s">
        <v>158</v>
      </c>
      <c r="F26" s="966" t="s">
        <v>186</v>
      </c>
      <c r="G26" s="965"/>
      <c r="H26" s="965"/>
      <c r="I26" s="965"/>
      <c r="J26" s="965"/>
    </row>
    <row r="27" spans="2:10" s="74" customFormat="1" ht="17.100000000000001" customHeight="1">
      <c r="B27" s="78"/>
      <c r="C27" s="387"/>
      <c r="D27" s="404" t="s">
        <v>81</v>
      </c>
      <c r="E27" s="402"/>
      <c r="F27" s="402"/>
      <c r="G27" s="402"/>
      <c r="H27" s="402"/>
      <c r="I27" s="401"/>
      <c r="J27" s="402"/>
    </row>
    <row r="28" spans="2:10" s="74" customFormat="1" ht="17.100000000000001" customHeight="1">
      <c r="B28" s="78"/>
      <c r="C28" s="387"/>
      <c r="D28" s="403"/>
      <c r="E28" s="403" t="s">
        <v>158</v>
      </c>
      <c r="F28" s="963" t="s">
        <v>84</v>
      </c>
      <c r="G28" s="964"/>
      <c r="H28" s="964"/>
      <c r="I28" s="964"/>
      <c r="J28" s="964"/>
    </row>
    <row r="29" spans="2:10" s="74" customFormat="1" ht="17.100000000000001" customHeight="1">
      <c r="B29" s="78"/>
      <c r="C29" s="387"/>
      <c r="D29" s="403"/>
      <c r="E29" s="403" t="s">
        <v>158</v>
      </c>
      <c r="F29" s="963" t="s">
        <v>85</v>
      </c>
      <c r="G29" s="964"/>
      <c r="H29" s="964"/>
      <c r="I29" s="964"/>
      <c r="J29" s="964"/>
    </row>
    <row r="30" spans="2:10" s="74" customFormat="1" ht="17.100000000000001" customHeight="1">
      <c r="B30" s="75"/>
      <c r="C30" s="387"/>
      <c r="D30" s="404" t="s">
        <v>82</v>
      </c>
      <c r="E30" s="402"/>
      <c r="F30" s="402"/>
      <c r="G30" s="402"/>
      <c r="H30" s="402"/>
      <c r="I30" s="401"/>
      <c r="J30" s="401"/>
    </row>
    <row r="31" spans="2:10" s="74" customFormat="1" ht="17.100000000000001" customHeight="1">
      <c r="B31" s="75"/>
      <c r="C31" s="387"/>
      <c r="D31" s="401"/>
      <c r="E31" s="403" t="s">
        <v>158</v>
      </c>
      <c r="F31" s="966" t="s">
        <v>185</v>
      </c>
      <c r="G31" s="965"/>
      <c r="H31" s="965"/>
      <c r="I31" s="965"/>
      <c r="J31" s="965"/>
    </row>
    <row r="32" spans="2:10" s="74" customFormat="1" ht="17.100000000000001" customHeight="1">
      <c r="B32" s="75"/>
      <c r="C32" s="387"/>
      <c r="D32" s="404" t="s">
        <v>157</v>
      </c>
      <c r="E32" s="402"/>
      <c r="F32" s="402"/>
      <c r="G32" s="402"/>
      <c r="H32" s="402"/>
      <c r="I32" s="401"/>
      <c r="J32" s="401"/>
    </row>
    <row r="33" spans="2:17" s="74" customFormat="1" ht="17.100000000000001" customHeight="1">
      <c r="B33" s="75"/>
      <c r="C33" s="387"/>
      <c r="D33" s="394"/>
      <c r="E33" s="395" t="s">
        <v>158</v>
      </c>
      <c r="F33" s="961" t="s">
        <v>89</v>
      </c>
      <c r="G33" s="962"/>
      <c r="H33" s="962"/>
      <c r="I33" s="962"/>
      <c r="J33" s="962"/>
    </row>
    <row r="34" spans="2:17" s="74" customFormat="1" ht="16.5" customHeight="1">
      <c r="B34" s="75"/>
      <c r="C34" s="387"/>
      <c r="D34" s="394"/>
      <c r="E34" s="395"/>
      <c r="F34" s="961"/>
      <c r="G34" s="962"/>
      <c r="H34" s="962"/>
      <c r="I34" s="962"/>
      <c r="J34" s="962"/>
    </row>
    <row r="35" spans="2:17" s="79" customFormat="1" ht="10.5" customHeight="1">
      <c r="B35" s="75"/>
      <c r="C35" s="387"/>
      <c r="D35" s="959"/>
      <c r="E35" s="959"/>
      <c r="F35" s="959"/>
      <c r="G35" s="959"/>
      <c r="H35" s="959"/>
      <c r="I35" s="959"/>
      <c r="J35" s="960"/>
      <c r="K35" s="74"/>
      <c r="L35" s="967"/>
      <c r="M35" s="967"/>
      <c r="N35" s="967"/>
      <c r="O35" s="967"/>
      <c r="P35" s="967"/>
      <c r="Q35" s="967"/>
    </row>
    <row r="36" spans="2:17" s="79" customFormat="1" ht="132" customHeight="1">
      <c r="B36" s="80"/>
      <c r="C36" s="387"/>
      <c r="D36" s="965" t="s">
        <v>183</v>
      </c>
      <c r="E36" s="965"/>
      <c r="F36" s="965"/>
      <c r="G36" s="965"/>
      <c r="H36" s="965"/>
      <c r="I36" s="965"/>
      <c r="J36" s="965"/>
    </row>
    <row r="37" spans="2:17" s="79" customFormat="1" ht="15" customHeight="1">
      <c r="B37" s="80"/>
      <c r="C37" s="387"/>
      <c r="D37" s="396"/>
      <c r="E37" s="396"/>
      <c r="F37" s="396"/>
      <c r="G37" s="396"/>
      <c r="H37" s="396"/>
      <c r="I37" s="396"/>
      <c r="J37" s="389"/>
    </row>
    <row r="38" spans="2:17" s="79" customFormat="1" ht="15" customHeight="1">
      <c r="B38" s="80"/>
      <c r="D38" s="123"/>
      <c r="E38" s="123"/>
      <c r="F38" s="123"/>
      <c r="G38" s="123"/>
      <c r="H38" s="123"/>
      <c r="I38" s="123"/>
      <c r="J38" s="124"/>
    </row>
    <row r="39" spans="2:17" s="79" customFormat="1" ht="15" customHeight="1">
      <c r="B39" s="80"/>
      <c r="D39" s="123"/>
      <c r="E39" s="123"/>
      <c r="F39" s="123"/>
      <c r="G39" s="123"/>
      <c r="H39" s="123"/>
      <c r="I39" s="123"/>
      <c r="J39" s="124"/>
    </row>
    <row r="40" spans="2:17" s="79" customFormat="1" ht="15" customHeight="1">
      <c r="B40" s="80"/>
      <c r="D40" s="123"/>
      <c r="E40" s="123"/>
      <c r="F40" s="123"/>
      <c r="G40" s="123"/>
      <c r="H40" s="123"/>
      <c r="I40" s="123"/>
      <c r="J40" s="124"/>
    </row>
    <row r="41" spans="2:17" s="79" customFormat="1" ht="15" customHeight="1">
      <c r="B41" s="80"/>
      <c r="D41" s="123"/>
      <c r="E41" s="123"/>
      <c r="F41" s="123"/>
      <c r="G41" s="123"/>
      <c r="H41" s="123"/>
      <c r="I41" s="123"/>
      <c r="J41" s="124"/>
    </row>
    <row r="42" spans="2:17" s="79" customFormat="1" ht="15" customHeight="1">
      <c r="B42" s="80"/>
      <c r="D42" s="123"/>
      <c r="E42" s="123"/>
      <c r="F42" s="123"/>
      <c r="G42" s="123"/>
      <c r="H42" s="123"/>
      <c r="I42" s="123"/>
      <c r="J42" s="124"/>
    </row>
    <row r="43" spans="2:17" s="79" customFormat="1" ht="15" customHeight="1">
      <c r="B43" s="80"/>
      <c r="D43" s="123"/>
      <c r="E43" s="123"/>
      <c r="F43" s="123"/>
      <c r="G43" s="123"/>
      <c r="H43" s="123"/>
      <c r="I43" s="123"/>
      <c r="J43" s="124"/>
    </row>
    <row r="44" spans="2:17" s="79" customFormat="1" ht="15" customHeight="1">
      <c r="B44" s="80"/>
      <c r="D44" s="123"/>
      <c r="E44" s="123"/>
      <c r="F44" s="123"/>
      <c r="G44" s="123"/>
      <c r="H44" s="123"/>
      <c r="I44" s="123"/>
      <c r="J44" s="124"/>
    </row>
    <row r="45" spans="2:17" ht="15" customHeight="1"/>
  </sheetData>
  <mergeCells count="17">
    <mergeCell ref="D36:J36"/>
    <mergeCell ref="F23:J23"/>
    <mergeCell ref="F24:J24"/>
    <mergeCell ref="F26:J26"/>
    <mergeCell ref="L35:Q35"/>
    <mergeCell ref="F29:J29"/>
    <mergeCell ref="F31:J31"/>
    <mergeCell ref="D13:J13"/>
    <mergeCell ref="D35:J35"/>
    <mergeCell ref="F33:J33"/>
    <mergeCell ref="F34:J34"/>
    <mergeCell ref="F28:J28"/>
    <mergeCell ref="F15:J15"/>
    <mergeCell ref="F16:J16"/>
    <mergeCell ref="F17:J17"/>
    <mergeCell ref="F20:J20"/>
    <mergeCell ref="F21:J21"/>
  </mergeCells>
  <phoneticPr fontId="4" type="noConversion"/>
  <pageMargins left="0.18" right="0.5" top="0.28000000000000003" bottom="0.3" header="0.3" footer="0.3"/>
  <pageSetup scale="9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FFFF"/>
  </sheetPr>
  <dimension ref="A1:F22"/>
  <sheetViews>
    <sheetView showGridLines="0" showZeros="0" view="pageLayout" zoomScaleNormal="90" zoomScaleSheetLayoutView="90" workbookViewId="0">
      <selection activeCell="B13" sqref="B13"/>
    </sheetView>
  </sheetViews>
  <sheetFormatPr defaultRowHeight="15.75"/>
  <cols>
    <col min="1" max="1" width="15.42578125" style="263" customWidth="1"/>
    <col min="2" max="2" width="44.42578125" style="263" customWidth="1"/>
    <col min="3" max="3" width="14.140625" style="263" customWidth="1"/>
    <col min="4" max="4" width="11.7109375" style="264" customWidth="1"/>
    <col min="5" max="5" width="11.85546875" style="265" customWidth="1"/>
    <col min="6" max="16384" width="9.140625" style="264"/>
  </cols>
  <sheetData>
    <row r="1" spans="1:6" s="590" customFormat="1" ht="19.5" customHeight="1">
      <c r="A1" s="603" t="s">
        <v>168</v>
      </c>
      <c r="B1" s="719"/>
      <c r="C1" s="591"/>
      <c r="D1" s="592"/>
      <c r="E1" s="593"/>
    </row>
    <row r="2" spans="1:6" s="590" customFormat="1" ht="79.5" customHeight="1">
      <c r="A2" s="594"/>
      <c r="B2" s="970" t="s">
        <v>201</v>
      </c>
      <c r="C2" s="595" t="s">
        <v>235</v>
      </c>
      <c r="D2" s="596" t="s">
        <v>238</v>
      </c>
      <c r="E2" s="597" t="s">
        <v>237</v>
      </c>
    </row>
    <row r="3" spans="1:6" s="590" customFormat="1" ht="15">
      <c r="A3" s="594"/>
      <c r="B3" s="971"/>
      <c r="C3" s="598" t="s">
        <v>14</v>
      </c>
      <c r="D3" s="599"/>
      <c r="E3" s="600"/>
    </row>
    <row r="4" spans="1:6" s="590" customFormat="1" ht="30.75" customHeight="1">
      <c r="A4" s="972" t="s">
        <v>80</v>
      </c>
      <c r="B4" s="604" t="s">
        <v>91</v>
      </c>
      <c r="C4" s="605">
        <v>3</v>
      </c>
      <c r="D4" s="605">
        <v>11</v>
      </c>
      <c r="E4" s="605">
        <v>19</v>
      </c>
      <c r="F4" s="601"/>
    </row>
    <row r="5" spans="1:6" s="590" customFormat="1" ht="37.5" customHeight="1">
      <c r="A5" s="973"/>
      <c r="B5" s="604" t="s">
        <v>236</v>
      </c>
      <c r="C5" s="968">
        <v>4</v>
      </c>
      <c r="D5" s="968">
        <v>12</v>
      </c>
      <c r="E5" s="968">
        <v>20</v>
      </c>
    </row>
    <row r="6" spans="1:6" s="590" customFormat="1" ht="39.75" customHeight="1">
      <c r="A6" s="974"/>
      <c r="B6" s="604" t="s">
        <v>87</v>
      </c>
      <c r="C6" s="969"/>
      <c r="D6" s="969"/>
      <c r="E6" s="969"/>
    </row>
    <row r="7" spans="1:6" s="590" customFormat="1" ht="23.25" customHeight="1">
      <c r="A7" s="975" t="s">
        <v>171</v>
      </c>
      <c r="B7" s="604" t="s">
        <v>83</v>
      </c>
      <c r="C7" s="968">
        <v>5</v>
      </c>
      <c r="D7" s="968">
        <v>13</v>
      </c>
      <c r="E7" s="968">
        <v>21</v>
      </c>
    </row>
    <row r="8" spans="1:6" s="590" customFormat="1" ht="55.5" customHeight="1">
      <c r="A8" s="976"/>
      <c r="B8" s="604" t="s">
        <v>90</v>
      </c>
      <c r="C8" s="969"/>
      <c r="D8" s="969"/>
      <c r="E8" s="969"/>
    </row>
    <row r="9" spans="1:6" s="590" customFormat="1" ht="29.25" customHeight="1">
      <c r="A9" s="975" t="s">
        <v>170</v>
      </c>
      <c r="B9" s="606" t="s">
        <v>239</v>
      </c>
      <c r="C9" s="968">
        <v>6</v>
      </c>
      <c r="D9" s="968">
        <v>14</v>
      </c>
      <c r="E9" s="605">
        <v>22</v>
      </c>
    </row>
    <row r="10" spans="1:6" s="590" customFormat="1" ht="44.25" customHeight="1">
      <c r="A10" s="977"/>
      <c r="B10" s="604" t="s">
        <v>169</v>
      </c>
      <c r="C10" s="969"/>
      <c r="D10" s="969"/>
      <c r="E10" s="607"/>
    </row>
    <row r="11" spans="1:6" s="590" customFormat="1" ht="42" customHeight="1">
      <c r="A11" s="975" t="s">
        <v>240</v>
      </c>
      <c r="B11" s="604" t="s">
        <v>244</v>
      </c>
      <c r="C11" s="608">
        <v>7</v>
      </c>
      <c r="D11" s="608">
        <v>15</v>
      </c>
      <c r="E11" s="605"/>
    </row>
    <row r="12" spans="1:6" s="590" customFormat="1" ht="42" customHeight="1">
      <c r="A12" s="978"/>
      <c r="B12" s="609" t="s">
        <v>245</v>
      </c>
      <c r="C12" s="605">
        <v>7</v>
      </c>
      <c r="D12" s="605">
        <v>15</v>
      </c>
      <c r="E12" s="605"/>
    </row>
    <row r="13" spans="1:6" s="590" customFormat="1" ht="38.25" customHeight="1">
      <c r="A13" s="972" t="s">
        <v>81</v>
      </c>
      <c r="B13" s="604" t="s">
        <v>84</v>
      </c>
      <c r="C13" s="968">
        <v>8</v>
      </c>
      <c r="D13" s="968">
        <v>16</v>
      </c>
      <c r="E13" s="968">
        <v>23</v>
      </c>
    </row>
    <row r="14" spans="1:6" s="590" customFormat="1" ht="37.5" customHeight="1">
      <c r="A14" s="974"/>
      <c r="B14" s="604" t="s">
        <v>241</v>
      </c>
      <c r="C14" s="969"/>
      <c r="D14" s="969"/>
      <c r="E14" s="969"/>
    </row>
    <row r="15" spans="1:6" s="590" customFormat="1" ht="55.5" customHeight="1">
      <c r="A15" s="617" t="s">
        <v>82</v>
      </c>
      <c r="B15" s="604" t="s">
        <v>196</v>
      </c>
      <c r="C15" s="610">
        <v>9</v>
      </c>
      <c r="D15" s="610">
        <v>17</v>
      </c>
      <c r="E15" s="605">
        <v>24</v>
      </c>
    </row>
    <row r="16" spans="1:6" s="590" customFormat="1" ht="24" customHeight="1">
      <c r="A16" s="972" t="s">
        <v>135</v>
      </c>
      <c r="B16" s="983" t="s">
        <v>22</v>
      </c>
      <c r="C16" s="968">
        <v>10</v>
      </c>
      <c r="D16" s="968">
        <v>18</v>
      </c>
      <c r="E16" s="968">
        <v>25</v>
      </c>
    </row>
    <row r="17" spans="1:6" s="590" customFormat="1" ht="24" customHeight="1">
      <c r="A17" s="974"/>
      <c r="B17" s="984"/>
      <c r="C17" s="969"/>
      <c r="D17" s="969"/>
      <c r="E17" s="969"/>
    </row>
    <row r="18" spans="1:6" s="590" customFormat="1" ht="15.75" customHeight="1">
      <c r="A18" s="981" t="s">
        <v>200</v>
      </c>
      <c r="B18" s="982"/>
      <c r="C18" s="982"/>
      <c r="D18" s="982"/>
      <c r="E18" s="982"/>
    </row>
    <row r="19" spans="1:6" s="590" customFormat="1" ht="15.75" customHeight="1">
      <c r="A19" s="611" t="s">
        <v>199</v>
      </c>
      <c r="B19" s="612"/>
      <c r="C19" s="613"/>
      <c r="D19" s="613"/>
      <c r="E19" s="613"/>
    </row>
    <row r="20" spans="1:6" s="590" customFormat="1" ht="15.75" customHeight="1">
      <c r="A20" s="614" t="s">
        <v>197</v>
      </c>
      <c r="B20" s="615"/>
      <c r="C20" s="616"/>
      <c r="D20" s="616"/>
      <c r="E20" s="616"/>
    </row>
    <row r="21" spans="1:6" s="594" customFormat="1" ht="52.5" customHeight="1">
      <c r="A21" s="979" t="s">
        <v>198</v>
      </c>
      <c r="B21" s="980"/>
      <c r="C21" s="980"/>
      <c r="D21" s="980"/>
      <c r="E21" s="980"/>
    </row>
    <row r="22" spans="1:6" s="590" customFormat="1" ht="15" hidden="1">
      <c r="A22" s="594"/>
      <c r="B22" s="594"/>
      <c r="C22" s="594"/>
      <c r="E22" s="389"/>
      <c r="F22" s="602">
        <v>2</v>
      </c>
    </row>
  </sheetData>
  <mergeCells count="24">
    <mergeCell ref="A21:E21"/>
    <mergeCell ref="C16:C17"/>
    <mergeCell ref="D16:D17"/>
    <mergeCell ref="E16:E17"/>
    <mergeCell ref="A18:E18"/>
    <mergeCell ref="B16:B17"/>
    <mergeCell ref="B2:B3"/>
    <mergeCell ref="A4:A6"/>
    <mergeCell ref="A13:A14"/>
    <mergeCell ref="A16:A17"/>
    <mergeCell ref="C13:C14"/>
    <mergeCell ref="C5:C6"/>
    <mergeCell ref="A7:A8"/>
    <mergeCell ref="A9:A10"/>
    <mergeCell ref="A11:A12"/>
    <mergeCell ref="D5:D6"/>
    <mergeCell ref="E5:E6"/>
    <mergeCell ref="C7:C8"/>
    <mergeCell ref="D7:D8"/>
    <mergeCell ref="E13:E14"/>
    <mergeCell ref="E7:E8"/>
    <mergeCell ref="C9:C10"/>
    <mergeCell ref="D9:D10"/>
    <mergeCell ref="D13:D14"/>
  </mergeCells>
  <pageMargins left="0.5" right="0.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14902C"/>
  </sheetPr>
  <dimension ref="A1:XFD472"/>
  <sheetViews>
    <sheetView showGridLines="0" showZeros="0" view="pageBreakPreview" topLeftCell="A70" zoomScaleNormal="115" zoomScaleSheetLayoutView="100" workbookViewId="0">
      <selection activeCell="H110" sqref="H110"/>
    </sheetView>
  </sheetViews>
  <sheetFormatPr defaultRowHeight="12.75"/>
  <cols>
    <col min="1" max="1" width="2.5703125" style="4" customWidth="1"/>
    <col min="2" max="2" width="17.85546875" style="9" customWidth="1"/>
    <col min="3" max="4" width="11.28515625" style="9" bestFit="1" customWidth="1"/>
    <col min="5" max="5" width="9.5703125" style="9" customWidth="1"/>
    <col min="6" max="6" width="11.28515625" style="9" bestFit="1" customWidth="1"/>
    <col min="7" max="8" width="9.140625" style="9"/>
    <col min="9" max="9" width="10.28515625" style="9" customWidth="1"/>
    <col min="10" max="10" width="3.28515625" style="9" customWidth="1"/>
    <col min="11" max="11" width="25" style="7" customWidth="1"/>
    <col min="12" max="12" width="11.28515625" style="7" customWidth="1"/>
    <col min="13" max="13" width="16" style="7" customWidth="1"/>
    <col min="14" max="14" width="14.5703125" style="7" customWidth="1"/>
    <col min="15" max="15" width="9.42578125" style="7" customWidth="1"/>
    <col min="16" max="16" width="8.5703125" style="7" customWidth="1"/>
    <col min="17" max="17" width="20.85546875" style="9" customWidth="1"/>
    <col min="18" max="18" width="11.140625" style="9" customWidth="1"/>
    <col min="19" max="19" width="9.85546875" style="9" customWidth="1"/>
    <col min="20" max="20" width="13.140625" style="22" customWidth="1"/>
    <col min="21" max="21" width="11.28515625" style="9" bestFit="1" customWidth="1"/>
    <col min="22" max="22" width="12.7109375" style="9" customWidth="1"/>
    <col min="23" max="28" width="9.140625" style="9"/>
    <col min="29" max="32" width="9.140625" style="4"/>
    <col min="33" max="33" width="11.140625" style="4" bestFit="1" customWidth="1"/>
    <col min="34" max="34" width="9.140625" style="4"/>
    <col min="35" max="35" width="20.42578125" style="4" customWidth="1"/>
    <col min="36" max="16384" width="9.140625" style="4"/>
  </cols>
  <sheetData>
    <row r="1" spans="1:22" ht="37.5" customHeight="1">
      <c r="A1" s="129"/>
      <c r="B1" s="717" t="s">
        <v>92</v>
      </c>
      <c r="C1" s="19"/>
      <c r="D1" s="19"/>
      <c r="E1" s="19"/>
      <c r="F1" s="19"/>
      <c r="G1" s="19"/>
      <c r="H1" s="19"/>
      <c r="I1" s="19"/>
      <c r="K1" s="310" t="s">
        <v>2</v>
      </c>
      <c r="L1" s="140"/>
      <c r="M1" s="120"/>
      <c r="N1" s="83"/>
      <c r="O1" s="83"/>
      <c r="P1" s="83"/>
      <c r="Q1" s="83"/>
      <c r="R1" s="83"/>
    </row>
    <row r="2" spans="1:22" ht="13.5" customHeight="1">
      <c r="A2" s="128"/>
      <c r="B2" s="20"/>
      <c r="C2" s="19"/>
      <c r="D2" s="19"/>
      <c r="E2" s="19"/>
      <c r="F2" s="19"/>
      <c r="G2" s="19"/>
      <c r="H2" s="19"/>
      <c r="I2" s="19"/>
      <c r="K2" s="311" t="s">
        <v>102</v>
      </c>
      <c r="L2" s="140"/>
      <c r="N2" s="83"/>
      <c r="O2" s="135" t="s">
        <v>176</v>
      </c>
      <c r="P2" s="221" t="s">
        <v>143</v>
      </c>
      <c r="Q2" s="83"/>
      <c r="R2" s="83"/>
      <c r="T2" s="244"/>
    </row>
    <row r="3" spans="1:22">
      <c r="A3" s="125"/>
      <c r="J3" s="810" t="s">
        <v>211</v>
      </c>
      <c r="K3" s="161"/>
      <c r="L3" s="162"/>
      <c r="M3" s="639" t="s">
        <v>175</v>
      </c>
      <c r="N3" s="751" t="s">
        <v>212</v>
      </c>
      <c r="O3" s="204" t="s">
        <v>55</v>
      </c>
      <c r="P3" s="237" t="s">
        <v>142</v>
      </c>
      <c r="Q3" s="207"/>
      <c r="R3" s="757" t="s">
        <v>1</v>
      </c>
    </row>
    <row r="4" spans="1:22">
      <c r="A4" s="125"/>
      <c r="K4" s="167" t="str">
        <f>Q4&amp;" ("&amp;TEXT(O4,"0,00")&amp;")"</f>
        <v>SREB states (2,286)</v>
      </c>
      <c r="L4" s="84"/>
      <c r="M4" s="635">
        <v>2400187.6</v>
      </c>
      <c r="N4" s="752">
        <v>2402474.0058333334</v>
      </c>
      <c r="O4" s="267">
        <f>ABS(P4)</f>
        <v>2286.405833333265</v>
      </c>
      <c r="P4" s="267">
        <f>+N4-M4</f>
        <v>2286.405833333265</v>
      </c>
      <c r="Q4" s="291" t="s">
        <v>0</v>
      </c>
      <c r="R4" s="758">
        <v>9.5259463607480727E-4</v>
      </c>
      <c r="T4" s="6"/>
      <c r="U4" s="405"/>
      <c r="V4" s="405"/>
    </row>
    <row r="5" spans="1:22">
      <c r="A5" s="126"/>
      <c r="K5" s="159"/>
      <c r="L5" s="84"/>
      <c r="M5" s="636"/>
      <c r="N5" s="753"/>
      <c r="O5" s="267"/>
      <c r="P5" s="267"/>
      <c r="Q5" s="291"/>
      <c r="R5" s="759"/>
    </row>
    <row r="6" spans="1:22">
      <c r="A6" s="126"/>
      <c r="K6" s="167" t="str">
        <f>Q6&amp;" ("&amp;TEXT(P6,"0,00")&amp;")"</f>
        <v>Texas (11,262)</v>
      </c>
      <c r="L6" s="84"/>
      <c r="M6" s="636">
        <v>478504.8583333334</v>
      </c>
      <c r="N6" s="753">
        <v>489767.35</v>
      </c>
      <c r="O6" s="267">
        <f t="shared" ref="O6:O21" si="0">ABS(P6)</f>
        <v>11262.491666666581</v>
      </c>
      <c r="P6" s="267">
        <f>+N6-M6</f>
        <v>11262.491666666581</v>
      </c>
      <c r="Q6" s="641" t="s">
        <v>47</v>
      </c>
      <c r="R6" s="759">
        <v>2.3536838697719067E-2</v>
      </c>
      <c r="T6" s="6"/>
      <c r="U6" s="406"/>
      <c r="V6" s="407"/>
    </row>
    <row r="7" spans="1:22">
      <c r="A7" s="126"/>
      <c r="K7" s="167" t="str">
        <f>Q7&amp;" ("&amp;TEXT(P7,"0,00")&amp;")"</f>
        <v>Florida (5,733)</v>
      </c>
      <c r="L7" s="84"/>
      <c r="M7" s="637">
        <v>292548.64166666666</v>
      </c>
      <c r="N7" s="754">
        <v>298281.27916666667</v>
      </c>
      <c r="O7" s="267">
        <f t="shared" si="0"/>
        <v>5732.6375000000116</v>
      </c>
      <c r="P7" s="267">
        <f>+N7-M7</f>
        <v>5732.6375000000116</v>
      </c>
      <c r="Q7" s="291" t="s">
        <v>37</v>
      </c>
      <c r="R7" s="759">
        <v>1.9595502024350009E-2</v>
      </c>
    </row>
    <row r="8" spans="1:22">
      <c r="A8" s="126"/>
      <c r="K8" s="167" t="str">
        <f>Q8&amp;" ("&amp;TEXT(P8,"0,00")&amp;")"</f>
        <v>Georgia (1,320)</v>
      </c>
      <c r="L8" s="266"/>
      <c r="M8" s="637">
        <v>228769.05000000002</v>
      </c>
      <c r="N8" s="753">
        <v>230088.93333333335</v>
      </c>
      <c r="O8" s="267">
        <f t="shared" si="0"/>
        <v>1319.8833333333314</v>
      </c>
      <c r="P8" s="267">
        <f>+N8-M8</f>
        <v>1319.8833333333314</v>
      </c>
      <c r="Q8" s="291" t="s">
        <v>38</v>
      </c>
      <c r="R8" s="759">
        <v>6.1116065606356849E-3</v>
      </c>
      <c r="V8" s="6"/>
    </row>
    <row r="9" spans="1:22" ht="12" customHeight="1">
      <c r="A9" s="126"/>
      <c r="K9" s="167" t="str">
        <f>Q9&amp;" ("&amp;TEXT(P9,"0,00")&amp;")"</f>
        <v>North Carolina (-596)</v>
      </c>
      <c r="L9" s="312"/>
      <c r="M9" s="753">
        <v>196172.06666666668</v>
      </c>
      <c r="N9" s="637">
        <v>196767.62500000003</v>
      </c>
      <c r="O9" s="267">
        <f t="shared" si="0"/>
        <v>595.55833333334886</v>
      </c>
      <c r="P9" s="269">
        <f>+M9-N9</f>
        <v>-595.55833333334886</v>
      </c>
      <c r="Q9" s="291" t="s">
        <v>43</v>
      </c>
      <c r="R9" s="759">
        <v>-3.0267089585156539E-3</v>
      </c>
      <c r="V9" s="6"/>
    </row>
    <row r="10" spans="1:22">
      <c r="A10" s="126"/>
      <c r="K10" s="167" t="str">
        <f>Q10&amp;" ("&amp;TEXT(P10,"0,00")&amp;")"</f>
        <v>Virginia (503)</v>
      </c>
      <c r="L10" s="84"/>
      <c r="M10" s="637">
        <v>194983.49666666664</v>
      </c>
      <c r="N10" s="755">
        <v>195486.60166666663</v>
      </c>
      <c r="O10" s="267">
        <f t="shared" si="0"/>
        <v>503.10499999998137</v>
      </c>
      <c r="P10" s="267">
        <f>+N10-M10</f>
        <v>503.10499999998137</v>
      </c>
      <c r="Q10" s="291" t="s">
        <v>48</v>
      </c>
      <c r="R10" s="759">
        <v>2.5802440134718827E-3</v>
      </c>
      <c r="V10" s="6"/>
    </row>
    <row r="11" spans="1:22">
      <c r="A11" s="126"/>
      <c r="K11" s="167" t="str">
        <f>Q11&amp;" ("&amp;TEXT(P11,"00")&amp;")"</f>
        <v>Alabama (-47)</v>
      </c>
      <c r="L11" s="84"/>
      <c r="M11" s="753">
        <v>128503.3</v>
      </c>
      <c r="N11" s="636">
        <v>128550.20833333333</v>
      </c>
      <c r="O11" s="267">
        <f t="shared" si="0"/>
        <v>46.908333333325572</v>
      </c>
      <c r="P11" s="269">
        <f>+M11-N11</f>
        <v>-46.908333333325572</v>
      </c>
      <c r="Q11" s="641" t="s">
        <v>34</v>
      </c>
      <c r="R11" s="759">
        <v>-3.6490281845122569E-4</v>
      </c>
      <c r="V11" s="6"/>
    </row>
    <row r="12" spans="1:22">
      <c r="A12" s="126"/>
      <c r="K12" s="167" t="str">
        <f>Q12&amp;" ("&amp;TEXT(P12,"0,00")&amp;")"</f>
        <v>Tennessee (-1,883)</v>
      </c>
      <c r="L12" s="84"/>
      <c r="M12" s="753">
        <v>117241.72499999999</v>
      </c>
      <c r="N12" s="636">
        <v>119124.94166666668</v>
      </c>
      <c r="O12" s="267">
        <f t="shared" si="0"/>
        <v>1883.216666666689</v>
      </c>
      <c r="P12" s="269">
        <f>+M12-N12</f>
        <v>-1883.216666666689</v>
      </c>
      <c r="Q12" s="291" t="s">
        <v>46</v>
      </c>
      <c r="R12" s="759">
        <v>-1.5808752057451352E-2</v>
      </c>
      <c r="U12" s="406"/>
      <c r="V12" s="407"/>
    </row>
    <row r="13" spans="1:22">
      <c r="A13" s="126"/>
      <c r="K13" s="167" t="str">
        <f>Q13&amp;" ("&amp;TEXT(P13,"0,00")&amp;")"</f>
        <v>Louisiana (-1,426)</v>
      </c>
      <c r="L13" s="312"/>
      <c r="M13" s="753">
        <v>117629.29999999999</v>
      </c>
      <c r="N13" s="637">
        <v>119054.94166666668</v>
      </c>
      <c r="O13" s="267">
        <f t="shared" si="0"/>
        <v>1425.6416666666919</v>
      </c>
      <c r="P13" s="269">
        <f>+M13-N13</f>
        <v>-1425.6416666666919</v>
      </c>
      <c r="Q13" s="291" t="s">
        <v>40</v>
      </c>
      <c r="R13" s="759">
        <v>-1.1974653439067173E-2</v>
      </c>
      <c r="U13" s="407"/>
      <c r="V13" s="406"/>
    </row>
    <row r="14" spans="1:22">
      <c r="A14" s="126"/>
      <c r="K14" s="167" t="str">
        <f>Q14&amp;" ("&amp;TEXT(P14,"0,000")&amp;")"</f>
        <v>Oklahoma (-14,681)</v>
      </c>
      <c r="L14" s="84"/>
      <c r="M14" s="753">
        <v>89353.75</v>
      </c>
      <c r="N14" s="636">
        <v>104034.96666666666</v>
      </c>
      <c r="O14" s="267">
        <f t="shared" si="0"/>
        <v>14681.21666666666</v>
      </c>
      <c r="P14" s="269">
        <f>+M14-N14</f>
        <v>-14681.21666666666</v>
      </c>
      <c r="Q14" s="291" t="s">
        <v>44</v>
      </c>
      <c r="R14" s="759">
        <v>-0.14111809843421227</v>
      </c>
      <c r="V14" s="22"/>
    </row>
    <row r="15" spans="1:22" ht="12" customHeight="1">
      <c r="A15" s="126"/>
      <c r="K15" s="167" t="str">
        <f>Q15&amp;" ("&amp;TEXT(P15,"0,00")&amp;")"</f>
        <v>Maryland (466)</v>
      </c>
      <c r="L15" s="312"/>
      <c r="M15" s="637">
        <v>103486.15000000001</v>
      </c>
      <c r="N15" s="753">
        <v>103952.39166666666</v>
      </c>
      <c r="O15" s="267">
        <f t="shared" si="0"/>
        <v>466.24166666665406</v>
      </c>
      <c r="P15" s="267">
        <f>+N15-M15</f>
        <v>466.24166666665406</v>
      </c>
      <c r="Q15" s="291" t="s">
        <v>41</v>
      </c>
      <c r="R15" s="759">
        <v>4.5053532928479223E-3</v>
      </c>
      <c r="U15" s="406"/>
      <c r="V15" s="407"/>
    </row>
    <row r="16" spans="1:22">
      <c r="A16" s="126"/>
      <c r="K16" s="167" t="str">
        <f>Q16&amp;" ("&amp;TEXT(P16,"000")&amp;")"</f>
        <v>Kentucky (-335)</v>
      </c>
      <c r="L16" s="84"/>
      <c r="M16" s="755">
        <v>100802.6</v>
      </c>
      <c r="N16" s="637">
        <v>101137.72500000001</v>
      </c>
      <c r="O16" s="267">
        <f t="shared" si="0"/>
        <v>335.125</v>
      </c>
      <c r="P16" s="269">
        <f>+M16-N16</f>
        <v>-335.125</v>
      </c>
      <c r="Q16" s="291" t="s">
        <v>39</v>
      </c>
      <c r="R16" s="759">
        <v>-3.3135509029889685E-3</v>
      </c>
      <c r="U16" s="406"/>
      <c r="V16" s="406"/>
    </row>
    <row r="17" spans="1:22" ht="14.25" customHeight="1">
      <c r="A17" s="126"/>
      <c r="K17" s="167" t="str">
        <f>Q17&amp;" ("&amp;TEXT(P17,"0,00")&amp;")"</f>
        <v>South Carolina (1,599)</v>
      </c>
      <c r="L17" s="84"/>
      <c r="M17" s="637">
        <v>96891.400000000009</v>
      </c>
      <c r="N17" s="753">
        <v>98490.475000000006</v>
      </c>
      <c r="O17" s="267">
        <f t="shared" si="0"/>
        <v>1599.0749999999971</v>
      </c>
      <c r="P17" s="267">
        <f>+N17-M17</f>
        <v>1599.0749999999971</v>
      </c>
      <c r="Q17" s="291" t="s">
        <v>45</v>
      </c>
      <c r="R17" s="759">
        <v>1.650378671378468E-2</v>
      </c>
      <c r="V17" s="6"/>
    </row>
    <row r="18" spans="1:22">
      <c r="A18" s="126"/>
      <c r="K18" s="167" t="str">
        <f>Q18&amp;" ("&amp;TEXT(P18,"0")&amp;")"</f>
        <v>Arkansas (-9)</v>
      </c>
      <c r="L18" s="84"/>
      <c r="M18" s="753">
        <v>80969.45</v>
      </c>
      <c r="N18" s="636">
        <v>80978.508333333331</v>
      </c>
      <c r="O18" s="267">
        <f t="shared" si="0"/>
        <v>9.0583333333343035</v>
      </c>
      <c r="P18" s="269">
        <f>+M18-N18</f>
        <v>-9.0583333333343035</v>
      </c>
      <c r="Q18" s="138" t="s">
        <v>35</v>
      </c>
      <c r="R18" s="759">
        <v>-1.1186095570008919E-4</v>
      </c>
      <c r="U18" s="407"/>
      <c r="V18" s="406"/>
    </row>
    <row r="19" spans="1:22">
      <c r="A19" s="126"/>
      <c r="K19" s="167" t="str">
        <f>Q19&amp;" ("&amp;TEXT(P19,"0,0")&amp;")"</f>
        <v>Mississippi (600)</v>
      </c>
      <c r="L19" s="84"/>
      <c r="M19" s="637">
        <v>68469.350000000006</v>
      </c>
      <c r="N19" s="755">
        <v>69069.649999999994</v>
      </c>
      <c r="O19" s="267">
        <f t="shared" si="0"/>
        <v>600.29999999998836</v>
      </c>
      <c r="P19" s="267">
        <f>+N19-M19</f>
        <v>600.29999999998836</v>
      </c>
      <c r="Q19" s="291" t="s">
        <v>42</v>
      </c>
      <c r="R19" s="759">
        <v>8.7674265930666549E-3</v>
      </c>
      <c r="V19" s="6"/>
    </row>
    <row r="20" spans="1:22">
      <c r="A20" s="126"/>
      <c r="K20" s="167" t="str">
        <f>Q20&amp;" ("&amp;TEXT(P20,"0,00")&amp;")"</f>
        <v>West Virginia (-725)</v>
      </c>
      <c r="L20" s="84"/>
      <c r="M20" s="753">
        <v>56317.34166666666</v>
      </c>
      <c r="N20" s="636">
        <v>57042.111666666671</v>
      </c>
      <c r="O20" s="267">
        <f t="shared" si="0"/>
        <v>724.77000000001135</v>
      </c>
      <c r="P20" s="269">
        <f>+M20-N20</f>
        <v>-724.77000000001135</v>
      </c>
      <c r="Q20" s="641" t="s">
        <v>49</v>
      </c>
      <c r="R20" s="759">
        <v>-1.2705876041814569E-2</v>
      </c>
      <c r="V20" s="6"/>
    </row>
    <row r="21" spans="1:22">
      <c r="A21" s="126"/>
      <c r="K21" s="179" t="str">
        <f>Q21&amp;" ("&amp;TEXT(P21,"0,00")&amp;")"</f>
        <v>Delaware (391)</v>
      </c>
      <c r="L21" s="190"/>
      <c r="M21" s="638">
        <v>24173.499999999996</v>
      </c>
      <c r="N21" s="756">
        <v>24564.749999999996</v>
      </c>
      <c r="O21" s="268">
        <f t="shared" si="0"/>
        <v>391.25</v>
      </c>
      <c r="P21" s="268">
        <f>+N21-M21</f>
        <v>391.25</v>
      </c>
      <c r="Q21" s="292" t="s">
        <v>36</v>
      </c>
      <c r="R21" s="760">
        <v>1.6185078701884296E-2</v>
      </c>
      <c r="V21" s="6"/>
    </row>
    <row r="22" spans="1:22">
      <c r="A22" s="126"/>
      <c r="M22" s="37"/>
      <c r="N22" s="37"/>
      <c r="T22" s="6"/>
      <c r="V22" s="6"/>
    </row>
    <row r="23" spans="1:22">
      <c r="A23" s="126"/>
      <c r="K23" s="408" t="s">
        <v>148</v>
      </c>
      <c r="R23" s="56"/>
      <c r="T23" s="6"/>
      <c r="V23" s="6"/>
    </row>
    <row r="24" spans="1:22">
      <c r="A24" s="126"/>
      <c r="K24" s="408" t="s">
        <v>213</v>
      </c>
      <c r="L24" s="84"/>
      <c r="M24" s="85"/>
      <c r="N24" s="85"/>
      <c r="O24" s="85"/>
      <c r="P24" s="85"/>
      <c r="Q24" s="86"/>
      <c r="R24" s="86"/>
      <c r="T24" s="6"/>
    </row>
    <row r="25" spans="1:22">
      <c r="A25" s="126"/>
      <c r="K25" s="86"/>
      <c r="L25" s="84"/>
      <c r="M25" s="85"/>
      <c r="N25" s="85"/>
      <c r="O25" s="85"/>
      <c r="P25" s="85"/>
      <c r="Q25" s="86"/>
      <c r="R25" s="86"/>
    </row>
    <row r="26" spans="1:22">
      <c r="A26" s="126"/>
      <c r="K26" s="86"/>
      <c r="M26" s="85"/>
      <c r="N26" s="85"/>
      <c r="O26" s="85"/>
      <c r="P26" s="85"/>
      <c r="Q26" s="86"/>
      <c r="R26" s="86"/>
    </row>
    <row r="27" spans="1:22">
      <c r="A27" s="126"/>
      <c r="Q27" s="86"/>
      <c r="R27" s="86"/>
    </row>
    <row r="28" spans="1:22">
      <c r="A28" s="127"/>
    </row>
    <row r="29" spans="1:22">
      <c r="A29" s="125"/>
    </row>
    <row r="30" spans="1:22">
      <c r="A30" s="126"/>
      <c r="O30" s="116"/>
      <c r="P30" s="116"/>
      <c r="Q30" s="116"/>
      <c r="R30" s="85"/>
    </row>
    <row r="31" spans="1:22">
      <c r="A31" s="126"/>
      <c r="O31" s="85"/>
      <c r="P31" s="85"/>
      <c r="Q31" s="85"/>
      <c r="R31" s="83"/>
    </row>
    <row r="32" spans="1:22">
      <c r="A32" s="126"/>
      <c r="O32" s="85"/>
      <c r="P32" s="85"/>
      <c r="Q32" s="85"/>
      <c r="R32" s="86"/>
    </row>
    <row r="33" spans="1:18">
      <c r="A33" s="126"/>
      <c r="J33" s="810" t="s">
        <v>211</v>
      </c>
      <c r="K33" s="640"/>
      <c r="O33" s="85"/>
      <c r="P33" s="85"/>
      <c r="Q33" s="85"/>
      <c r="R33" s="86"/>
    </row>
    <row r="34" spans="1:18">
      <c r="A34" s="126"/>
      <c r="K34" s="230"/>
      <c r="L34" s="315" t="s">
        <v>1</v>
      </c>
      <c r="N34" s="244"/>
      <c r="O34" s="85"/>
      <c r="P34" s="85"/>
      <c r="Q34" s="85"/>
      <c r="R34" s="86"/>
    </row>
    <row r="35" spans="1:18">
      <c r="A35" s="126"/>
      <c r="K35" s="291" t="s">
        <v>0</v>
      </c>
      <c r="L35" s="758">
        <v>9.5259463607480727E-4</v>
      </c>
      <c r="O35" s="85"/>
      <c r="P35" s="85"/>
      <c r="Q35" s="85"/>
      <c r="R35" s="86"/>
    </row>
    <row r="36" spans="1:18">
      <c r="A36" s="126"/>
      <c r="K36" s="291"/>
      <c r="L36" s="759"/>
      <c r="O36" s="85"/>
      <c r="P36" s="85"/>
      <c r="Q36" s="85"/>
      <c r="R36" s="86"/>
    </row>
    <row r="37" spans="1:18">
      <c r="A37" s="126"/>
      <c r="K37" s="641" t="s">
        <v>47</v>
      </c>
      <c r="L37" s="759">
        <v>2.3536838697719067E-2</v>
      </c>
      <c r="O37" s="85"/>
      <c r="P37" s="85"/>
      <c r="Q37" s="85"/>
      <c r="R37" s="86"/>
    </row>
    <row r="38" spans="1:18">
      <c r="A38" s="126"/>
      <c r="K38" s="291" t="s">
        <v>37</v>
      </c>
      <c r="L38" s="759">
        <v>1.9595502024350009E-2</v>
      </c>
      <c r="O38" s="85"/>
      <c r="P38" s="85"/>
      <c r="Q38" s="85"/>
      <c r="R38" s="86"/>
    </row>
    <row r="39" spans="1:18">
      <c r="A39" s="126"/>
      <c r="K39" s="291" t="s">
        <v>45</v>
      </c>
      <c r="L39" s="759">
        <v>1.650378671378468E-2</v>
      </c>
      <c r="O39" s="85"/>
      <c r="P39" s="85"/>
      <c r="Q39" s="85"/>
      <c r="R39" s="86"/>
    </row>
    <row r="40" spans="1:18">
      <c r="A40" s="126"/>
      <c r="K40" s="641" t="s">
        <v>36</v>
      </c>
      <c r="L40" s="759">
        <v>1.6185078701884296E-2</v>
      </c>
      <c r="O40" s="85"/>
      <c r="P40" s="85"/>
      <c r="Q40" s="85"/>
      <c r="R40" s="86"/>
    </row>
    <row r="41" spans="1:18">
      <c r="A41" s="126"/>
      <c r="K41" s="291" t="s">
        <v>42</v>
      </c>
      <c r="L41" s="759">
        <v>8.7674265930666549E-3</v>
      </c>
      <c r="O41" s="85"/>
      <c r="P41" s="85"/>
      <c r="Q41" s="85"/>
      <c r="R41" s="86"/>
    </row>
    <row r="42" spans="1:18">
      <c r="A42" s="126"/>
      <c r="K42" s="291" t="s">
        <v>38</v>
      </c>
      <c r="L42" s="759">
        <v>5.7695013085613256E-3</v>
      </c>
      <c r="O42" s="85"/>
      <c r="P42" s="85"/>
      <c r="Q42" s="85"/>
      <c r="R42" s="86"/>
    </row>
    <row r="43" spans="1:18">
      <c r="A43" s="126"/>
      <c r="K43" s="291" t="s">
        <v>41</v>
      </c>
      <c r="L43" s="759">
        <v>4.5053532928479223E-3</v>
      </c>
      <c r="O43" s="85"/>
      <c r="P43" s="85"/>
      <c r="Q43" s="85"/>
      <c r="R43" s="86"/>
    </row>
    <row r="44" spans="1:18">
      <c r="A44" s="126"/>
      <c r="K44" s="291" t="s">
        <v>48</v>
      </c>
      <c r="L44" s="759">
        <v>2.5802440134718827E-3</v>
      </c>
      <c r="O44" s="85"/>
      <c r="P44" s="85"/>
      <c r="Q44" s="85"/>
      <c r="R44" s="87"/>
    </row>
    <row r="45" spans="1:18">
      <c r="A45" s="126"/>
      <c r="K45" s="138" t="s">
        <v>35</v>
      </c>
      <c r="L45" s="759">
        <v>-1.1186095570008919E-4</v>
      </c>
      <c r="O45" s="85"/>
      <c r="P45" s="85"/>
      <c r="Q45" s="85"/>
      <c r="R45" s="86"/>
    </row>
    <row r="46" spans="1:18">
      <c r="A46" s="126"/>
      <c r="K46" s="291" t="s">
        <v>34</v>
      </c>
      <c r="L46" s="759">
        <v>-3.6490281845122569E-4</v>
      </c>
      <c r="O46" s="85"/>
      <c r="P46" s="85"/>
      <c r="Q46" s="85"/>
      <c r="R46" s="86"/>
    </row>
    <row r="47" spans="1:18">
      <c r="A47" s="126"/>
      <c r="K47" s="291" t="s">
        <v>43</v>
      </c>
      <c r="L47" s="759">
        <v>-3.0267089585156539E-3</v>
      </c>
      <c r="O47" s="85"/>
      <c r="P47" s="85"/>
      <c r="Q47" s="85"/>
      <c r="R47" s="86"/>
    </row>
    <row r="48" spans="1:18">
      <c r="A48" s="126"/>
      <c r="K48" s="291" t="s">
        <v>39</v>
      </c>
      <c r="L48" s="759">
        <v>-3.3135509029889685E-3</v>
      </c>
    </row>
    <row r="49" spans="1:17">
      <c r="A49" s="126"/>
      <c r="K49" s="641" t="s">
        <v>40</v>
      </c>
      <c r="L49" s="759">
        <v>-1.1974653439067173E-2</v>
      </c>
    </row>
    <row r="50" spans="1:17">
      <c r="A50" s="126"/>
      <c r="K50" s="641" t="s">
        <v>49</v>
      </c>
      <c r="L50" s="759">
        <v>-1.2705876041814569E-2</v>
      </c>
    </row>
    <row r="51" spans="1:17">
      <c r="A51" s="126"/>
      <c r="K51" s="291" t="s">
        <v>46</v>
      </c>
      <c r="L51" s="759">
        <v>-1.5808752057451352E-2</v>
      </c>
    </row>
    <row r="52" spans="1:17">
      <c r="A52" s="126"/>
      <c r="K52" s="292" t="s">
        <v>44</v>
      </c>
      <c r="L52" s="760">
        <v>-0.14111809843421227</v>
      </c>
    </row>
    <row r="53" spans="1:17">
      <c r="A53" s="125"/>
      <c r="K53" s="231"/>
      <c r="L53" s="205"/>
    </row>
    <row r="54" spans="1:17">
      <c r="A54" s="125"/>
    </row>
    <row r="55" spans="1:17">
      <c r="A55" s="125"/>
    </row>
    <row r="56" spans="1:17">
      <c r="A56" s="130"/>
      <c r="J56" s="257">
        <v>3</v>
      </c>
    </row>
    <row r="57" spans="1:17" ht="37.5" customHeight="1">
      <c r="A57" s="129"/>
      <c r="B57" s="717" t="s">
        <v>92</v>
      </c>
      <c r="C57" s="19"/>
      <c r="D57" s="19"/>
      <c r="E57" s="19"/>
      <c r="F57" s="19"/>
      <c r="G57" s="19"/>
      <c r="H57" s="19"/>
      <c r="I57" s="19"/>
    </row>
    <row r="58" spans="1:17">
      <c r="A58" s="128"/>
    </row>
    <row r="59" spans="1:17">
      <c r="A59" s="125"/>
      <c r="J59" s="810" t="s">
        <v>211</v>
      </c>
    </row>
    <row r="60" spans="1:17">
      <c r="A60" s="125"/>
      <c r="K60" s="293" t="s">
        <v>123</v>
      </c>
      <c r="L60" s="140"/>
      <c r="M60" s="140"/>
      <c r="N60" s="140"/>
      <c r="O60" s="83"/>
      <c r="P60" s="83"/>
      <c r="Q60" s="85"/>
    </row>
    <row r="61" spans="1:17">
      <c r="A61" s="126"/>
      <c r="J61" s="640"/>
      <c r="K61" s="640"/>
      <c r="L61" s="195" t="s">
        <v>27</v>
      </c>
      <c r="M61" s="140"/>
      <c r="N61" s="140"/>
      <c r="O61" s="83"/>
      <c r="P61" s="83"/>
      <c r="Q61" s="85"/>
    </row>
    <row r="62" spans="1:17">
      <c r="A62" s="126"/>
      <c r="K62" s="191"/>
      <c r="L62" s="309" t="s">
        <v>12</v>
      </c>
      <c r="M62" s="227"/>
      <c r="N62" s="309" t="s">
        <v>77</v>
      </c>
      <c r="Q62" s="244"/>
    </row>
    <row r="63" spans="1:17">
      <c r="A63" s="126"/>
    </row>
    <row r="64" spans="1:17">
      <c r="A64" s="126"/>
      <c r="K64" s="167" t="str">
        <f>M64&amp;" ("&amp;TEXT(L64,"0.0")&amp;")"</f>
        <v>Louisiana (0.2)</v>
      </c>
      <c r="L64" s="766">
        <v>0.1768232514586115</v>
      </c>
      <c r="M64" s="291" t="s">
        <v>40</v>
      </c>
      <c r="N64" s="761">
        <v>2.7220230246948546E-2</v>
      </c>
    </row>
    <row r="65" spans="1:14">
      <c r="A65" s="126"/>
      <c r="K65" s="167" t="str">
        <f>M65&amp;" ("&amp;TEXT(L65,"0.0")&amp;")"</f>
        <v>Arkansas (0.3)</v>
      </c>
      <c r="L65" s="767">
        <v>0.30364324814371285</v>
      </c>
      <c r="M65" s="138" t="s">
        <v>35</v>
      </c>
      <c r="N65" s="762">
        <v>2.6125263688892966E-2</v>
      </c>
    </row>
    <row r="66" spans="1:14">
      <c r="A66" s="126"/>
      <c r="K66" s="167" t="str">
        <f>M66&amp;" ("&amp;TEXT(L66,"0.0")&amp;")"</f>
        <v>Kentucky (0.2)</v>
      </c>
      <c r="L66" s="766">
        <v>0.18270835005230501</v>
      </c>
      <c r="M66" s="291" t="s">
        <v>39</v>
      </c>
      <c r="N66" s="762">
        <v>1.9133749178725075E-2</v>
      </c>
    </row>
    <row r="67" spans="1:14">
      <c r="A67" s="126"/>
      <c r="K67" s="167" t="str">
        <f>M67&amp;" ("&amp;TEXT(L67,"0.0")&amp;")"</f>
        <v>West Virginia (0.1)</v>
      </c>
      <c r="L67" s="768">
        <v>0.13165873587204363</v>
      </c>
      <c r="M67" s="641" t="s">
        <v>49</v>
      </c>
      <c r="N67" s="761">
        <v>1.1495166367177193E-2</v>
      </c>
    </row>
    <row r="68" spans="1:14">
      <c r="A68" s="126"/>
      <c r="K68" s="167" t="str">
        <f>M68&amp;" ("&amp;TEXT(L68,"0.0")&amp;")"</f>
        <v>Georgia (0.2)</v>
      </c>
      <c r="L68" s="766">
        <v>0.1625480156526426</v>
      </c>
      <c r="M68" s="291" t="s">
        <v>38</v>
      </c>
      <c r="N68" s="761">
        <v>9.3361342741433671E-3</v>
      </c>
    </row>
    <row r="69" spans="1:14">
      <c r="A69" s="126"/>
      <c r="K69" s="167" t="str">
        <f>M69&amp;" ("&amp;TEXT(L69,"0.000")&amp;")"</f>
        <v>Florida (-0.001)</v>
      </c>
      <c r="L69" s="769">
        <v>-5.6622898790773674E-4</v>
      </c>
      <c r="M69" s="291" t="s">
        <v>37</v>
      </c>
      <c r="N69" s="762">
        <v>8.064993577960115E-3</v>
      </c>
    </row>
    <row r="70" spans="1:14">
      <c r="A70" s="126"/>
      <c r="K70" s="167" t="str">
        <f>M70&amp;" ("&amp;TEXT(L70,"0.0 ")&amp;")"</f>
        <v>Virginia (-0.1 )</v>
      </c>
      <c r="L70" s="770">
        <v>-5.5858625200190262E-2</v>
      </c>
      <c r="M70" s="641" t="s">
        <v>48</v>
      </c>
      <c r="N70" s="761">
        <v>7.7275618675000804E-3</v>
      </c>
    </row>
    <row r="71" spans="1:14">
      <c r="A71" s="126"/>
      <c r="K71" s="167" t="str">
        <f>M71&amp;" ("&amp;TEXT(L71,"0.00")&amp;")"</f>
        <v>Tennessee (-0.03)</v>
      </c>
      <c r="L71" s="768">
        <v>-3.4775367451249803E-2</v>
      </c>
      <c r="M71" s="641" t="s">
        <v>46</v>
      </c>
      <c r="N71" s="761">
        <v>4.4278015743414688E-3</v>
      </c>
    </row>
    <row r="72" spans="1:14">
      <c r="A72" s="126"/>
      <c r="K72" s="167" t="str">
        <f>M72&amp;" ("&amp;TEXT(L72,"0.00")&amp;")"</f>
        <v>Texas (0.04)</v>
      </c>
      <c r="L72" s="771">
        <v>4.4132407717049772E-2</v>
      </c>
      <c r="M72" s="641" t="s">
        <v>47</v>
      </c>
      <c r="N72" s="762">
        <v>4.2698040152927674E-3</v>
      </c>
    </row>
    <row r="73" spans="1:14">
      <c r="A73" s="126"/>
      <c r="K73" s="167" t="str">
        <f t="shared" ref="K73:K79" si="1">M73&amp;" ("&amp;TEXT(L73,"0.0")&amp;")"</f>
        <v>Alabama (0.1)</v>
      </c>
      <c r="L73" s="772">
        <v>5.7827387510610846E-2</v>
      </c>
      <c r="M73" s="641" t="s">
        <v>34</v>
      </c>
      <c r="N73" s="762">
        <v>3.6987089674002426E-3</v>
      </c>
    </row>
    <row r="74" spans="1:14">
      <c r="A74" s="126"/>
      <c r="K74" s="167" t="str">
        <f t="shared" si="1"/>
        <v>North Carolina (0.1)</v>
      </c>
      <c r="L74" s="770">
        <v>9.0056784734419401E-2</v>
      </c>
      <c r="M74" s="641" t="s">
        <v>43</v>
      </c>
      <c r="N74" s="761">
        <v>3.2332219759865048E-3</v>
      </c>
    </row>
    <row r="75" spans="1:14">
      <c r="A75" s="126"/>
      <c r="K75" s="179" t="str">
        <f t="shared" si="1"/>
        <v>South Carolina (0.1)</v>
      </c>
      <c r="L75" s="773">
        <v>0.11915606045816961</v>
      </c>
      <c r="M75" s="292" t="s">
        <v>45</v>
      </c>
      <c r="N75" s="763">
        <v>3.1347613035517855E-3</v>
      </c>
    </row>
    <row r="76" spans="1:14">
      <c r="A76" s="126"/>
      <c r="K76" s="167" t="str">
        <f t="shared" si="1"/>
        <v>Delaware (—)</v>
      </c>
      <c r="L76" s="774" t="s">
        <v>27</v>
      </c>
      <c r="M76" s="642" t="s">
        <v>36</v>
      </c>
      <c r="N76" s="764" t="s">
        <v>27</v>
      </c>
    </row>
    <row r="77" spans="1:14">
      <c r="A77" s="126"/>
      <c r="K77" s="167" t="str">
        <f t="shared" si="1"/>
        <v>Maryland (—)</v>
      </c>
      <c r="L77" s="765" t="s">
        <v>27</v>
      </c>
      <c r="M77" s="642" t="s">
        <v>41</v>
      </c>
      <c r="N77" s="764" t="s">
        <v>27</v>
      </c>
    </row>
    <row r="78" spans="1:14">
      <c r="A78" s="126"/>
      <c r="K78" s="167" t="str">
        <f t="shared" si="1"/>
        <v>Mississippi (—)</v>
      </c>
      <c r="L78" s="765" t="s">
        <v>27</v>
      </c>
      <c r="M78" s="642" t="s">
        <v>42</v>
      </c>
      <c r="N78" s="765" t="s">
        <v>27</v>
      </c>
    </row>
    <row r="79" spans="1:14">
      <c r="A79" s="126"/>
      <c r="K79" s="167" t="str">
        <f t="shared" si="1"/>
        <v>Oklahoma (—)</v>
      </c>
      <c r="L79" s="765" t="s">
        <v>27</v>
      </c>
      <c r="M79" s="291" t="s">
        <v>44</v>
      </c>
      <c r="N79" s="765" t="s">
        <v>27</v>
      </c>
    </row>
    <row r="80" spans="1:14">
      <c r="A80" s="126"/>
    </row>
    <row r="81" spans="1:19">
      <c r="A81" s="126"/>
    </row>
    <row r="82" spans="1:19">
      <c r="A82" s="126"/>
      <c r="L82" s="270"/>
      <c r="M82" s="89"/>
    </row>
    <row r="83" spans="1:19">
      <c r="A83" s="126"/>
      <c r="M83" s="89"/>
    </row>
    <row r="84" spans="1:19">
      <c r="A84" s="127"/>
      <c r="K84" s="9"/>
      <c r="M84" s="89"/>
    </row>
    <row r="85" spans="1:19">
      <c r="A85" s="125"/>
    </row>
    <row r="86" spans="1:19">
      <c r="A86" s="126"/>
    </row>
    <row r="87" spans="1:19">
      <c r="A87" s="126"/>
      <c r="J87" s="810" t="s">
        <v>211</v>
      </c>
    </row>
    <row r="88" spans="1:19">
      <c r="A88" s="126"/>
      <c r="K88" s="293" t="s">
        <v>114</v>
      </c>
      <c r="L88" s="136"/>
      <c r="M88" s="136"/>
      <c r="N88" s="195" t="s">
        <v>27</v>
      </c>
      <c r="O88" s="136"/>
      <c r="P88" s="136"/>
      <c r="Q88" s="244"/>
      <c r="R88" s="57"/>
      <c r="S88" s="13"/>
    </row>
    <row r="89" spans="1:19">
      <c r="A89" s="126"/>
      <c r="K89" s="337"/>
      <c r="L89" s="337"/>
      <c r="M89" s="337"/>
      <c r="N89" s="337"/>
      <c r="O89" s="337"/>
      <c r="P89" s="136"/>
      <c r="Q89" s="57"/>
      <c r="R89" s="57"/>
      <c r="S89" s="13"/>
    </row>
    <row r="90" spans="1:19">
      <c r="A90" s="126"/>
      <c r="K90" s="154"/>
      <c r="L90" s="318" t="s">
        <v>4</v>
      </c>
      <c r="M90" s="307" t="s">
        <v>12</v>
      </c>
      <c r="N90" s="319"/>
      <c r="O90" s="307" t="s">
        <v>4</v>
      </c>
      <c r="P90" s="247"/>
      <c r="R90" s="57"/>
      <c r="S90" s="13"/>
    </row>
    <row r="91" spans="1:19">
      <c r="A91" s="126"/>
      <c r="K91" s="167" t="str">
        <f t="shared" ref="K91:K105" si="2">N91&amp;" ("&amp;TEXT(M91,"0.0")&amp;")"</f>
        <v>Maryland (1.6)</v>
      </c>
      <c r="L91" s="711">
        <f t="shared" ref="L91:L105" si="3">+O91/100</f>
        <v>0.23960286509936549</v>
      </c>
      <c r="M91" s="909">
        <v>1.6196213803767634</v>
      </c>
      <c r="N91" s="138" t="s">
        <v>41</v>
      </c>
      <c r="O91" s="909">
        <v>23.960286509936548</v>
      </c>
      <c r="P91" s="259"/>
      <c r="R91" s="63"/>
      <c r="S91" s="13"/>
    </row>
    <row r="92" spans="1:19">
      <c r="A92" s="126"/>
      <c r="K92" s="167" t="str">
        <f t="shared" si="2"/>
        <v>Florida* (5.9)</v>
      </c>
      <c r="L92" s="711">
        <f t="shared" si="3"/>
        <v>0.17273667579385407</v>
      </c>
      <c r="M92" s="909">
        <v>5.9164450257053307</v>
      </c>
      <c r="N92" s="138" t="s">
        <v>53</v>
      </c>
      <c r="O92" s="909">
        <v>17.273667579385407</v>
      </c>
      <c r="P92" s="259"/>
      <c r="R92" s="63"/>
      <c r="S92" s="13"/>
    </row>
    <row r="93" spans="1:19">
      <c r="A93" s="126"/>
      <c r="K93" s="167" t="str">
        <f t="shared" si="2"/>
        <v>Tennessee (0.9)</v>
      </c>
      <c r="L93" s="711">
        <f t="shared" si="3"/>
        <v>0.16487376553455901</v>
      </c>
      <c r="M93" s="909">
        <v>0.93520635090852799</v>
      </c>
      <c r="N93" s="138" t="s">
        <v>46</v>
      </c>
      <c r="O93" s="909">
        <v>16.487376553455903</v>
      </c>
      <c r="P93" s="259"/>
      <c r="R93" s="63"/>
      <c r="S93" s="13"/>
    </row>
    <row r="94" spans="1:19">
      <c r="A94" s="126"/>
      <c r="K94" s="167" t="str">
        <f t="shared" si="2"/>
        <v>Arkansas (1.6)</v>
      </c>
      <c r="L94" s="711">
        <f t="shared" si="3"/>
        <v>0.16430934975718636</v>
      </c>
      <c r="M94" s="909">
        <v>1.5504319616352991</v>
      </c>
      <c r="N94" s="138" t="s">
        <v>35</v>
      </c>
      <c r="O94" s="909">
        <v>16.430934975718635</v>
      </c>
      <c r="P94" s="259"/>
      <c r="R94" s="63"/>
      <c r="S94" s="13"/>
    </row>
    <row r="95" spans="1:19">
      <c r="A95" s="126"/>
      <c r="K95" s="167" t="str">
        <f t="shared" si="2"/>
        <v>Oklahoma (0.7)</v>
      </c>
      <c r="L95" s="711">
        <f t="shared" si="3"/>
        <v>0.15789633706630077</v>
      </c>
      <c r="M95" s="909">
        <v>0.71584548557772365</v>
      </c>
      <c r="N95" s="138" t="s">
        <v>44</v>
      </c>
      <c r="O95" s="909">
        <v>15.789633706630076</v>
      </c>
      <c r="P95" s="259"/>
      <c r="R95" s="63"/>
      <c r="S95" s="13"/>
    </row>
    <row r="96" spans="1:19">
      <c r="A96" s="126"/>
      <c r="K96" s="167" t="str">
        <f t="shared" si="2"/>
        <v>Kentucky (0.8)</v>
      </c>
      <c r="L96" s="711">
        <f t="shared" si="3"/>
        <v>0.13646225680220675</v>
      </c>
      <c r="M96" s="909">
        <v>0.83167669321067983</v>
      </c>
      <c r="N96" s="138" t="s">
        <v>39</v>
      </c>
      <c r="O96" s="909">
        <v>13.646225680220676</v>
      </c>
      <c r="P96" s="259"/>
      <c r="R96" s="63"/>
      <c r="S96" s="13"/>
    </row>
    <row r="97" spans="1:19">
      <c r="A97" s="126"/>
      <c r="K97" s="167" t="str">
        <f t="shared" si="2"/>
        <v>Texas (1.0)</v>
      </c>
      <c r="L97" s="711">
        <f t="shared" si="3"/>
        <v>0.13623079837150959</v>
      </c>
      <c r="M97" s="909">
        <v>0.98131187471753556</v>
      </c>
      <c r="N97" s="138" t="s">
        <v>47</v>
      </c>
      <c r="O97" s="825">
        <v>13.623079837150959</v>
      </c>
      <c r="P97" s="259"/>
      <c r="R97" s="63"/>
      <c r="S97" s="13"/>
    </row>
    <row r="98" spans="1:19">
      <c r="A98" s="126"/>
      <c r="K98" s="167" t="str">
        <f t="shared" si="2"/>
        <v>Alabama (0.8)</v>
      </c>
      <c r="L98" s="711">
        <f t="shared" si="3"/>
        <v>0.1204025697835899</v>
      </c>
      <c r="M98" s="909">
        <v>0.83360093410561653</v>
      </c>
      <c r="N98" s="138" t="s">
        <v>34</v>
      </c>
      <c r="O98" s="909">
        <v>12.04025697835899</v>
      </c>
      <c r="P98" s="259"/>
      <c r="R98" s="63"/>
      <c r="S98" s="13"/>
    </row>
    <row r="99" spans="1:19">
      <c r="A99" s="126"/>
      <c r="K99" s="167" t="str">
        <f t="shared" si="2"/>
        <v>West Virginia (1.2)</v>
      </c>
      <c r="L99" s="711">
        <f t="shared" si="3"/>
        <v>0.11889105074337694</v>
      </c>
      <c r="M99" s="910">
        <v>1.1521200345256464</v>
      </c>
      <c r="N99" s="138" t="s">
        <v>49</v>
      </c>
      <c r="O99" s="910">
        <v>11.889105074337694</v>
      </c>
      <c r="P99" s="259"/>
      <c r="R99" s="63"/>
      <c r="S99" s="13"/>
    </row>
    <row r="100" spans="1:19">
      <c r="A100" s="126"/>
      <c r="K100" s="167" t="str">
        <f t="shared" si="2"/>
        <v>North Carolina (1.1)</v>
      </c>
      <c r="L100" s="711">
        <f t="shared" si="3"/>
        <v>0.11845159473850549</v>
      </c>
      <c r="M100" s="909">
        <v>1.1401509205144258</v>
      </c>
      <c r="N100" s="138" t="s">
        <v>43</v>
      </c>
      <c r="O100" s="909">
        <v>11.845159473850549</v>
      </c>
      <c r="P100" s="259"/>
      <c r="R100" s="53"/>
    </row>
    <row r="101" spans="1:19">
      <c r="A101" s="126"/>
      <c r="K101" s="167" t="str">
        <f t="shared" si="2"/>
        <v>Mississippi (0.5)</v>
      </c>
      <c r="L101" s="711">
        <f t="shared" si="3"/>
        <v>0.11726077999089027</v>
      </c>
      <c r="M101" s="909">
        <v>0.52934878953198172</v>
      </c>
      <c r="N101" s="138" t="s">
        <v>42</v>
      </c>
      <c r="O101" s="909">
        <v>11.726077999089027</v>
      </c>
      <c r="P101" s="259"/>
      <c r="R101" s="63"/>
      <c r="S101" s="13"/>
    </row>
    <row r="102" spans="1:19">
      <c r="A102" s="126"/>
      <c r="K102" s="167" t="str">
        <f t="shared" si="2"/>
        <v>Georgia (9.8)</v>
      </c>
      <c r="L102" s="711">
        <f t="shared" si="3"/>
        <v>9.79257088222662E-2</v>
      </c>
      <c r="M102" s="825">
        <v>9.7925708822266202</v>
      </c>
      <c r="N102" s="138" t="s">
        <v>38</v>
      </c>
      <c r="O102" s="909">
        <v>9.7925708822266202</v>
      </c>
      <c r="P102" s="259"/>
      <c r="R102" s="63"/>
      <c r="S102" s="13"/>
    </row>
    <row r="103" spans="1:19">
      <c r="A103" s="126"/>
      <c r="K103" s="167" t="str">
        <f t="shared" si="2"/>
        <v>South Carolina (2.3)</v>
      </c>
      <c r="L103" s="711">
        <f t="shared" si="3"/>
        <v>7.2157309367464992E-2</v>
      </c>
      <c r="M103" s="909">
        <v>2.3029964887725081</v>
      </c>
      <c r="N103" s="138" t="s">
        <v>45</v>
      </c>
      <c r="O103" s="909">
        <v>7.2157309367464997</v>
      </c>
      <c r="P103" s="259"/>
      <c r="R103" s="63"/>
    </row>
    <row r="104" spans="1:19">
      <c r="A104" s="126"/>
      <c r="K104" s="167" t="str">
        <f t="shared" si="2"/>
        <v>Virginia (1.4)</v>
      </c>
      <c r="L104" s="711">
        <f t="shared" si="3"/>
        <v>6.211575791244834E-2</v>
      </c>
      <c r="M104" s="909">
        <v>1.4112813295474833</v>
      </c>
      <c r="N104" s="138" t="s">
        <v>48</v>
      </c>
      <c r="O104" s="909">
        <v>6.2115757912448339</v>
      </c>
      <c r="P104" s="259"/>
      <c r="R104" s="63"/>
      <c r="S104" s="13"/>
    </row>
    <row r="105" spans="1:19">
      <c r="A105" s="126"/>
      <c r="K105" s="167" t="str">
        <f t="shared" si="2"/>
        <v>Delaware (0.2)</v>
      </c>
      <c r="L105" s="711">
        <f t="shared" si="3"/>
        <v>2.6607088149803108E-2</v>
      </c>
      <c r="M105" s="911">
        <v>0.22678256106779848</v>
      </c>
      <c r="N105" s="138" t="s">
        <v>36</v>
      </c>
      <c r="O105" s="909">
        <v>2.6607088149803109</v>
      </c>
      <c r="P105" s="259"/>
      <c r="R105" s="62"/>
    </row>
    <row r="106" spans="1:19">
      <c r="A106" s="126"/>
      <c r="K106" s="179" t="str">
        <f t="shared" ref="K106" si="4">N106&amp;" ("&amp;TEXT(M106,"0.0")&amp;")"</f>
        <v>Louisiana (—)</v>
      </c>
      <c r="L106" s="344">
        <f t="shared" ref="L106" si="5">+O106/100</f>
        <v>0</v>
      </c>
      <c r="M106" s="887" t="s">
        <v>27</v>
      </c>
      <c r="N106" s="644" t="s">
        <v>40</v>
      </c>
      <c r="O106" s="409">
        <v>0</v>
      </c>
      <c r="P106" s="259"/>
      <c r="R106" s="63"/>
      <c r="S106" s="13"/>
    </row>
    <row r="107" spans="1:19">
      <c r="A107" s="126"/>
      <c r="R107" s="32"/>
    </row>
    <row r="108" spans="1:19">
      <c r="A108" s="126"/>
      <c r="B108" s="22"/>
    </row>
    <row r="109" spans="1:19">
      <c r="A109" s="125"/>
      <c r="N109" s="65"/>
    </row>
    <row r="110" spans="1:19">
      <c r="A110" s="125"/>
      <c r="K110" s="9"/>
      <c r="N110" s="65"/>
    </row>
    <row r="111" spans="1:19">
      <c r="A111" s="125"/>
      <c r="J111" s="257">
        <v>4</v>
      </c>
      <c r="N111" s="65"/>
    </row>
    <row r="112" spans="1:19" ht="44.25" customHeight="1">
      <c r="A112" s="129"/>
      <c r="B112" s="716" t="s">
        <v>202</v>
      </c>
      <c r="C112" s="19"/>
      <c r="D112" s="19"/>
      <c r="E112" s="19"/>
      <c r="F112" s="19"/>
      <c r="G112" s="19"/>
      <c r="H112" s="19"/>
      <c r="I112" s="19"/>
      <c r="N112" s="65"/>
    </row>
    <row r="113" spans="1:22" ht="10.5" customHeight="1">
      <c r="A113" s="128"/>
      <c r="N113" s="65"/>
    </row>
    <row r="114" spans="1:22" ht="10.5" customHeight="1">
      <c r="A114" s="125"/>
    </row>
    <row r="115" spans="1:22" ht="10.5" customHeight="1">
      <c r="A115" s="125"/>
    </row>
    <row r="116" spans="1:22">
      <c r="A116" s="126"/>
    </row>
    <row r="117" spans="1:22">
      <c r="A117" s="126"/>
      <c r="J117" s="810" t="s">
        <v>211</v>
      </c>
      <c r="M117" s="120" t="s">
        <v>144</v>
      </c>
      <c r="U117" s="244"/>
    </row>
    <row r="118" spans="1:22">
      <c r="A118" s="126"/>
      <c r="K118" s="339" t="s">
        <v>128</v>
      </c>
      <c r="L118" s="337"/>
      <c r="M118" s="337"/>
      <c r="N118" s="337"/>
      <c r="O118" s="342"/>
      <c r="P118" s="342"/>
      <c r="Q118" s="343"/>
      <c r="R118" s="342"/>
      <c r="S118" s="342"/>
      <c r="T118" s="141"/>
      <c r="U118" s="140"/>
      <c r="V118" s="140"/>
    </row>
    <row r="119" spans="1:22">
      <c r="A119" s="126"/>
      <c r="K119" s="136"/>
      <c r="L119" s="300" t="s">
        <v>11</v>
      </c>
      <c r="M119" s="300" t="s">
        <v>56</v>
      </c>
      <c r="N119" s="301" t="s">
        <v>58</v>
      </c>
      <c r="O119" s="297" t="s">
        <v>11</v>
      </c>
      <c r="P119" s="297" t="s">
        <v>56</v>
      </c>
      <c r="Q119" s="297" t="s">
        <v>125</v>
      </c>
      <c r="R119" s="297" t="s">
        <v>12</v>
      </c>
      <c r="S119" s="205"/>
      <c r="U119" s="140"/>
      <c r="V119" s="140"/>
    </row>
    <row r="120" spans="1:22">
      <c r="A120" s="126"/>
      <c r="K120" s="167" t="str">
        <f>S120&amp;" ("&amp;TEXT(R120,"0.0")&amp;")"</f>
        <v>SREB states (0.4)</v>
      </c>
      <c r="L120" s="380">
        <f>+O120/100</f>
        <v>0.85365170431592619</v>
      </c>
      <c r="M120" s="175">
        <f>+P120/100</f>
        <v>0.7918736557085303</v>
      </c>
      <c r="N120" s="271">
        <f>+Q120/100</f>
        <v>6.1778048607395913E-2</v>
      </c>
      <c r="O120" s="775">
        <v>85.365170431592617</v>
      </c>
      <c r="P120" s="776">
        <v>79.187365570853032</v>
      </c>
      <c r="Q120" s="775">
        <v>6.1778048607395917</v>
      </c>
      <c r="R120" s="777">
        <v>0.43969745639778068</v>
      </c>
      <c r="S120" s="645" t="s">
        <v>0</v>
      </c>
      <c r="U120" s="140"/>
      <c r="V120" s="140"/>
    </row>
    <row r="121" spans="1:22">
      <c r="A121" s="126"/>
      <c r="K121" s="167"/>
      <c r="L121" s="380"/>
      <c r="M121" s="175"/>
      <c r="N121" s="271"/>
      <c r="O121" s="775"/>
      <c r="P121" s="775"/>
      <c r="Q121" s="775"/>
      <c r="R121" s="778"/>
      <c r="S121" s="222"/>
      <c r="U121" s="140"/>
      <c r="V121" s="140"/>
    </row>
    <row r="122" spans="1:22">
      <c r="A122" s="126"/>
      <c r="K122" s="167" t="str">
        <f t="shared" ref="K122:K137" si="6">S122&amp;" ("&amp;TEXT(R122,"0.0")&amp;")"</f>
        <v>Virginia (0.1)</v>
      </c>
      <c r="L122" s="380">
        <f t="shared" ref="L122:N124" si="7">+O122/100</f>
        <v>0.92202648754831751</v>
      </c>
      <c r="M122" s="175">
        <f t="shared" si="7"/>
        <v>0.86100373867308788</v>
      </c>
      <c r="N122" s="271">
        <f t="shared" si="7"/>
        <v>6.102274887522971E-2</v>
      </c>
      <c r="O122" s="775">
        <v>92.202648754831756</v>
      </c>
      <c r="P122" s="776">
        <v>86.100373867308789</v>
      </c>
      <c r="Q122" s="775">
        <v>6.1022748875229711</v>
      </c>
      <c r="R122" s="778">
        <v>0.11814082033491502</v>
      </c>
      <c r="S122" s="646" t="s">
        <v>48</v>
      </c>
      <c r="U122" s="140"/>
      <c r="V122" s="140"/>
    </row>
    <row r="123" spans="1:22">
      <c r="A123" s="126"/>
      <c r="K123" s="167" t="str">
        <f t="shared" si="6"/>
        <v>Maryland (1.5)</v>
      </c>
      <c r="L123" s="380">
        <f t="shared" si="7"/>
        <v>0.90452076911786294</v>
      </c>
      <c r="M123" s="175">
        <f t="shared" si="7"/>
        <v>0.85637751357698522</v>
      </c>
      <c r="N123" s="271">
        <f t="shared" si="7"/>
        <v>4.8143255540877734E-2</v>
      </c>
      <c r="O123" s="775">
        <v>90.452076911786293</v>
      </c>
      <c r="P123" s="776">
        <v>85.637751357698519</v>
      </c>
      <c r="Q123" s="775">
        <v>4.8143255540877732</v>
      </c>
      <c r="R123" s="778">
        <v>1.5125357713633036</v>
      </c>
      <c r="S123" s="646" t="s">
        <v>41</v>
      </c>
      <c r="U123" s="196"/>
      <c r="V123" s="140"/>
    </row>
    <row r="124" spans="1:22">
      <c r="A124" s="126"/>
      <c r="K124" s="167" t="str">
        <f t="shared" si="6"/>
        <v>North Carolina (1.1)</v>
      </c>
      <c r="L124" s="380">
        <f t="shared" si="7"/>
        <v>0.87228119582638275</v>
      </c>
      <c r="M124" s="175">
        <f t="shared" si="7"/>
        <v>0.84247538677918432</v>
      </c>
      <c r="N124" s="271">
        <f t="shared" si="7"/>
        <v>2.980580904719848E-2</v>
      </c>
      <c r="O124" s="775">
        <v>87.228119582638271</v>
      </c>
      <c r="P124" s="776">
        <v>84.247538677918428</v>
      </c>
      <c r="Q124" s="775">
        <v>2.9805809047198482</v>
      </c>
      <c r="R124" s="778">
        <v>1.0641991280928096</v>
      </c>
      <c r="S124" s="646" t="s">
        <v>43</v>
      </c>
      <c r="U124" s="140"/>
      <c r="V124" s="140"/>
    </row>
    <row r="125" spans="1:22">
      <c r="A125" s="126"/>
      <c r="K125" s="167" t="str">
        <f t="shared" si="6"/>
        <v>Delaware** (0.9)</v>
      </c>
      <c r="L125" s="380">
        <f t="shared" ref="L125:L137" si="8">+O125/100</f>
        <v>0.87130397787704739</v>
      </c>
      <c r="M125" s="175">
        <f t="shared" ref="M125:M137" si="9">+P125/100</f>
        <v>0.87130397787704739</v>
      </c>
      <c r="N125" s="271"/>
      <c r="O125" s="775">
        <v>87.130397787704737</v>
      </c>
      <c r="P125" s="776">
        <v>87.130397787704737</v>
      </c>
      <c r="Q125" s="780">
        <v>0</v>
      </c>
      <c r="R125" s="778">
        <v>0.85344919732330027</v>
      </c>
      <c r="S125" s="646" t="s">
        <v>126</v>
      </c>
      <c r="U125" s="140"/>
      <c r="V125" s="140"/>
    </row>
    <row r="126" spans="1:22">
      <c r="A126" s="126"/>
      <c r="K126" s="167" t="str">
        <f t="shared" si="6"/>
        <v>Texas (-0.3)</v>
      </c>
      <c r="L126" s="380">
        <f t="shared" si="8"/>
        <v>0.8630755090103891</v>
      </c>
      <c r="M126" s="175">
        <f t="shared" si="9"/>
        <v>0.75470016433167142</v>
      </c>
      <c r="N126" s="271">
        <f>+Q126/100</f>
        <v>0.10837534467871764</v>
      </c>
      <c r="O126" s="775">
        <v>86.307550901038908</v>
      </c>
      <c r="P126" s="779">
        <v>75.470016433167146</v>
      </c>
      <c r="Q126" s="775">
        <v>10.837534467871764</v>
      </c>
      <c r="R126" s="778">
        <v>-0.26010586463765151</v>
      </c>
      <c r="S126" s="646" t="s">
        <v>47</v>
      </c>
      <c r="U126" s="140"/>
      <c r="V126" s="140"/>
    </row>
    <row r="127" spans="1:22">
      <c r="A127" s="126"/>
      <c r="K127" s="167" t="str">
        <f t="shared" si="6"/>
        <v>Florida** (2.6)</v>
      </c>
      <c r="L127" s="380">
        <f t="shared" si="8"/>
        <v>0.85557513617430314</v>
      </c>
      <c r="M127" s="175">
        <f t="shared" si="9"/>
        <v>0.85557513617430314</v>
      </c>
      <c r="N127" s="271"/>
      <c r="O127" s="775">
        <v>85.557513617430317</v>
      </c>
      <c r="P127" s="776">
        <v>85.557513617430317</v>
      </c>
      <c r="Q127" s="775">
        <v>0</v>
      </c>
      <c r="R127" s="778">
        <v>2.6105197395589386</v>
      </c>
      <c r="S127" s="646" t="s">
        <v>147</v>
      </c>
      <c r="U127" s="140"/>
      <c r="V127" s="140"/>
    </row>
    <row r="128" spans="1:22">
      <c r="A128" s="126"/>
      <c r="K128" s="167" t="str">
        <f t="shared" si="6"/>
        <v>Georgia (1.0)</v>
      </c>
      <c r="L128" s="380">
        <f t="shared" si="8"/>
        <v>0.85537853525997287</v>
      </c>
      <c r="M128" s="175">
        <f t="shared" si="9"/>
        <v>0.79764110164258373</v>
      </c>
      <c r="N128" s="271">
        <f t="shared" ref="N128:N135" si="10">+Q128/100</f>
        <v>5.7737433617389158E-2</v>
      </c>
      <c r="O128" s="775">
        <v>85.537853525997292</v>
      </c>
      <c r="P128" s="776">
        <v>79.764110164258369</v>
      </c>
      <c r="Q128" s="775">
        <v>5.7737433617389158</v>
      </c>
      <c r="R128" s="778">
        <v>0.95276383644927876</v>
      </c>
      <c r="S128" s="646" t="s">
        <v>38</v>
      </c>
      <c r="U128" s="140"/>
      <c r="V128" s="140"/>
    </row>
    <row r="129" spans="1:28">
      <c r="A129" s="126"/>
      <c r="K129" s="167" t="str">
        <f t="shared" si="6"/>
        <v>Alabama (-0.7)</v>
      </c>
      <c r="L129" s="380">
        <f t="shared" si="8"/>
        <v>0.8520835249747033</v>
      </c>
      <c r="M129" s="175">
        <f t="shared" si="9"/>
        <v>0.7974887314874437</v>
      </c>
      <c r="N129" s="271">
        <f t="shared" si="10"/>
        <v>5.459479348725968E-2</v>
      </c>
      <c r="O129" s="775">
        <v>85.208352497470329</v>
      </c>
      <c r="P129" s="779">
        <v>79.748873148744366</v>
      </c>
      <c r="Q129" s="775">
        <v>5.4594793487259681</v>
      </c>
      <c r="R129" s="778">
        <v>-0.66011448149541252</v>
      </c>
      <c r="S129" s="645" t="s">
        <v>34</v>
      </c>
      <c r="U129" s="140"/>
      <c r="V129" s="140"/>
    </row>
    <row r="130" spans="1:28">
      <c r="A130" s="126"/>
      <c r="K130" s="167" t="str">
        <f t="shared" si="6"/>
        <v>South Carolina (0.3)</v>
      </c>
      <c r="L130" s="380">
        <f t="shared" si="8"/>
        <v>0.85083619573174163</v>
      </c>
      <c r="M130" s="175">
        <f t="shared" si="9"/>
        <v>0.80100230868855216</v>
      </c>
      <c r="N130" s="271">
        <f t="shared" si="10"/>
        <v>4.9833887043189369E-2</v>
      </c>
      <c r="O130" s="775">
        <v>85.083619573174161</v>
      </c>
      <c r="P130" s="776">
        <v>80.10023086885522</v>
      </c>
      <c r="Q130" s="775">
        <v>4.9833887043189371</v>
      </c>
      <c r="R130" s="778">
        <v>0.2661912577619745</v>
      </c>
      <c r="S130" s="646" t="s">
        <v>45</v>
      </c>
      <c r="U130" s="140"/>
      <c r="V130" s="140"/>
    </row>
    <row r="131" spans="1:28">
      <c r="A131" s="126"/>
      <c r="K131" s="167" t="str">
        <f t="shared" si="6"/>
        <v>Oklahoma (0.9)</v>
      </c>
      <c r="L131" s="380">
        <f t="shared" si="8"/>
        <v>0.83792918042860431</v>
      </c>
      <c r="M131" s="175">
        <f t="shared" si="9"/>
        <v>0.7389968507565865</v>
      </c>
      <c r="N131" s="271">
        <f t="shared" si="10"/>
        <v>9.8932329672017816E-2</v>
      </c>
      <c r="O131" s="775">
        <v>83.792918042860435</v>
      </c>
      <c r="P131" s="776">
        <v>73.899685075658653</v>
      </c>
      <c r="Q131" s="775">
        <v>9.8932329672017811</v>
      </c>
      <c r="R131" s="778">
        <v>0.89531455702164919</v>
      </c>
      <c r="S131" s="646" t="s">
        <v>44</v>
      </c>
      <c r="U131" s="140"/>
      <c r="V131" s="140"/>
    </row>
    <row r="132" spans="1:28">
      <c r="A132" s="126"/>
      <c r="K132" s="167" t="str">
        <f t="shared" si="6"/>
        <v>Tennessee (1.7)</v>
      </c>
      <c r="L132" s="380">
        <f t="shared" si="8"/>
        <v>0.83708293128840594</v>
      </c>
      <c r="M132" s="175">
        <f t="shared" si="9"/>
        <v>0.74871768828398766</v>
      </c>
      <c r="N132" s="271">
        <f t="shared" si="10"/>
        <v>8.8365243004418267E-2</v>
      </c>
      <c r="O132" s="775">
        <v>83.708293128840594</v>
      </c>
      <c r="P132" s="776">
        <v>74.871768828398771</v>
      </c>
      <c r="Q132" s="775">
        <v>8.8365243004418268</v>
      </c>
      <c r="R132" s="778">
        <v>1.6754549740321494</v>
      </c>
      <c r="S132" s="646" t="s">
        <v>46</v>
      </c>
      <c r="U132" s="140"/>
      <c r="V132" s="140"/>
    </row>
    <row r="133" spans="1:28">
      <c r="A133" s="126"/>
      <c r="K133" s="167" t="str">
        <f t="shared" si="6"/>
        <v>Kentucky (0.1)</v>
      </c>
      <c r="L133" s="380">
        <f t="shared" si="8"/>
        <v>0.82448719434465179</v>
      </c>
      <c r="M133" s="175">
        <f t="shared" si="9"/>
        <v>0.7559972186811913</v>
      </c>
      <c r="N133" s="271">
        <f t="shared" si="10"/>
        <v>6.848997566346042E-2</v>
      </c>
      <c r="O133" s="775">
        <v>82.448719434465175</v>
      </c>
      <c r="P133" s="776">
        <v>75.599721868119133</v>
      </c>
      <c r="Q133" s="775">
        <v>6.8489975663460418</v>
      </c>
      <c r="R133" s="778">
        <v>9.6854035781916537E-2</v>
      </c>
      <c r="S133" s="646" t="s">
        <v>39</v>
      </c>
      <c r="U133" s="140"/>
      <c r="V133" s="140"/>
    </row>
    <row r="134" spans="1:28">
      <c r="A134" s="126"/>
      <c r="K134" s="167" t="str">
        <f t="shared" si="6"/>
        <v>Louisiana (0.1)</v>
      </c>
      <c r="L134" s="380">
        <f t="shared" si="8"/>
        <v>0.81523182064014943</v>
      </c>
      <c r="M134" s="175">
        <f t="shared" si="9"/>
        <v>0.73282855597620344</v>
      </c>
      <c r="N134" s="271">
        <f t="shared" si="10"/>
        <v>8.240326466394611E-2</v>
      </c>
      <c r="O134" s="775">
        <v>81.523182064014946</v>
      </c>
      <c r="P134" s="776">
        <v>73.28285559762034</v>
      </c>
      <c r="Q134" s="775">
        <v>8.2403264663946114</v>
      </c>
      <c r="R134" s="777">
        <v>9.0580814770532925E-2</v>
      </c>
      <c r="S134" s="646" t="s">
        <v>40</v>
      </c>
      <c r="U134" s="140"/>
      <c r="V134" s="140"/>
    </row>
    <row r="135" spans="1:28">
      <c r="A135" s="126"/>
      <c r="K135" s="167" t="str">
        <f t="shared" si="6"/>
        <v>Arkansas (-4.4)</v>
      </c>
      <c r="L135" s="380">
        <f t="shared" si="8"/>
        <v>0.79919981882690405</v>
      </c>
      <c r="M135" s="175">
        <f t="shared" si="9"/>
        <v>0.72114441005510665</v>
      </c>
      <c r="N135" s="271">
        <f t="shared" si="10"/>
        <v>7.8055408771797383E-2</v>
      </c>
      <c r="O135" s="775">
        <v>79.919981882690408</v>
      </c>
      <c r="P135" s="776">
        <v>72.11444100551067</v>
      </c>
      <c r="Q135" s="780">
        <v>7.8055408771797383</v>
      </c>
      <c r="R135" s="778">
        <v>-4.4475339021996518</v>
      </c>
      <c r="S135" s="646" t="s">
        <v>35</v>
      </c>
      <c r="U135" s="140"/>
      <c r="V135" s="140"/>
    </row>
    <row r="136" spans="1:28">
      <c r="A136" s="126"/>
      <c r="K136" s="167" t="str">
        <f t="shared" si="6"/>
        <v>Mississippi** (1.7)</v>
      </c>
      <c r="L136" s="380">
        <f t="shared" si="8"/>
        <v>0.78997656390841897</v>
      </c>
      <c r="M136" s="175">
        <f t="shared" si="9"/>
        <v>0.78997656390841897</v>
      </c>
      <c r="N136" s="271"/>
      <c r="O136" s="775">
        <v>78.997656390841897</v>
      </c>
      <c r="P136" s="776">
        <v>78.997656390841897</v>
      </c>
      <c r="Q136" s="780">
        <v>0</v>
      </c>
      <c r="R136" s="778">
        <v>1.6709143050922961</v>
      </c>
      <c r="S136" s="646" t="s">
        <v>73</v>
      </c>
      <c r="U136" s="140"/>
      <c r="V136" s="140"/>
    </row>
    <row r="137" spans="1:28">
      <c r="A137" s="126"/>
      <c r="K137" s="179" t="str">
        <f t="shared" si="6"/>
        <v>West Virginia (-0.6)</v>
      </c>
      <c r="L137" s="381">
        <f t="shared" si="8"/>
        <v>0.75660433363015722</v>
      </c>
      <c r="M137" s="334">
        <f t="shared" si="9"/>
        <v>0.70752943504501831</v>
      </c>
      <c r="N137" s="341">
        <f>+Q137/100</f>
        <v>4.9074898585139005E-2</v>
      </c>
      <c r="O137" s="781">
        <v>75.660433363015727</v>
      </c>
      <c r="P137" s="782">
        <v>70.752943504501829</v>
      </c>
      <c r="Q137" s="781">
        <v>4.9074898585139008</v>
      </c>
      <c r="R137" s="783">
        <v>-0.61537497356393089</v>
      </c>
      <c r="S137" s="647" t="s">
        <v>49</v>
      </c>
      <c r="U137" s="140"/>
      <c r="V137" s="140"/>
    </row>
    <row r="138" spans="1:28">
      <c r="A138" s="126"/>
      <c r="K138" s="140"/>
      <c r="L138" s="140"/>
      <c r="M138" s="140"/>
      <c r="N138" s="140"/>
      <c r="O138" s="140"/>
      <c r="P138" s="140"/>
      <c r="Q138" s="140"/>
      <c r="R138" s="140"/>
      <c r="S138" s="140"/>
      <c r="T138" s="141"/>
      <c r="U138" s="140"/>
      <c r="V138" s="140"/>
    </row>
    <row r="139" spans="1:28">
      <c r="A139" s="127"/>
      <c r="K139" s="140"/>
      <c r="L139" s="140"/>
      <c r="M139" s="140"/>
      <c r="N139" s="140"/>
      <c r="O139" s="140"/>
      <c r="P139" s="140"/>
      <c r="Q139" s="140"/>
      <c r="R139" s="140"/>
      <c r="S139" s="140"/>
      <c r="T139" s="141"/>
      <c r="U139" s="140"/>
      <c r="V139" s="140"/>
    </row>
    <row r="140" spans="1:28">
      <c r="A140" s="125"/>
      <c r="K140" s="140"/>
      <c r="L140" s="140"/>
      <c r="M140" s="140"/>
      <c r="N140" s="140"/>
      <c r="O140" s="140"/>
      <c r="P140" s="140"/>
      <c r="Q140" s="140"/>
      <c r="R140" s="140"/>
      <c r="S140" s="140"/>
      <c r="T140" s="141"/>
      <c r="U140" s="140"/>
      <c r="V140" s="140"/>
    </row>
    <row r="141" spans="1:28">
      <c r="A141" s="126"/>
      <c r="K141" s="140"/>
      <c r="L141" s="140"/>
      <c r="M141" s="140"/>
      <c r="N141" s="140"/>
      <c r="O141" s="140"/>
      <c r="P141" s="140"/>
      <c r="Q141" s="140"/>
      <c r="R141" s="140"/>
      <c r="S141" s="140"/>
      <c r="T141" s="141"/>
      <c r="U141" s="140"/>
      <c r="V141" s="140"/>
    </row>
    <row r="142" spans="1:28">
      <c r="A142" s="126"/>
      <c r="K142" s="140"/>
      <c r="L142" s="140"/>
      <c r="M142" s="140"/>
      <c r="N142" s="140"/>
      <c r="O142" s="140"/>
      <c r="P142" s="140"/>
      <c r="Q142" s="140"/>
      <c r="R142" s="140"/>
      <c r="S142" s="140"/>
      <c r="T142" s="141"/>
      <c r="U142" s="140"/>
      <c r="V142" s="140"/>
    </row>
    <row r="143" spans="1:28">
      <c r="A143" s="126"/>
      <c r="J143" s="810" t="s">
        <v>211</v>
      </c>
      <c r="K143" s="140"/>
      <c r="L143" s="140"/>
      <c r="M143" s="120" t="s">
        <v>144</v>
      </c>
      <c r="N143" s="140"/>
      <c r="O143" s="140"/>
      <c r="P143" s="140"/>
      <c r="Q143" s="140"/>
      <c r="R143" s="140"/>
      <c r="S143" s="140"/>
      <c r="T143" s="141"/>
      <c r="U143" s="140"/>
      <c r="V143" s="244"/>
    </row>
    <row r="144" spans="1:28" s="10" customFormat="1">
      <c r="A144" s="126"/>
      <c r="B144" s="1"/>
      <c r="C144" s="1"/>
      <c r="D144" s="1"/>
      <c r="E144" s="1"/>
      <c r="F144" s="1"/>
      <c r="G144" s="1"/>
      <c r="H144" s="1"/>
      <c r="I144" s="1"/>
      <c r="J144" s="9"/>
      <c r="K144" s="339" t="s">
        <v>127</v>
      </c>
      <c r="L144" s="207"/>
      <c r="M144" s="207"/>
      <c r="N144" s="207"/>
      <c r="O144" s="207"/>
      <c r="P144" s="207"/>
      <c r="Q144" s="337"/>
      <c r="R144" s="337"/>
      <c r="S144" s="337"/>
      <c r="T144" s="340"/>
      <c r="U144" s="337"/>
      <c r="V144" s="337"/>
      <c r="W144" s="1"/>
      <c r="X144" s="1"/>
      <c r="Y144" s="1"/>
      <c r="Z144" s="1"/>
      <c r="AA144" s="1"/>
      <c r="AB144" s="1"/>
    </row>
    <row r="145" spans="1:16384" s="10" customFormat="1">
      <c r="A145" s="126"/>
      <c r="B145" s="1"/>
      <c r="C145" s="1"/>
      <c r="D145" s="1"/>
      <c r="E145" s="1"/>
      <c r="F145" s="1"/>
      <c r="G145" s="1"/>
      <c r="H145" s="1"/>
      <c r="I145" s="1"/>
      <c r="J145" s="1"/>
      <c r="K145" s="207"/>
      <c r="L145" s="300" t="s">
        <v>13</v>
      </c>
      <c r="M145" s="300" t="s">
        <v>57</v>
      </c>
      <c r="N145" s="304" t="s">
        <v>56</v>
      </c>
      <c r="O145" s="300" t="s">
        <v>58</v>
      </c>
      <c r="P145" s="237"/>
      <c r="Q145" s="305" t="s">
        <v>13</v>
      </c>
      <c r="R145" s="297" t="s">
        <v>57</v>
      </c>
      <c r="S145" s="306" t="s">
        <v>56</v>
      </c>
      <c r="T145" s="297" t="s">
        <v>58</v>
      </c>
      <c r="U145" s="307" t="s">
        <v>12</v>
      </c>
      <c r="V145" s="241"/>
      <c r="W145" s="1"/>
      <c r="X145" s="1"/>
      <c r="Y145" s="1"/>
      <c r="Z145" s="1"/>
      <c r="AA145" s="1"/>
      <c r="AB145" s="1"/>
    </row>
    <row r="146" spans="1:16384" s="10" customFormat="1">
      <c r="A146" s="126"/>
      <c r="B146" s="1"/>
      <c r="C146" s="1"/>
      <c r="D146" s="1"/>
      <c r="E146" s="1"/>
      <c r="F146" s="1"/>
      <c r="G146" s="1"/>
      <c r="H146" s="1"/>
      <c r="I146" s="1"/>
      <c r="J146" s="1"/>
      <c r="K146" s="167" t="str">
        <f>V146&amp;" ("&amp;TEXT(U146,"0.0")&amp;")"</f>
        <v>SREB states (0.2)</v>
      </c>
      <c r="L146" s="380">
        <f>+Q146/100</f>
        <v>0.76667728863095763</v>
      </c>
      <c r="M146" s="175">
        <f>+R146/100</f>
        <v>0.54190686790460829</v>
      </c>
      <c r="N146" s="175">
        <f>+S146/100</f>
        <v>4.4963096721031812E-2</v>
      </c>
      <c r="O146" s="175">
        <f>+T146/100</f>
        <v>0.17980732400531743</v>
      </c>
      <c r="P146" s="175"/>
      <c r="Q146" s="784">
        <v>76.667728863095761</v>
      </c>
      <c r="R146" s="776">
        <v>54.19068679046083</v>
      </c>
      <c r="S146" s="785">
        <v>4.4963096721031812</v>
      </c>
      <c r="T146" s="775">
        <v>17.980732400531743</v>
      </c>
      <c r="U146" s="786">
        <v>0.17019580723179217</v>
      </c>
      <c r="V146" s="648" t="s">
        <v>0</v>
      </c>
      <c r="W146" s="1"/>
      <c r="X146" s="1"/>
      <c r="Y146" s="1"/>
      <c r="Z146" s="1"/>
      <c r="AA146" s="1"/>
      <c r="AB146" s="1"/>
    </row>
    <row r="147" spans="1:16384" s="10" customFormat="1">
      <c r="A147" s="126"/>
      <c r="B147" s="1"/>
      <c r="C147" s="1"/>
      <c r="D147" s="1"/>
      <c r="E147" s="1"/>
      <c r="F147" s="1"/>
      <c r="G147" s="1"/>
      <c r="H147" s="1"/>
      <c r="I147" s="1"/>
      <c r="J147" s="1"/>
      <c r="K147" s="167"/>
      <c r="L147" s="380"/>
      <c r="M147" s="175"/>
      <c r="N147" s="175"/>
      <c r="O147" s="175"/>
      <c r="P147" s="175"/>
      <c r="Q147" s="784"/>
      <c r="R147" s="776"/>
      <c r="S147" s="785"/>
      <c r="T147" s="775"/>
      <c r="U147" s="786"/>
      <c r="V147" s="224"/>
      <c r="W147" s="1"/>
      <c r="X147" s="1"/>
      <c r="Y147" s="1"/>
      <c r="Z147" s="1"/>
      <c r="AA147" s="1"/>
      <c r="AB147" s="1"/>
    </row>
    <row r="148" spans="1:16384" s="10" customFormat="1">
      <c r="A148" s="126"/>
      <c r="B148" s="1"/>
      <c r="C148" s="1"/>
      <c r="D148" s="1"/>
      <c r="E148" s="1"/>
      <c r="F148" s="1"/>
      <c r="G148" s="1"/>
      <c r="H148" s="1"/>
      <c r="I148" s="1"/>
      <c r="J148" s="1"/>
      <c r="K148" s="167" t="str">
        <f t="shared" ref="K148:K163" si="11">V148&amp;" ("&amp;TEXT(U148,"0.0")&amp;")"</f>
        <v>Texas (0.1)</v>
      </c>
      <c r="L148" s="649">
        <f t="shared" ref="L148:L163" si="12">+Q148/100</f>
        <v>0.84471827551451695</v>
      </c>
      <c r="M148" s="175">
        <f t="shared" ref="M148:M163" si="13">+R148/100</f>
        <v>0.51815846799102638</v>
      </c>
      <c r="N148" s="175">
        <f t="shared" ref="N148:N163" si="14">+S148/100</f>
        <v>4.3973729557499099E-2</v>
      </c>
      <c r="O148" s="175">
        <f t="shared" ref="O148:O163" si="15">+T148/100</f>
        <v>0.2825860779659915</v>
      </c>
      <c r="P148" s="175"/>
      <c r="Q148" s="784">
        <v>84.471827551451696</v>
      </c>
      <c r="R148" s="779">
        <v>51.815846799102637</v>
      </c>
      <c r="S148" s="785">
        <v>4.3973729557499102</v>
      </c>
      <c r="T148" s="775">
        <v>28.258607796599151</v>
      </c>
      <c r="U148" s="786">
        <v>8.3765422477156903E-2</v>
      </c>
      <c r="V148" s="646" t="s">
        <v>47</v>
      </c>
      <c r="W148" s="1"/>
      <c r="X148" s="1"/>
      <c r="Y148" s="1"/>
      <c r="Z148" s="1"/>
      <c r="AA148" s="1"/>
      <c r="AB148" s="1"/>
    </row>
    <row r="149" spans="1:16384" s="10" customFormat="1">
      <c r="A149" s="126"/>
      <c r="B149" s="1"/>
      <c r="C149" s="1"/>
      <c r="D149" s="1"/>
      <c r="E149" s="1"/>
      <c r="F149" s="1"/>
      <c r="G149" s="1"/>
      <c r="H149" s="1"/>
      <c r="I149" s="1"/>
      <c r="J149" s="1"/>
      <c r="K149" s="167" t="str">
        <f t="shared" si="11"/>
        <v>Maryland (-0.8)</v>
      </c>
      <c r="L149" s="649">
        <f t="shared" si="12"/>
        <v>0.82334299777493092</v>
      </c>
      <c r="M149" s="175">
        <f t="shared" si="13"/>
        <v>0.61189400579866493</v>
      </c>
      <c r="N149" s="175">
        <f t="shared" si="14"/>
        <v>2.7307666374485874E-2</v>
      </c>
      <c r="O149" s="175">
        <f t="shared" si="15"/>
        <v>0.18414132560178006</v>
      </c>
      <c r="P149" s="175"/>
      <c r="Q149" s="784">
        <v>82.334299777493086</v>
      </c>
      <c r="R149" s="779">
        <v>61.189400579866494</v>
      </c>
      <c r="S149" s="785">
        <v>2.7307666374485873</v>
      </c>
      <c r="T149" s="775">
        <v>18.414132560178007</v>
      </c>
      <c r="U149" s="786">
        <v>-0.77992949844180259</v>
      </c>
      <c r="V149" s="646" t="s">
        <v>41</v>
      </c>
      <c r="W149" s="1"/>
      <c r="X149" s="1"/>
      <c r="Y149" s="1"/>
      <c r="Z149" s="1"/>
      <c r="AA149" s="1"/>
      <c r="AB149" s="1"/>
    </row>
    <row r="150" spans="1:16384" s="10" customFormat="1">
      <c r="A150" s="126"/>
      <c r="B150" s="1"/>
      <c r="C150" s="1"/>
      <c r="D150" s="1"/>
      <c r="E150" s="1"/>
      <c r="F150" s="1"/>
      <c r="G150" s="1"/>
      <c r="H150" s="1"/>
      <c r="I150" s="1"/>
      <c r="J150" s="1"/>
      <c r="K150" s="167" t="str">
        <f t="shared" si="11"/>
        <v>North Carolina (0.6)</v>
      </c>
      <c r="L150" s="649">
        <f t="shared" si="12"/>
        <v>0.79393708051022682</v>
      </c>
      <c r="M150" s="175">
        <f t="shared" si="13"/>
        <v>0.63135795400324457</v>
      </c>
      <c r="N150" s="175">
        <f t="shared" si="14"/>
        <v>2.3634570728759106E-2</v>
      </c>
      <c r="O150" s="175">
        <f t="shared" si="15"/>
        <v>0.13894455577822312</v>
      </c>
      <c r="P150" s="175"/>
      <c r="Q150" s="784">
        <v>79.393708051022685</v>
      </c>
      <c r="R150" s="776">
        <v>63.135795400324454</v>
      </c>
      <c r="S150" s="785">
        <v>2.3634570728759106</v>
      </c>
      <c r="T150" s="775">
        <v>13.894455577822312</v>
      </c>
      <c r="U150" s="786">
        <v>0.56560313973443499</v>
      </c>
      <c r="V150" s="646" t="s">
        <v>43</v>
      </c>
      <c r="W150" s="1"/>
      <c r="X150" s="1"/>
      <c r="Y150" s="1"/>
      <c r="Z150" s="1"/>
      <c r="AA150" s="1"/>
      <c r="AB150" s="1"/>
    </row>
    <row r="151" spans="1:16384" s="10" customFormat="1">
      <c r="A151" s="126"/>
      <c r="B151" s="1"/>
      <c r="C151" s="1"/>
      <c r="D151" s="1"/>
      <c r="E151" s="1"/>
      <c r="F151" s="1"/>
      <c r="G151" s="1"/>
      <c r="H151" s="1"/>
      <c r="I151" s="1"/>
      <c r="J151" s="1"/>
      <c r="K151" s="167" t="str">
        <f t="shared" si="11"/>
        <v>Virginia (0.9)</v>
      </c>
      <c r="L151" s="410">
        <f t="shared" si="12"/>
        <v>0.79228293729480226</v>
      </c>
      <c r="M151" s="175">
        <f t="shared" si="13"/>
        <v>0.6998017098462439</v>
      </c>
      <c r="N151" s="175">
        <f t="shared" si="14"/>
        <v>2.2136982739004649E-2</v>
      </c>
      <c r="O151" s="175">
        <f t="shared" si="15"/>
        <v>7.034424470955368E-2</v>
      </c>
      <c r="P151" s="175"/>
      <c r="Q151" s="784">
        <v>79.228293729480228</v>
      </c>
      <c r="R151" s="779">
        <v>69.980170984624394</v>
      </c>
      <c r="S151" s="785">
        <v>2.2136982739004649</v>
      </c>
      <c r="T151" s="775">
        <v>7.0344244709553676</v>
      </c>
      <c r="U151" s="786">
        <v>0.8961459125239486</v>
      </c>
      <c r="V151" s="646" t="s">
        <v>48</v>
      </c>
      <c r="W151" s="1"/>
      <c r="X151" s="1"/>
      <c r="Y151" s="1"/>
      <c r="Z151" s="1"/>
      <c r="AA151" s="1"/>
      <c r="AB151" s="1"/>
    </row>
    <row r="152" spans="1:16384" s="10" customFormat="1">
      <c r="A152" s="126"/>
      <c r="B152" s="1"/>
      <c r="C152" s="1"/>
      <c r="D152" s="1"/>
      <c r="E152" s="1"/>
      <c r="F152" s="1"/>
      <c r="G152" s="1"/>
      <c r="H152" s="1"/>
      <c r="I152" s="1"/>
      <c r="J152" s="1"/>
      <c r="K152" s="167" t="str">
        <f t="shared" si="11"/>
        <v>West Virginia (2.1)</v>
      </c>
      <c r="L152" s="411">
        <f t="shared" si="12"/>
        <v>0.78606439211917345</v>
      </c>
      <c r="M152" s="175">
        <f t="shared" si="13"/>
        <v>0.46592984142239308</v>
      </c>
      <c r="N152" s="175">
        <f t="shared" si="14"/>
        <v>3.7097549255165785E-2</v>
      </c>
      <c r="O152" s="175">
        <f t="shared" si="15"/>
        <v>0.28303700144161459</v>
      </c>
      <c r="P152" s="175"/>
      <c r="Q152" s="784">
        <v>78.606439211917348</v>
      </c>
      <c r="R152" s="779">
        <v>46.59298414223931</v>
      </c>
      <c r="S152" s="785">
        <v>3.7097549255165783</v>
      </c>
      <c r="T152" s="775">
        <v>28.303700144161461</v>
      </c>
      <c r="U152" s="786">
        <v>2.0582264105873378</v>
      </c>
      <c r="V152" s="645" t="s">
        <v>49</v>
      </c>
      <c r="W152" s="1"/>
      <c r="X152" s="1"/>
      <c r="Y152" s="1"/>
      <c r="Z152" s="1"/>
      <c r="AA152" s="1"/>
      <c r="AB152" s="1"/>
    </row>
    <row r="153" spans="1:16384" s="10" customFormat="1">
      <c r="A153" s="126"/>
      <c r="B153" s="1"/>
      <c r="C153" s="1"/>
      <c r="D153" s="1"/>
      <c r="E153" s="1"/>
      <c r="F153" s="1"/>
      <c r="G153" s="1"/>
      <c r="H153" s="1"/>
      <c r="I153" s="1"/>
      <c r="J153" s="1"/>
      <c r="K153" s="167" t="str">
        <f t="shared" si="11"/>
        <v>South Carolina (-0.4)</v>
      </c>
      <c r="L153" s="411">
        <f t="shared" si="12"/>
        <v>0.78310793569788217</v>
      </c>
      <c r="M153" s="175">
        <f t="shared" si="13"/>
        <v>0.61169941311559073</v>
      </c>
      <c r="N153" s="175">
        <f t="shared" si="14"/>
        <v>1.2311814238326104E-2</v>
      </c>
      <c r="O153" s="175">
        <f t="shared" si="15"/>
        <v>0.1590967083439653</v>
      </c>
      <c r="P153" s="175"/>
      <c r="Q153" s="784">
        <v>78.310793569788217</v>
      </c>
      <c r="R153" s="776">
        <v>61.169941311559072</v>
      </c>
      <c r="S153" s="785">
        <v>1.2311814238326104</v>
      </c>
      <c r="T153" s="775">
        <v>15.909670834396531</v>
      </c>
      <c r="U153" s="786">
        <v>-0.39221394900877726</v>
      </c>
      <c r="V153" s="646" t="s">
        <v>45</v>
      </c>
      <c r="W153" s="1"/>
      <c r="X153" s="1"/>
      <c r="Y153" s="1"/>
      <c r="Z153" s="1"/>
      <c r="AA153" s="1"/>
      <c r="AB153" s="1"/>
    </row>
    <row r="154" spans="1:16384" s="10" customFormat="1">
      <c r="A154" s="126"/>
      <c r="B154" s="1"/>
      <c r="C154" s="1"/>
      <c r="D154" s="1"/>
      <c r="E154" s="1"/>
      <c r="F154" s="1"/>
      <c r="G154" s="1"/>
      <c r="H154" s="1"/>
      <c r="I154" s="1"/>
      <c r="J154" s="1"/>
      <c r="K154" s="167" t="str">
        <f t="shared" si="11"/>
        <v>Georgia (-0.9)</v>
      </c>
      <c r="L154" s="411">
        <f t="shared" si="12"/>
        <v>0.77711283532236175</v>
      </c>
      <c r="M154" s="175">
        <f t="shared" si="13"/>
        <v>0.52945269823596952</v>
      </c>
      <c r="N154" s="175">
        <f t="shared" si="14"/>
        <v>6.5585748582164857E-2</v>
      </c>
      <c r="O154" s="175">
        <f t="shared" si="15"/>
        <v>0.18207438850422741</v>
      </c>
      <c r="P154" s="175"/>
      <c r="Q154" s="784">
        <v>77.71128353223618</v>
      </c>
      <c r="R154" s="776">
        <v>52.945269823596952</v>
      </c>
      <c r="S154" s="785">
        <v>6.5585748582164856</v>
      </c>
      <c r="T154" s="775">
        <v>18.20743885042274</v>
      </c>
      <c r="U154" s="786">
        <v>-0.85934238078776559</v>
      </c>
      <c r="V154" s="646" t="s">
        <v>38</v>
      </c>
      <c r="W154" s="1"/>
      <c r="X154" s="1"/>
      <c r="Y154" s="1"/>
      <c r="Z154" s="1"/>
      <c r="AA154" s="1"/>
      <c r="AB154" s="1"/>
    </row>
    <row r="155" spans="1:16384" s="10" customFormat="1">
      <c r="A155" s="126"/>
      <c r="B155" s="1"/>
      <c r="C155" s="1"/>
      <c r="D155" s="1"/>
      <c r="E155" s="1"/>
      <c r="F155" s="1"/>
      <c r="G155" s="1"/>
      <c r="H155" s="1"/>
      <c r="I155" s="1"/>
      <c r="J155" s="1"/>
      <c r="K155" s="167" t="str">
        <f t="shared" si="11"/>
        <v>Florida (2.0)</v>
      </c>
      <c r="L155" s="411">
        <f t="shared" si="12"/>
        <v>0.77122607255932829</v>
      </c>
      <c r="M155" s="175">
        <f t="shared" si="13"/>
        <v>0.66131234205710632</v>
      </c>
      <c r="N155" s="175">
        <f t="shared" si="14"/>
        <v>3.8312952043454265E-2</v>
      </c>
      <c r="O155" s="175">
        <f t="shared" si="15"/>
        <v>7.1600778458767833E-2</v>
      </c>
      <c r="P155" s="175"/>
      <c r="Q155" s="784">
        <v>77.122607255932834</v>
      </c>
      <c r="R155" s="779">
        <v>66.131234205710626</v>
      </c>
      <c r="S155" s="785">
        <v>3.8312952043454267</v>
      </c>
      <c r="T155" s="775">
        <v>7.1600778458767831</v>
      </c>
      <c r="U155" s="786">
        <v>2.0388964030669712</v>
      </c>
      <c r="V155" s="646" t="s">
        <v>37</v>
      </c>
      <c r="W155" s="1"/>
      <c r="X155" s="1"/>
      <c r="Y155" s="1"/>
      <c r="Z155" s="1"/>
      <c r="AA155" s="1"/>
      <c r="AB155" s="1"/>
    </row>
    <row r="156" spans="1:16384" s="10" customFormat="1">
      <c r="A156" s="126"/>
      <c r="B156" s="1"/>
      <c r="C156" s="1"/>
      <c r="D156" s="1"/>
      <c r="E156" s="1"/>
      <c r="F156" s="1"/>
      <c r="G156" s="1"/>
      <c r="H156" s="1"/>
      <c r="I156" s="1"/>
      <c r="J156" s="1"/>
      <c r="K156" s="167" t="str">
        <f t="shared" si="11"/>
        <v>Alabama (2.4)</v>
      </c>
      <c r="L156" s="650">
        <f t="shared" si="12"/>
        <v>0.7631181485992693</v>
      </c>
      <c r="M156" s="175">
        <f t="shared" si="13"/>
        <v>0.49773447015834349</v>
      </c>
      <c r="N156" s="175">
        <f t="shared" si="14"/>
        <v>4.9159561510353236E-2</v>
      </c>
      <c r="O156" s="175">
        <f t="shared" si="15"/>
        <v>0.21622411693057247</v>
      </c>
      <c r="P156" s="175"/>
      <c r="Q156" s="784">
        <v>76.311814859926926</v>
      </c>
      <c r="R156" s="779">
        <v>49.77344701583435</v>
      </c>
      <c r="S156" s="785">
        <v>4.9159561510353234</v>
      </c>
      <c r="T156" s="775">
        <v>21.622411693057249</v>
      </c>
      <c r="U156" s="786">
        <v>2.4444413754131062</v>
      </c>
      <c r="V156" s="645" t="s">
        <v>34</v>
      </c>
      <c r="W156" s="1"/>
      <c r="X156" s="1"/>
      <c r="Y156" s="1"/>
      <c r="Z156" s="1"/>
      <c r="AA156" s="1"/>
      <c r="AB156" s="1"/>
    </row>
    <row r="157" spans="1:16384" s="10" customFormat="1">
      <c r="A157" s="126"/>
      <c r="B157" s="1"/>
      <c r="C157" s="1"/>
      <c r="D157" s="1"/>
      <c r="E157" s="1"/>
      <c r="F157" s="1"/>
      <c r="G157" s="1"/>
      <c r="H157" s="1"/>
      <c r="I157" s="1"/>
      <c r="J157" s="1"/>
      <c r="K157" s="167" t="str">
        <f t="shared" si="11"/>
        <v>Tennessee (0.3)</v>
      </c>
      <c r="L157" s="411">
        <f t="shared" si="12"/>
        <v>0.75690991713445599</v>
      </c>
      <c r="M157" s="175">
        <f t="shared" si="13"/>
        <v>0.48837209302325574</v>
      </c>
      <c r="N157" s="175">
        <f t="shared" si="14"/>
        <v>0.10478481689387864</v>
      </c>
      <c r="O157" s="175">
        <f t="shared" si="15"/>
        <v>0.16375300721732158</v>
      </c>
      <c r="P157" s="175"/>
      <c r="Q157" s="784">
        <v>75.690991713445598</v>
      </c>
      <c r="R157" s="779">
        <v>48.837209302325576</v>
      </c>
      <c r="S157" s="785">
        <v>10.478481689387865</v>
      </c>
      <c r="T157" s="775">
        <v>16.37530072173216</v>
      </c>
      <c r="U157" s="786">
        <v>0.3047313552525992</v>
      </c>
      <c r="V157" s="646" t="s">
        <v>46</v>
      </c>
      <c r="W157" s="1"/>
      <c r="X157" s="1"/>
      <c r="Y157" s="1"/>
      <c r="Z157" s="1"/>
      <c r="AA157" s="1"/>
      <c r="AB157" s="1"/>
    </row>
    <row r="158" spans="1:16384" s="11" customFormat="1">
      <c r="A158" s="126"/>
      <c r="B158" s="1"/>
      <c r="C158" s="1"/>
      <c r="D158" s="1"/>
      <c r="E158" s="1"/>
      <c r="F158" s="1"/>
      <c r="G158" s="1"/>
      <c r="H158" s="1"/>
      <c r="I158" s="1"/>
      <c r="J158" s="1"/>
      <c r="K158" s="167" t="str">
        <f t="shared" si="11"/>
        <v>Oklahoma (-0.7)</v>
      </c>
      <c r="L158" s="411">
        <f t="shared" si="12"/>
        <v>0.7336524419925361</v>
      </c>
      <c r="M158" s="175">
        <f t="shared" si="13"/>
        <v>0.46900859970793446</v>
      </c>
      <c r="N158" s="175">
        <f t="shared" si="14"/>
        <v>4.4864514035372387E-2</v>
      </c>
      <c r="O158" s="175">
        <f t="shared" si="15"/>
        <v>0.21977932824922927</v>
      </c>
      <c r="P158" s="175"/>
      <c r="Q158" s="784">
        <v>73.36524419925361</v>
      </c>
      <c r="R158" s="776">
        <v>46.900859970793448</v>
      </c>
      <c r="S158" s="785">
        <v>4.4864514035372389</v>
      </c>
      <c r="T158" s="775">
        <v>21.977932824922927</v>
      </c>
      <c r="U158" s="786">
        <v>-0.73319441531403129</v>
      </c>
      <c r="V158" s="646" t="s">
        <v>44</v>
      </c>
      <c r="W158" s="1"/>
      <c r="X158" s="1"/>
      <c r="Y158" s="1"/>
      <c r="Z158" s="1"/>
      <c r="AA158" s="1"/>
      <c r="AB158" s="1"/>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c r="DV158" s="10"/>
      <c r="DW158" s="10"/>
      <c r="DX158" s="10"/>
      <c r="DY158" s="10"/>
      <c r="DZ158" s="10"/>
      <c r="EA158" s="10"/>
      <c r="EB158" s="10"/>
      <c r="EC158" s="10"/>
      <c r="ED158" s="10"/>
      <c r="EE158" s="10"/>
      <c r="EF158" s="10"/>
      <c r="EG158" s="10"/>
      <c r="EH158" s="10"/>
      <c r="EI158" s="10"/>
      <c r="EJ158" s="10"/>
      <c r="EK158" s="10"/>
      <c r="EL158" s="10"/>
      <c r="EM158" s="10"/>
      <c r="EN158" s="10"/>
      <c r="EO158" s="10"/>
      <c r="EP158" s="10"/>
      <c r="EQ158" s="10"/>
      <c r="ER158" s="10"/>
      <c r="ES158" s="10"/>
      <c r="ET158" s="10"/>
      <c r="EU158" s="10"/>
      <c r="EV158" s="10"/>
      <c r="EW158" s="10"/>
      <c r="EX158" s="10"/>
      <c r="EY158" s="10"/>
      <c r="EZ158" s="10"/>
      <c r="FA158" s="10"/>
      <c r="FB158" s="10"/>
      <c r="FC158" s="10"/>
      <c r="FD158" s="10"/>
      <c r="FE158" s="10"/>
      <c r="FF158" s="10"/>
      <c r="FG158" s="10"/>
      <c r="FH158" s="10"/>
      <c r="FI158" s="10"/>
      <c r="FJ158" s="10"/>
      <c r="FK158" s="10"/>
      <c r="FL158" s="10"/>
      <c r="FM158" s="10"/>
      <c r="FN158" s="10"/>
      <c r="FO158" s="10"/>
      <c r="FP158" s="10"/>
      <c r="FQ158" s="10"/>
      <c r="FR158" s="10"/>
      <c r="FS158" s="10"/>
      <c r="FT158" s="10"/>
      <c r="FU158" s="10"/>
      <c r="FV158" s="10"/>
      <c r="FW158" s="10"/>
      <c r="FX158" s="10"/>
      <c r="FY158" s="10"/>
      <c r="FZ158" s="10"/>
      <c r="GA158" s="10"/>
      <c r="GB158" s="10"/>
      <c r="GC158" s="10"/>
      <c r="GD158" s="10"/>
      <c r="GE158" s="10"/>
      <c r="GF158" s="10"/>
      <c r="GG158" s="10"/>
      <c r="GH158" s="10"/>
      <c r="GI158" s="10"/>
      <c r="GJ158" s="10"/>
      <c r="GK158" s="10"/>
      <c r="GL158" s="10"/>
      <c r="GM158" s="10"/>
      <c r="GN158" s="10"/>
      <c r="GO158" s="10"/>
      <c r="GP158" s="10"/>
      <c r="GQ158" s="10"/>
      <c r="GR158" s="10"/>
      <c r="GS158" s="10"/>
      <c r="GT158" s="10"/>
      <c r="GU158" s="10"/>
      <c r="GV158" s="10"/>
      <c r="GW158" s="10"/>
      <c r="GX158" s="10"/>
      <c r="GY158" s="10"/>
      <c r="GZ158" s="10"/>
      <c r="HA158" s="10"/>
      <c r="HB158" s="10"/>
      <c r="HC158" s="10"/>
      <c r="HD158" s="10"/>
      <c r="HE158" s="10"/>
      <c r="HF158" s="10"/>
      <c r="HG158" s="10"/>
      <c r="HH158" s="10"/>
      <c r="HI158" s="10"/>
      <c r="HJ158" s="10"/>
      <c r="HK158" s="10"/>
      <c r="HL158" s="10"/>
      <c r="HM158" s="10"/>
      <c r="HN158" s="10"/>
      <c r="HO158" s="10"/>
      <c r="HP158" s="10"/>
      <c r="HQ158" s="10"/>
      <c r="HR158" s="10"/>
      <c r="HS158" s="10"/>
      <c r="HT158" s="10"/>
      <c r="HU158" s="10"/>
      <c r="HV158" s="10"/>
      <c r="HW158" s="10"/>
      <c r="HX158" s="10"/>
      <c r="HY158" s="10"/>
      <c r="HZ158" s="10"/>
      <c r="IA158" s="10"/>
      <c r="IB158" s="10"/>
      <c r="IC158" s="10"/>
      <c r="ID158" s="10"/>
      <c r="IE158" s="10"/>
      <c r="IF158" s="10"/>
      <c r="IG158" s="10"/>
      <c r="IH158" s="10"/>
      <c r="II158" s="10"/>
      <c r="IJ158" s="10"/>
      <c r="IK158" s="10"/>
      <c r="IL158" s="10"/>
      <c r="IM158" s="10"/>
      <c r="IN158" s="10"/>
      <c r="IO158" s="10"/>
      <c r="IP158" s="10"/>
      <c r="IQ158" s="10"/>
      <c r="IR158" s="10"/>
      <c r="IS158" s="10"/>
      <c r="IT158" s="10"/>
      <c r="IU158" s="10"/>
      <c r="IV158" s="10"/>
      <c r="IW158" s="10"/>
      <c r="IX158" s="10"/>
      <c r="IY158" s="10"/>
      <c r="IZ158" s="10"/>
      <c r="JA158" s="10"/>
      <c r="JB158" s="10"/>
      <c r="JC158" s="10"/>
      <c r="JD158" s="10"/>
      <c r="JE158" s="10"/>
      <c r="JF158" s="10"/>
      <c r="JG158" s="10"/>
      <c r="JH158" s="10"/>
      <c r="JI158" s="10"/>
      <c r="JJ158" s="10"/>
      <c r="JK158" s="10"/>
      <c r="JL158" s="10"/>
      <c r="JM158" s="10"/>
      <c r="JN158" s="10"/>
      <c r="JO158" s="10"/>
      <c r="JP158" s="10"/>
      <c r="JQ158" s="10"/>
      <c r="JR158" s="10"/>
      <c r="JS158" s="10"/>
      <c r="JT158" s="10"/>
      <c r="JU158" s="10"/>
      <c r="JV158" s="10"/>
      <c r="JW158" s="10"/>
      <c r="JX158" s="10"/>
      <c r="JY158" s="10"/>
      <c r="JZ158" s="10"/>
      <c r="KA158" s="10"/>
      <c r="KB158" s="10"/>
      <c r="KC158" s="10"/>
      <c r="KD158" s="10"/>
      <c r="KE158" s="10"/>
      <c r="KF158" s="10"/>
      <c r="KG158" s="10"/>
      <c r="KH158" s="10"/>
      <c r="KI158" s="10"/>
      <c r="KJ158" s="10"/>
      <c r="KK158" s="10"/>
      <c r="KL158" s="10"/>
      <c r="KM158" s="10"/>
      <c r="KN158" s="10"/>
      <c r="KO158" s="10"/>
      <c r="KP158" s="10"/>
      <c r="KQ158" s="10"/>
      <c r="KR158" s="10"/>
      <c r="KS158" s="10"/>
      <c r="KT158" s="10"/>
      <c r="KU158" s="10"/>
      <c r="KV158" s="10"/>
      <c r="KW158" s="10"/>
      <c r="KX158" s="10"/>
      <c r="KY158" s="10"/>
      <c r="KZ158" s="10"/>
      <c r="LA158" s="10"/>
      <c r="LB158" s="10"/>
      <c r="LC158" s="10"/>
      <c r="LD158" s="10"/>
      <c r="LE158" s="10"/>
      <c r="LF158" s="10"/>
      <c r="LG158" s="10"/>
      <c r="LH158" s="10"/>
      <c r="LI158" s="10"/>
      <c r="LJ158" s="10"/>
      <c r="LK158" s="10"/>
      <c r="LL158" s="10"/>
      <c r="LM158" s="10"/>
      <c r="LN158" s="10"/>
      <c r="LO158" s="10"/>
      <c r="LP158" s="10"/>
      <c r="LQ158" s="10"/>
      <c r="LR158" s="10"/>
      <c r="LS158" s="10"/>
      <c r="LT158" s="10"/>
      <c r="LU158" s="10"/>
      <c r="LV158" s="10"/>
      <c r="LW158" s="10"/>
      <c r="LX158" s="10"/>
      <c r="LY158" s="10"/>
      <c r="LZ158" s="10"/>
      <c r="MA158" s="10"/>
      <c r="MB158" s="10"/>
      <c r="MC158" s="10"/>
      <c r="MD158" s="10"/>
      <c r="ME158" s="10"/>
      <c r="MF158" s="10"/>
      <c r="MG158" s="10"/>
      <c r="MH158" s="10"/>
      <c r="MI158" s="10"/>
      <c r="MJ158" s="10"/>
      <c r="MK158" s="10"/>
      <c r="ML158" s="10"/>
      <c r="MM158" s="10"/>
      <c r="MN158" s="10"/>
      <c r="MO158" s="10"/>
      <c r="MP158" s="10"/>
      <c r="MQ158" s="10"/>
      <c r="MR158" s="10"/>
      <c r="MS158" s="10"/>
      <c r="MT158" s="10"/>
      <c r="MU158" s="10"/>
      <c r="MV158" s="10"/>
      <c r="MW158" s="10"/>
      <c r="MX158" s="10"/>
      <c r="MY158" s="10"/>
      <c r="MZ158" s="10"/>
      <c r="NA158" s="10"/>
      <c r="NB158" s="10"/>
      <c r="NC158" s="10"/>
      <c r="ND158" s="10"/>
      <c r="NE158" s="10"/>
      <c r="NF158" s="10"/>
      <c r="NG158" s="10"/>
      <c r="NH158" s="10"/>
      <c r="NI158" s="10"/>
      <c r="NJ158" s="10"/>
      <c r="NK158" s="10"/>
      <c r="NL158" s="10"/>
      <c r="NM158" s="10"/>
      <c r="NN158" s="10"/>
      <c r="NO158" s="10"/>
      <c r="NP158" s="10"/>
      <c r="NQ158" s="10"/>
      <c r="NR158" s="10"/>
      <c r="NS158" s="10"/>
      <c r="NT158" s="10"/>
      <c r="NU158" s="10"/>
      <c r="NV158" s="10"/>
      <c r="NW158" s="10"/>
      <c r="NX158" s="10"/>
      <c r="NY158" s="10"/>
      <c r="NZ158" s="10"/>
      <c r="OA158" s="10"/>
      <c r="OB158" s="10"/>
      <c r="OC158" s="10"/>
      <c r="OD158" s="10"/>
      <c r="OE158" s="10"/>
      <c r="OF158" s="10"/>
      <c r="OG158" s="10"/>
      <c r="OH158" s="10"/>
      <c r="OI158" s="10"/>
      <c r="OJ158" s="10"/>
      <c r="OK158" s="10"/>
      <c r="OL158" s="10"/>
      <c r="OM158" s="10"/>
      <c r="ON158" s="10"/>
      <c r="OO158" s="10"/>
      <c r="OP158" s="10"/>
      <c r="OQ158" s="10"/>
      <c r="OR158" s="10"/>
      <c r="OS158" s="10"/>
      <c r="OT158" s="10"/>
      <c r="OU158" s="10"/>
      <c r="OV158" s="10"/>
      <c r="OW158" s="10"/>
      <c r="OX158" s="10"/>
      <c r="OY158" s="10"/>
      <c r="OZ158" s="10"/>
      <c r="PA158" s="10"/>
      <c r="PB158" s="10"/>
      <c r="PC158" s="10"/>
      <c r="PD158" s="10"/>
      <c r="PE158" s="10"/>
      <c r="PF158" s="10"/>
      <c r="PG158" s="10"/>
      <c r="PH158" s="10"/>
      <c r="PI158" s="10"/>
      <c r="PJ158" s="10"/>
      <c r="PK158" s="10"/>
      <c r="PL158" s="10"/>
      <c r="PM158" s="10"/>
      <c r="PN158" s="10"/>
      <c r="PO158" s="10"/>
      <c r="PP158" s="10"/>
      <c r="PQ158" s="10"/>
      <c r="PR158" s="10"/>
      <c r="PS158" s="10"/>
      <c r="PT158" s="10"/>
      <c r="PU158" s="10"/>
      <c r="PV158" s="10"/>
      <c r="PW158" s="10"/>
      <c r="PX158" s="10"/>
      <c r="PY158" s="10"/>
      <c r="PZ158" s="10"/>
      <c r="QA158" s="10"/>
      <c r="QB158" s="10"/>
      <c r="QC158" s="10"/>
      <c r="QD158" s="10"/>
      <c r="QE158" s="10"/>
      <c r="QF158" s="10"/>
      <c r="QG158" s="10"/>
      <c r="QH158" s="10"/>
      <c r="QI158" s="10"/>
      <c r="QJ158" s="10"/>
      <c r="QK158" s="10"/>
      <c r="QL158" s="10"/>
      <c r="QM158" s="10"/>
      <c r="QN158" s="10"/>
      <c r="QO158" s="10"/>
      <c r="QP158" s="10"/>
      <c r="QQ158" s="10"/>
      <c r="QR158" s="10"/>
      <c r="QS158" s="10"/>
      <c r="QT158" s="10"/>
      <c r="QU158" s="10"/>
      <c r="QV158" s="10"/>
      <c r="QW158" s="10"/>
      <c r="QX158" s="10"/>
      <c r="QY158" s="10"/>
      <c r="QZ158" s="10"/>
      <c r="RA158" s="10"/>
      <c r="RB158" s="10"/>
      <c r="RC158" s="10"/>
      <c r="RD158" s="10"/>
      <c r="RE158" s="10"/>
      <c r="RF158" s="10"/>
      <c r="RG158" s="10"/>
      <c r="RH158" s="10"/>
      <c r="RI158" s="10"/>
      <c r="RJ158" s="10"/>
      <c r="RK158" s="10"/>
      <c r="RL158" s="10"/>
      <c r="RM158" s="10"/>
      <c r="RN158" s="10"/>
      <c r="RO158" s="10"/>
      <c r="RP158" s="10"/>
      <c r="RQ158" s="10"/>
      <c r="RR158" s="10"/>
      <c r="RS158" s="10"/>
      <c r="RT158" s="10"/>
      <c r="RU158" s="10"/>
      <c r="RV158" s="10"/>
      <c r="RW158" s="10"/>
      <c r="RX158" s="10"/>
      <c r="RY158" s="10"/>
      <c r="RZ158" s="10"/>
      <c r="SA158" s="10"/>
      <c r="SB158" s="10"/>
      <c r="SC158" s="10"/>
      <c r="SD158" s="10"/>
      <c r="SE158" s="10"/>
      <c r="SF158" s="10"/>
      <c r="SG158" s="10"/>
      <c r="SH158" s="10"/>
      <c r="SI158" s="10"/>
      <c r="SJ158" s="10"/>
      <c r="SK158" s="10"/>
      <c r="SL158" s="10"/>
      <c r="SM158" s="10"/>
      <c r="SN158" s="10"/>
      <c r="SO158" s="10"/>
      <c r="SP158" s="10"/>
      <c r="SQ158" s="10"/>
      <c r="SR158" s="10"/>
      <c r="SS158" s="10"/>
      <c r="ST158" s="10"/>
      <c r="SU158" s="10"/>
      <c r="SV158" s="10"/>
      <c r="SW158" s="10"/>
      <c r="SX158" s="10"/>
      <c r="SY158" s="10"/>
      <c r="SZ158" s="10"/>
      <c r="TA158" s="10"/>
      <c r="TB158" s="10"/>
      <c r="TC158" s="10"/>
      <c r="TD158" s="10"/>
      <c r="TE158" s="10"/>
      <c r="TF158" s="10"/>
      <c r="TG158" s="10"/>
      <c r="TH158" s="10"/>
      <c r="TI158" s="10"/>
      <c r="TJ158" s="10"/>
      <c r="TK158" s="10"/>
      <c r="TL158" s="10"/>
      <c r="TM158" s="10"/>
      <c r="TN158" s="10"/>
      <c r="TO158" s="10"/>
      <c r="TP158" s="10"/>
      <c r="TQ158" s="10"/>
      <c r="TR158" s="10"/>
      <c r="TS158" s="10"/>
      <c r="TT158" s="10"/>
      <c r="TU158" s="10"/>
      <c r="TV158" s="10"/>
      <c r="TW158" s="10"/>
      <c r="TX158" s="10"/>
      <c r="TY158" s="10"/>
      <c r="TZ158" s="10"/>
      <c r="UA158" s="10"/>
      <c r="UB158" s="10"/>
      <c r="UC158" s="10"/>
      <c r="UD158" s="10"/>
      <c r="UE158" s="10"/>
      <c r="UF158" s="10"/>
      <c r="UG158" s="10"/>
      <c r="UH158" s="10"/>
      <c r="UI158" s="10"/>
      <c r="UJ158" s="10"/>
      <c r="UK158" s="10"/>
      <c r="UL158" s="10"/>
      <c r="UM158" s="10"/>
      <c r="UN158" s="10"/>
      <c r="UO158" s="10"/>
      <c r="UP158" s="10"/>
      <c r="UQ158" s="10"/>
      <c r="UR158" s="10"/>
      <c r="US158" s="10"/>
      <c r="UT158" s="10"/>
      <c r="UU158" s="10"/>
      <c r="UV158" s="10"/>
      <c r="UW158" s="10"/>
      <c r="UX158" s="10"/>
      <c r="UY158" s="10"/>
      <c r="UZ158" s="10"/>
      <c r="VA158" s="10"/>
      <c r="VB158" s="10"/>
      <c r="VC158" s="10"/>
      <c r="VD158" s="10"/>
      <c r="VE158" s="10"/>
      <c r="VF158" s="10"/>
      <c r="VG158" s="10"/>
      <c r="VH158" s="10"/>
      <c r="VI158" s="10"/>
      <c r="VJ158" s="10"/>
      <c r="VK158" s="10"/>
      <c r="VL158" s="10"/>
      <c r="VM158" s="10"/>
      <c r="VN158" s="10"/>
      <c r="VO158" s="10"/>
      <c r="VP158" s="10"/>
      <c r="VQ158" s="10"/>
      <c r="VR158" s="10"/>
      <c r="VS158" s="10"/>
      <c r="VT158" s="10"/>
      <c r="VU158" s="10"/>
      <c r="VV158" s="10"/>
      <c r="VW158" s="10"/>
      <c r="VX158" s="10"/>
      <c r="VY158" s="10"/>
      <c r="VZ158" s="10"/>
      <c r="WA158" s="10"/>
      <c r="WB158" s="10"/>
      <c r="WC158" s="10"/>
      <c r="WD158" s="10"/>
      <c r="WE158" s="10"/>
      <c r="WF158" s="10"/>
      <c r="WG158" s="10"/>
      <c r="WH158" s="10"/>
      <c r="WI158" s="10"/>
      <c r="WJ158" s="10"/>
      <c r="WK158" s="10"/>
      <c r="WL158" s="10"/>
      <c r="WM158" s="10"/>
      <c r="WN158" s="10"/>
      <c r="WO158" s="10"/>
      <c r="WP158" s="10"/>
      <c r="WQ158" s="10"/>
      <c r="WR158" s="10"/>
      <c r="WS158" s="10"/>
      <c r="WT158" s="10"/>
      <c r="WU158" s="10"/>
      <c r="WV158" s="10"/>
      <c r="WW158" s="10"/>
      <c r="WX158" s="10"/>
      <c r="WY158" s="10"/>
      <c r="WZ158" s="10"/>
      <c r="XA158" s="10"/>
      <c r="XB158" s="10"/>
      <c r="XC158" s="10"/>
      <c r="XD158" s="10"/>
      <c r="XE158" s="10"/>
      <c r="XF158" s="10"/>
      <c r="XG158" s="10"/>
      <c r="XH158" s="10"/>
      <c r="XI158" s="10"/>
      <c r="XJ158" s="10"/>
      <c r="XK158" s="10"/>
      <c r="XL158" s="10"/>
      <c r="XM158" s="10"/>
      <c r="XN158" s="10"/>
      <c r="XO158" s="10"/>
      <c r="XP158" s="10"/>
      <c r="XQ158" s="10"/>
      <c r="XR158" s="10"/>
      <c r="XS158" s="10"/>
      <c r="XT158" s="10"/>
      <c r="XU158" s="10"/>
      <c r="XV158" s="10"/>
      <c r="XW158" s="10"/>
      <c r="XX158" s="10"/>
      <c r="XY158" s="10"/>
      <c r="XZ158" s="10"/>
      <c r="YA158" s="10"/>
      <c r="YB158" s="10"/>
      <c r="YC158" s="10"/>
      <c r="YD158" s="10"/>
      <c r="YE158" s="10"/>
      <c r="YF158" s="10"/>
      <c r="YG158" s="10"/>
      <c r="YH158" s="10"/>
      <c r="YI158" s="10"/>
      <c r="YJ158" s="10"/>
      <c r="YK158" s="10"/>
      <c r="YL158" s="10"/>
      <c r="YM158" s="10"/>
      <c r="YN158" s="10"/>
      <c r="YO158" s="10"/>
      <c r="YP158" s="10"/>
      <c r="YQ158" s="10"/>
      <c r="YR158" s="10"/>
      <c r="YS158" s="10"/>
      <c r="YT158" s="10"/>
      <c r="YU158" s="10"/>
      <c r="YV158" s="10"/>
      <c r="YW158" s="10"/>
      <c r="YX158" s="10"/>
      <c r="YY158" s="10"/>
      <c r="YZ158" s="10"/>
      <c r="ZA158" s="10"/>
      <c r="ZB158" s="10"/>
      <c r="ZC158" s="10"/>
      <c r="ZD158" s="10"/>
      <c r="ZE158" s="10"/>
      <c r="ZF158" s="10"/>
      <c r="ZG158" s="10"/>
      <c r="ZH158" s="10"/>
      <c r="ZI158" s="10"/>
      <c r="ZJ158" s="10"/>
      <c r="ZK158" s="10"/>
      <c r="ZL158" s="10"/>
      <c r="ZM158" s="10"/>
      <c r="ZN158" s="10"/>
      <c r="ZO158" s="10"/>
      <c r="ZP158" s="10"/>
      <c r="ZQ158" s="10"/>
      <c r="ZR158" s="10"/>
      <c r="ZS158" s="10"/>
      <c r="ZT158" s="10"/>
      <c r="ZU158" s="10"/>
      <c r="ZV158" s="10"/>
      <c r="ZW158" s="10"/>
      <c r="ZX158" s="10"/>
      <c r="ZY158" s="10"/>
      <c r="ZZ158" s="10"/>
      <c r="AAA158" s="10"/>
      <c r="AAB158" s="10"/>
      <c r="AAC158" s="10"/>
      <c r="AAD158" s="10"/>
      <c r="AAE158" s="10"/>
      <c r="AAF158" s="10"/>
      <c r="AAG158" s="10"/>
      <c r="AAH158" s="10"/>
      <c r="AAI158" s="10"/>
      <c r="AAJ158" s="10"/>
      <c r="AAK158" s="10"/>
      <c r="AAL158" s="10"/>
      <c r="AAM158" s="10"/>
      <c r="AAN158" s="10"/>
      <c r="AAO158" s="10"/>
      <c r="AAP158" s="10"/>
      <c r="AAQ158" s="10"/>
      <c r="AAR158" s="10"/>
      <c r="AAS158" s="10"/>
      <c r="AAT158" s="10"/>
      <c r="AAU158" s="10"/>
      <c r="AAV158" s="10"/>
      <c r="AAW158" s="10"/>
      <c r="AAX158" s="10"/>
      <c r="AAY158" s="10"/>
      <c r="AAZ158" s="10"/>
      <c r="ABA158" s="10"/>
      <c r="ABB158" s="10"/>
      <c r="ABC158" s="10"/>
      <c r="ABD158" s="10"/>
      <c r="ABE158" s="10"/>
      <c r="ABF158" s="10"/>
      <c r="ABG158" s="10"/>
      <c r="ABH158" s="10"/>
      <c r="ABI158" s="10"/>
      <c r="ABJ158" s="10"/>
      <c r="ABK158" s="10"/>
      <c r="ABL158" s="10"/>
      <c r="ABM158" s="10"/>
      <c r="ABN158" s="10"/>
      <c r="ABO158" s="10"/>
      <c r="ABP158" s="10"/>
      <c r="ABQ158" s="10"/>
      <c r="ABR158" s="10"/>
      <c r="ABS158" s="10"/>
      <c r="ABT158" s="10"/>
      <c r="ABU158" s="10"/>
      <c r="ABV158" s="10"/>
      <c r="ABW158" s="10"/>
      <c r="ABX158" s="10"/>
      <c r="ABY158" s="10"/>
      <c r="ABZ158" s="10"/>
      <c r="ACA158" s="10"/>
      <c r="ACB158" s="10"/>
      <c r="ACC158" s="10"/>
      <c r="ACD158" s="10"/>
      <c r="ACE158" s="10"/>
      <c r="ACF158" s="10"/>
      <c r="ACG158" s="10"/>
      <c r="ACH158" s="10"/>
      <c r="ACI158" s="10"/>
      <c r="ACJ158" s="10"/>
      <c r="ACK158" s="10"/>
      <c r="ACL158" s="10"/>
      <c r="ACM158" s="10"/>
      <c r="ACN158" s="10"/>
      <c r="ACO158" s="10"/>
      <c r="ACP158" s="10"/>
      <c r="ACQ158" s="10"/>
      <c r="ACR158" s="10"/>
      <c r="ACS158" s="10"/>
      <c r="ACT158" s="10"/>
      <c r="ACU158" s="10"/>
      <c r="ACV158" s="10"/>
      <c r="ACW158" s="10"/>
      <c r="ACX158" s="10"/>
      <c r="ACY158" s="10"/>
      <c r="ACZ158" s="10"/>
      <c r="ADA158" s="10"/>
      <c r="ADB158" s="10"/>
      <c r="ADC158" s="10"/>
      <c r="ADD158" s="10"/>
      <c r="ADE158" s="10"/>
      <c r="ADF158" s="10"/>
      <c r="ADG158" s="10"/>
      <c r="ADH158" s="10"/>
      <c r="ADI158" s="10"/>
      <c r="ADJ158" s="10"/>
      <c r="ADK158" s="10"/>
      <c r="ADL158" s="10"/>
      <c r="ADM158" s="10"/>
      <c r="ADN158" s="10"/>
      <c r="ADO158" s="10"/>
      <c r="ADP158" s="10"/>
      <c r="ADQ158" s="10"/>
      <c r="ADR158" s="10"/>
      <c r="ADS158" s="10"/>
      <c r="ADT158" s="10"/>
      <c r="ADU158" s="10"/>
      <c r="ADV158" s="10"/>
      <c r="ADW158" s="10"/>
      <c r="ADX158" s="10"/>
      <c r="ADY158" s="10"/>
      <c r="ADZ158" s="10"/>
      <c r="AEA158" s="10"/>
      <c r="AEB158" s="10"/>
      <c r="AEC158" s="10"/>
      <c r="AED158" s="10"/>
      <c r="AEE158" s="10"/>
      <c r="AEF158" s="10"/>
      <c r="AEG158" s="10"/>
      <c r="AEH158" s="10"/>
      <c r="AEI158" s="10"/>
      <c r="AEJ158" s="10"/>
      <c r="AEK158" s="10"/>
      <c r="AEL158" s="10"/>
      <c r="AEM158" s="10"/>
      <c r="AEN158" s="10"/>
      <c r="AEO158" s="10"/>
      <c r="AEP158" s="10"/>
      <c r="AEQ158" s="10"/>
      <c r="AER158" s="10"/>
      <c r="AES158" s="10"/>
      <c r="AET158" s="10"/>
      <c r="AEU158" s="10"/>
      <c r="AEV158" s="10"/>
      <c r="AEW158" s="10"/>
      <c r="AEX158" s="10"/>
      <c r="AEY158" s="10"/>
      <c r="AEZ158" s="10"/>
      <c r="AFA158" s="10"/>
      <c r="AFB158" s="10"/>
      <c r="AFC158" s="10"/>
      <c r="AFD158" s="10"/>
      <c r="AFE158" s="10"/>
      <c r="AFF158" s="10"/>
      <c r="AFG158" s="10"/>
      <c r="AFH158" s="10"/>
      <c r="AFI158" s="10"/>
      <c r="AFJ158" s="10"/>
      <c r="AFK158" s="10"/>
      <c r="AFL158" s="10"/>
      <c r="AFM158" s="10"/>
      <c r="AFN158" s="10"/>
      <c r="AFO158" s="10"/>
      <c r="AFP158" s="10"/>
      <c r="AFQ158" s="10"/>
      <c r="AFR158" s="10"/>
      <c r="AFS158" s="10"/>
      <c r="AFT158" s="10"/>
      <c r="AFU158" s="10"/>
      <c r="AFV158" s="10"/>
      <c r="AFW158" s="10"/>
      <c r="AFX158" s="10"/>
      <c r="AFY158" s="10"/>
      <c r="AFZ158" s="10"/>
      <c r="AGA158" s="10"/>
      <c r="AGB158" s="10"/>
      <c r="AGC158" s="10"/>
      <c r="AGD158" s="10"/>
      <c r="AGE158" s="10"/>
      <c r="AGF158" s="10"/>
      <c r="AGG158" s="10"/>
      <c r="AGH158" s="10"/>
      <c r="AGI158" s="10"/>
      <c r="AGJ158" s="10"/>
      <c r="AGK158" s="10"/>
      <c r="AGL158" s="10"/>
      <c r="AGM158" s="10"/>
      <c r="AGN158" s="10"/>
      <c r="AGO158" s="10"/>
      <c r="AGP158" s="10"/>
      <c r="AGQ158" s="10"/>
      <c r="AGR158" s="10"/>
      <c r="AGS158" s="10"/>
      <c r="AGT158" s="10"/>
      <c r="AGU158" s="10"/>
      <c r="AGV158" s="10"/>
      <c r="AGW158" s="10"/>
      <c r="AGX158" s="10"/>
      <c r="AGY158" s="10"/>
      <c r="AGZ158" s="10"/>
      <c r="AHA158" s="10"/>
      <c r="AHB158" s="10"/>
      <c r="AHC158" s="10"/>
      <c r="AHD158" s="10"/>
      <c r="AHE158" s="10"/>
      <c r="AHF158" s="10"/>
      <c r="AHG158" s="10"/>
      <c r="AHH158" s="10"/>
      <c r="AHI158" s="10"/>
      <c r="AHJ158" s="10"/>
      <c r="AHK158" s="10"/>
      <c r="AHL158" s="10"/>
      <c r="AHM158" s="10"/>
      <c r="AHN158" s="10"/>
      <c r="AHO158" s="10"/>
      <c r="AHP158" s="10"/>
      <c r="AHQ158" s="10"/>
      <c r="AHR158" s="10"/>
      <c r="AHS158" s="10"/>
      <c r="AHT158" s="10"/>
      <c r="AHU158" s="10"/>
      <c r="AHV158" s="10"/>
      <c r="AHW158" s="10"/>
      <c r="AHX158" s="10"/>
      <c r="AHY158" s="10"/>
      <c r="AHZ158" s="10"/>
      <c r="AIA158" s="10"/>
      <c r="AIB158" s="10"/>
      <c r="AIC158" s="10"/>
      <c r="AID158" s="10"/>
      <c r="AIE158" s="10"/>
      <c r="AIF158" s="10"/>
      <c r="AIG158" s="10"/>
      <c r="AIH158" s="10"/>
      <c r="AII158" s="10"/>
      <c r="AIJ158" s="10"/>
      <c r="AIK158" s="10"/>
      <c r="AIL158" s="10"/>
      <c r="AIM158" s="10"/>
      <c r="AIN158" s="10"/>
      <c r="AIO158" s="10"/>
      <c r="AIP158" s="10"/>
      <c r="AIQ158" s="10"/>
      <c r="AIR158" s="10"/>
      <c r="AIS158" s="10"/>
      <c r="AIT158" s="10"/>
      <c r="AIU158" s="10"/>
      <c r="AIV158" s="10"/>
      <c r="AIW158" s="10"/>
      <c r="AIX158" s="10"/>
      <c r="AIY158" s="10"/>
      <c r="AIZ158" s="10"/>
      <c r="AJA158" s="10"/>
      <c r="AJB158" s="10"/>
      <c r="AJC158" s="10"/>
      <c r="AJD158" s="10"/>
      <c r="AJE158" s="10"/>
      <c r="AJF158" s="10"/>
      <c r="AJG158" s="10"/>
      <c r="AJH158" s="10"/>
      <c r="AJI158" s="10"/>
      <c r="AJJ158" s="10"/>
      <c r="AJK158" s="10"/>
      <c r="AJL158" s="10"/>
      <c r="AJM158" s="10"/>
      <c r="AJN158" s="10"/>
      <c r="AJO158" s="10"/>
      <c r="AJP158" s="10"/>
      <c r="AJQ158" s="10"/>
      <c r="AJR158" s="10"/>
      <c r="AJS158" s="10"/>
      <c r="AJT158" s="10"/>
      <c r="AJU158" s="10"/>
      <c r="AJV158" s="10"/>
      <c r="AJW158" s="10"/>
      <c r="AJX158" s="10"/>
      <c r="AJY158" s="10"/>
      <c r="AJZ158" s="10"/>
      <c r="AKA158" s="10"/>
      <c r="AKB158" s="10"/>
      <c r="AKC158" s="10"/>
      <c r="AKD158" s="10"/>
      <c r="AKE158" s="10"/>
      <c r="AKF158" s="10"/>
      <c r="AKG158" s="10"/>
      <c r="AKH158" s="10"/>
      <c r="AKI158" s="10"/>
      <c r="AKJ158" s="10"/>
      <c r="AKK158" s="10"/>
      <c r="AKL158" s="10"/>
      <c r="AKM158" s="10"/>
      <c r="AKN158" s="10"/>
      <c r="AKO158" s="10"/>
      <c r="AKP158" s="10"/>
      <c r="AKQ158" s="10"/>
      <c r="AKR158" s="10"/>
      <c r="AKS158" s="10"/>
      <c r="AKT158" s="10"/>
      <c r="AKU158" s="10"/>
      <c r="AKV158" s="10"/>
      <c r="AKW158" s="10"/>
      <c r="AKX158" s="10"/>
      <c r="AKY158" s="10"/>
      <c r="AKZ158" s="10"/>
      <c r="ALA158" s="10"/>
      <c r="ALB158" s="10"/>
      <c r="ALC158" s="10"/>
      <c r="ALD158" s="10"/>
      <c r="ALE158" s="10"/>
      <c r="ALF158" s="10"/>
      <c r="ALG158" s="10"/>
      <c r="ALH158" s="10"/>
      <c r="ALI158" s="10"/>
      <c r="ALJ158" s="10"/>
      <c r="ALK158" s="10"/>
      <c r="ALL158" s="10"/>
      <c r="ALM158" s="10"/>
      <c r="ALN158" s="10"/>
      <c r="ALO158" s="10"/>
      <c r="ALP158" s="10"/>
      <c r="ALQ158" s="10"/>
      <c r="ALR158" s="10"/>
      <c r="ALS158" s="10"/>
      <c r="ALT158" s="10"/>
      <c r="ALU158" s="10"/>
      <c r="ALV158" s="10"/>
      <c r="ALW158" s="10"/>
      <c r="ALX158" s="10"/>
      <c r="ALY158" s="10"/>
      <c r="ALZ158" s="10"/>
      <c r="AMA158" s="10"/>
      <c r="AMB158" s="10"/>
      <c r="AMC158" s="10"/>
      <c r="AMD158" s="10"/>
      <c r="AME158" s="10"/>
      <c r="AMF158" s="10"/>
      <c r="AMG158" s="10"/>
      <c r="AMH158" s="10"/>
      <c r="AMI158" s="10"/>
      <c r="AMJ158" s="10"/>
      <c r="AMK158" s="10"/>
      <c r="AML158" s="10"/>
      <c r="AMM158" s="10"/>
      <c r="AMN158" s="10"/>
      <c r="AMO158" s="10"/>
      <c r="AMP158" s="10"/>
      <c r="AMQ158" s="10"/>
      <c r="AMR158" s="10"/>
      <c r="AMS158" s="10"/>
      <c r="AMT158" s="10"/>
      <c r="AMU158" s="10"/>
      <c r="AMV158" s="10"/>
      <c r="AMW158" s="10"/>
      <c r="AMX158" s="10"/>
      <c r="AMY158" s="10"/>
      <c r="AMZ158" s="10"/>
      <c r="ANA158" s="10"/>
      <c r="ANB158" s="10"/>
      <c r="ANC158" s="10"/>
      <c r="AND158" s="10"/>
      <c r="ANE158" s="10"/>
      <c r="ANF158" s="10"/>
      <c r="ANG158" s="10"/>
      <c r="ANH158" s="10"/>
      <c r="ANI158" s="10"/>
      <c r="ANJ158" s="10"/>
      <c r="ANK158" s="10"/>
      <c r="ANL158" s="10"/>
      <c r="ANM158" s="10"/>
      <c r="ANN158" s="10"/>
      <c r="ANO158" s="10"/>
      <c r="ANP158" s="10"/>
      <c r="ANQ158" s="10"/>
      <c r="ANR158" s="10"/>
      <c r="ANS158" s="10"/>
      <c r="ANT158" s="10"/>
      <c r="ANU158" s="10"/>
      <c r="ANV158" s="10"/>
      <c r="ANW158" s="10"/>
      <c r="ANX158" s="10"/>
      <c r="ANY158" s="10"/>
      <c r="ANZ158" s="10"/>
      <c r="AOA158" s="10"/>
      <c r="AOB158" s="10"/>
      <c r="AOC158" s="10"/>
      <c r="AOD158" s="10"/>
      <c r="AOE158" s="10"/>
      <c r="AOF158" s="10"/>
      <c r="AOG158" s="10"/>
      <c r="AOH158" s="10"/>
      <c r="AOI158" s="10"/>
      <c r="AOJ158" s="10"/>
      <c r="AOK158" s="10"/>
      <c r="AOL158" s="10"/>
      <c r="AOM158" s="10"/>
      <c r="AON158" s="10"/>
      <c r="AOO158" s="10"/>
      <c r="AOP158" s="10"/>
      <c r="AOQ158" s="10"/>
      <c r="AOR158" s="10"/>
      <c r="AOS158" s="10"/>
      <c r="AOT158" s="10"/>
      <c r="AOU158" s="10"/>
      <c r="AOV158" s="10"/>
      <c r="AOW158" s="10"/>
      <c r="AOX158" s="10"/>
      <c r="AOY158" s="10"/>
      <c r="AOZ158" s="10"/>
      <c r="APA158" s="10"/>
      <c r="APB158" s="10"/>
      <c r="APC158" s="10"/>
      <c r="APD158" s="10"/>
      <c r="APE158" s="10"/>
      <c r="APF158" s="10"/>
      <c r="APG158" s="10"/>
      <c r="APH158" s="10"/>
      <c r="API158" s="10"/>
      <c r="APJ158" s="10"/>
      <c r="APK158" s="10"/>
      <c r="APL158" s="10"/>
      <c r="APM158" s="10"/>
      <c r="APN158" s="10"/>
      <c r="APO158" s="10"/>
      <c r="APP158" s="10"/>
      <c r="APQ158" s="10"/>
      <c r="APR158" s="10"/>
      <c r="APS158" s="10"/>
      <c r="APT158" s="10"/>
      <c r="APU158" s="10"/>
      <c r="APV158" s="10"/>
      <c r="APW158" s="10"/>
      <c r="APX158" s="10"/>
      <c r="APY158" s="10"/>
      <c r="APZ158" s="10"/>
      <c r="AQA158" s="10"/>
      <c r="AQB158" s="10"/>
      <c r="AQC158" s="10"/>
      <c r="AQD158" s="10"/>
      <c r="AQE158" s="10"/>
      <c r="AQF158" s="10"/>
      <c r="AQG158" s="10"/>
      <c r="AQH158" s="10"/>
      <c r="AQI158" s="10"/>
      <c r="AQJ158" s="10"/>
      <c r="AQK158" s="10"/>
      <c r="AQL158" s="10"/>
      <c r="AQM158" s="10"/>
      <c r="AQN158" s="10"/>
      <c r="AQO158" s="10"/>
      <c r="AQP158" s="10"/>
      <c r="AQQ158" s="10"/>
      <c r="AQR158" s="10"/>
      <c r="AQS158" s="10"/>
      <c r="AQT158" s="10"/>
      <c r="AQU158" s="10"/>
      <c r="AQV158" s="10"/>
      <c r="AQW158" s="10"/>
      <c r="AQX158" s="10"/>
      <c r="AQY158" s="10"/>
      <c r="AQZ158" s="10"/>
      <c r="ARA158" s="10"/>
      <c r="ARB158" s="10"/>
      <c r="ARC158" s="10"/>
      <c r="ARD158" s="10"/>
      <c r="ARE158" s="10"/>
      <c r="ARF158" s="10"/>
      <c r="ARG158" s="10"/>
      <c r="ARH158" s="10"/>
      <c r="ARI158" s="10"/>
      <c r="ARJ158" s="10"/>
      <c r="ARK158" s="10"/>
      <c r="ARL158" s="10"/>
      <c r="ARM158" s="10"/>
      <c r="ARN158" s="10"/>
      <c r="ARO158" s="10"/>
      <c r="ARP158" s="10"/>
      <c r="ARQ158" s="10"/>
      <c r="ARR158" s="10"/>
      <c r="ARS158" s="10"/>
      <c r="ART158" s="10"/>
      <c r="ARU158" s="10"/>
      <c r="ARV158" s="10"/>
      <c r="ARW158" s="10"/>
      <c r="ARX158" s="10"/>
      <c r="ARY158" s="10"/>
      <c r="ARZ158" s="10"/>
      <c r="ASA158" s="10"/>
      <c r="ASB158" s="10"/>
      <c r="ASC158" s="10"/>
      <c r="ASD158" s="10"/>
      <c r="ASE158" s="10"/>
      <c r="ASF158" s="10"/>
      <c r="ASG158" s="10"/>
      <c r="ASH158" s="10"/>
      <c r="ASI158" s="10"/>
      <c r="ASJ158" s="10"/>
      <c r="ASK158" s="10"/>
      <c r="ASL158" s="10"/>
      <c r="ASM158" s="10"/>
      <c r="ASN158" s="10"/>
      <c r="ASO158" s="10"/>
      <c r="ASP158" s="10"/>
      <c r="ASQ158" s="10"/>
      <c r="ASR158" s="10"/>
      <c r="ASS158" s="10"/>
      <c r="AST158" s="10"/>
      <c r="ASU158" s="10"/>
      <c r="ASV158" s="10"/>
      <c r="ASW158" s="10"/>
      <c r="ASX158" s="10"/>
      <c r="ASY158" s="10"/>
      <c r="ASZ158" s="10"/>
      <c r="ATA158" s="10"/>
      <c r="ATB158" s="10"/>
      <c r="ATC158" s="10"/>
      <c r="ATD158" s="10"/>
      <c r="ATE158" s="10"/>
      <c r="ATF158" s="10"/>
      <c r="ATG158" s="10"/>
      <c r="ATH158" s="10"/>
      <c r="ATI158" s="10"/>
      <c r="ATJ158" s="10"/>
      <c r="ATK158" s="10"/>
      <c r="ATL158" s="10"/>
      <c r="ATM158" s="10"/>
      <c r="ATN158" s="10"/>
      <c r="ATO158" s="10"/>
      <c r="ATP158" s="10"/>
      <c r="ATQ158" s="10"/>
      <c r="ATR158" s="10"/>
      <c r="ATS158" s="10"/>
      <c r="ATT158" s="10"/>
      <c r="ATU158" s="10"/>
      <c r="ATV158" s="10"/>
      <c r="ATW158" s="10"/>
      <c r="ATX158" s="10"/>
      <c r="ATY158" s="10"/>
      <c r="ATZ158" s="10"/>
      <c r="AUA158" s="10"/>
      <c r="AUB158" s="10"/>
      <c r="AUC158" s="10"/>
      <c r="AUD158" s="10"/>
      <c r="AUE158" s="10"/>
      <c r="AUF158" s="10"/>
      <c r="AUG158" s="10"/>
      <c r="AUH158" s="10"/>
      <c r="AUI158" s="10"/>
      <c r="AUJ158" s="10"/>
      <c r="AUK158" s="10"/>
      <c r="AUL158" s="10"/>
      <c r="AUM158" s="10"/>
      <c r="AUN158" s="10"/>
      <c r="AUO158" s="10"/>
      <c r="AUP158" s="10"/>
      <c r="AUQ158" s="10"/>
      <c r="AUR158" s="10"/>
      <c r="AUS158" s="10"/>
      <c r="AUT158" s="10"/>
      <c r="AUU158" s="10"/>
      <c r="AUV158" s="10"/>
      <c r="AUW158" s="10"/>
      <c r="AUX158" s="10"/>
      <c r="AUY158" s="10"/>
      <c r="AUZ158" s="10"/>
      <c r="AVA158" s="10"/>
      <c r="AVB158" s="10"/>
      <c r="AVC158" s="10"/>
      <c r="AVD158" s="10"/>
      <c r="AVE158" s="10"/>
      <c r="AVF158" s="10"/>
      <c r="AVG158" s="10"/>
      <c r="AVH158" s="10"/>
      <c r="AVI158" s="10"/>
      <c r="AVJ158" s="10"/>
      <c r="AVK158" s="10"/>
      <c r="AVL158" s="10"/>
      <c r="AVM158" s="10"/>
      <c r="AVN158" s="10"/>
      <c r="AVO158" s="10"/>
      <c r="AVP158" s="10"/>
      <c r="AVQ158" s="10"/>
      <c r="AVR158" s="10"/>
      <c r="AVS158" s="10"/>
      <c r="AVT158" s="10"/>
      <c r="AVU158" s="10"/>
      <c r="AVV158" s="10"/>
      <c r="AVW158" s="10"/>
      <c r="AVX158" s="10"/>
      <c r="AVY158" s="10"/>
      <c r="AVZ158" s="10"/>
      <c r="AWA158" s="10"/>
      <c r="AWB158" s="10"/>
      <c r="AWC158" s="10"/>
      <c r="AWD158" s="10"/>
      <c r="AWE158" s="10"/>
      <c r="AWF158" s="10"/>
      <c r="AWG158" s="10"/>
      <c r="AWH158" s="10"/>
      <c r="AWI158" s="10"/>
      <c r="AWJ158" s="10"/>
      <c r="AWK158" s="10"/>
      <c r="AWL158" s="10"/>
      <c r="AWM158" s="10"/>
      <c r="AWN158" s="10"/>
      <c r="AWO158" s="10"/>
      <c r="AWP158" s="10"/>
      <c r="AWQ158" s="10"/>
      <c r="AWR158" s="10"/>
      <c r="AWS158" s="10"/>
      <c r="AWT158" s="10"/>
      <c r="AWU158" s="10"/>
      <c r="AWV158" s="10"/>
      <c r="AWW158" s="10"/>
      <c r="AWX158" s="10"/>
      <c r="AWY158" s="10"/>
      <c r="AWZ158" s="10"/>
      <c r="AXA158" s="10"/>
      <c r="AXB158" s="10"/>
      <c r="AXC158" s="10"/>
      <c r="AXD158" s="10"/>
      <c r="AXE158" s="10"/>
      <c r="AXF158" s="10"/>
      <c r="AXG158" s="10"/>
      <c r="AXH158" s="10"/>
      <c r="AXI158" s="10"/>
      <c r="AXJ158" s="10"/>
      <c r="AXK158" s="10"/>
      <c r="AXL158" s="10"/>
      <c r="AXM158" s="10"/>
      <c r="AXN158" s="10"/>
      <c r="AXO158" s="10"/>
      <c r="AXP158" s="10"/>
      <c r="AXQ158" s="10"/>
      <c r="AXR158" s="10"/>
      <c r="AXS158" s="10"/>
      <c r="AXT158" s="10"/>
      <c r="AXU158" s="10"/>
      <c r="AXV158" s="10"/>
      <c r="AXW158" s="10"/>
      <c r="AXX158" s="10"/>
      <c r="AXY158" s="10"/>
      <c r="AXZ158" s="10"/>
      <c r="AYA158" s="10"/>
      <c r="AYB158" s="10"/>
      <c r="AYC158" s="10"/>
      <c r="AYD158" s="10"/>
      <c r="AYE158" s="10"/>
      <c r="AYF158" s="10"/>
      <c r="AYG158" s="10"/>
      <c r="AYH158" s="10"/>
      <c r="AYI158" s="10"/>
      <c r="AYJ158" s="10"/>
      <c r="AYK158" s="10"/>
      <c r="AYL158" s="10"/>
      <c r="AYM158" s="10"/>
      <c r="AYN158" s="10"/>
      <c r="AYO158" s="10"/>
      <c r="AYP158" s="10"/>
      <c r="AYQ158" s="10"/>
      <c r="AYR158" s="10"/>
      <c r="AYS158" s="10"/>
      <c r="AYT158" s="10"/>
      <c r="AYU158" s="10"/>
      <c r="AYV158" s="10"/>
      <c r="AYW158" s="10"/>
      <c r="AYX158" s="10"/>
      <c r="AYY158" s="10"/>
      <c r="AYZ158" s="10"/>
      <c r="AZA158" s="10"/>
      <c r="AZB158" s="10"/>
      <c r="AZC158" s="10"/>
      <c r="AZD158" s="10"/>
      <c r="AZE158" s="10"/>
      <c r="AZF158" s="10"/>
      <c r="AZG158" s="10"/>
      <c r="AZH158" s="10"/>
      <c r="AZI158" s="10"/>
      <c r="AZJ158" s="10"/>
      <c r="AZK158" s="10"/>
      <c r="AZL158" s="10"/>
      <c r="AZM158" s="10"/>
      <c r="AZN158" s="10"/>
      <c r="AZO158" s="10"/>
      <c r="AZP158" s="10"/>
      <c r="AZQ158" s="10"/>
      <c r="AZR158" s="10"/>
      <c r="AZS158" s="10"/>
      <c r="AZT158" s="10"/>
      <c r="AZU158" s="10"/>
      <c r="AZV158" s="10"/>
      <c r="AZW158" s="10"/>
      <c r="AZX158" s="10"/>
      <c r="AZY158" s="10"/>
      <c r="AZZ158" s="10"/>
      <c r="BAA158" s="10"/>
      <c r="BAB158" s="10"/>
      <c r="BAC158" s="10"/>
      <c r="BAD158" s="10"/>
      <c r="BAE158" s="10"/>
      <c r="BAF158" s="10"/>
      <c r="BAG158" s="10"/>
      <c r="BAH158" s="10"/>
      <c r="BAI158" s="10"/>
      <c r="BAJ158" s="10"/>
      <c r="BAK158" s="10"/>
      <c r="BAL158" s="10"/>
      <c r="BAM158" s="10"/>
      <c r="BAN158" s="10"/>
      <c r="BAO158" s="10"/>
      <c r="BAP158" s="10"/>
      <c r="BAQ158" s="10"/>
      <c r="BAR158" s="10"/>
      <c r="BAS158" s="10"/>
      <c r="BAT158" s="10"/>
      <c r="BAU158" s="10"/>
      <c r="BAV158" s="10"/>
      <c r="BAW158" s="10"/>
      <c r="BAX158" s="10"/>
      <c r="BAY158" s="10"/>
      <c r="BAZ158" s="10"/>
      <c r="BBA158" s="10"/>
      <c r="BBB158" s="10"/>
      <c r="BBC158" s="10"/>
      <c r="BBD158" s="10"/>
      <c r="BBE158" s="10"/>
      <c r="BBF158" s="10"/>
      <c r="BBG158" s="10"/>
      <c r="BBH158" s="10"/>
      <c r="BBI158" s="10"/>
      <c r="BBJ158" s="10"/>
      <c r="BBK158" s="10"/>
      <c r="BBL158" s="10"/>
      <c r="BBM158" s="10"/>
      <c r="BBN158" s="10"/>
      <c r="BBO158" s="10"/>
      <c r="BBP158" s="10"/>
      <c r="BBQ158" s="10"/>
      <c r="BBR158" s="10"/>
      <c r="BBS158" s="10"/>
      <c r="BBT158" s="10"/>
      <c r="BBU158" s="10"/>
      <c r="BBV158" s="10"/>
      <c r="BBW158" s="10"/>
      <c r="BBX158" s="10"/>
      <c r="BBY158" s="10"/>
      <c r="BBZ158" s="10"/>
      <c r="BCA158" s="10"/>
      <c r="BCB158" s="10"/>
      <c r="BCC158" s="10"/>
      <c r="BCD158" s="10"/>
      <c r="BCE158" s="10"/>
      <c r="BCF158" s="10"/>
      <c r="BCG158" s="10"/>
      <c r="BCH158" s="10"/>
      <c r="BCI158" s="10"/>
      <c r="BCJ158" s="10"/>
      <c r="BCK158" s="10"/>
      <c r="BCL158" s="10"/>
      <c r="BCM158" s="10"/>
      <c r="BCN158" s="10"/>
      <c r="BCO158" s="10"/>
      <c r="BCP158" s="10"/>
      <c r="BCQ158" s="10"/>
      <c r="BCR158" s="10"/>
      <c r="BCS158" s="10"/>
      <c r="BCT158" s="10"/>
      <c r="BCU158" s="10"/>
      <c r="BCV158" s="10"/>
      <c r="BCW158" s="10"/>
      <c r="BCX158" s="10"/>
      <c r="BCY158" s="10"/>
      <c r="BCZ158" s="10"/>
      <c r="BDA158" s="10"/>
      <c r="BDB158" s="10"/>
      <c r="BDC158" s="10"/>
      <c r="BDD158" s="10"/>
      <c r="BDE158" s="10"/>
      <c r="BDF158" s="10"/>
      <c r="BDG158" s="10"/>
      <c r="BDH158" s="10"/>
      <c r="BDI158" s="10"/>
      <c r="BDJ158" s="10"/>
      <c r="BDK158" s="10"/>
      <c r="BDL158" s="10"/>
      <c r="BDM158" s="10"/>
      <c r="BDN158" s="10"/>
      <c r="BDO158" s="10"/>
      <c r="BDP158" s="10"/>
      <c r="BDQ158" s="10"/>
      <c r="BDR158" s="10"/>
      <c r="BDS158" s="10"/>
      <c r="BDT158" s="10"/>
      <c r="BDU158" s="10"/>
      <c r="BDV158" s="10"/>
      <c r="BDW158" s="10"/>
      <c r="BDX158" s="10"/>
      <c r="BDY158" s="10"/>
      <c r="BDZ158" s="10"/>
      <c r="BEA158" s="10"/>
      <c r="BEB158" s="10"/>
      <c r="BEC158" s="10"/>
      <c r="BED158" s="10"/>
      <c r="BEE158" s="10"/>
      <c r="BEF158" s="10"/>
      <c r="BEG158" s="10"/>
      <c r="BEH158" s="10"/>
      <c r="BEI158" s="10"/>
      <c r="BEJ158" s="10"/>
      <c r="BEK158" s="10"/>
      <c r="BEL158" s="10"/>
      <c r="BEM158" s="10"/>
      <c r="BEN158" s="10"/>
      <c r="BEO158" s="10"/>
      <c r="BEP158" s="10"/>
      <c r="BEQ158" s="10"/>
      <c r="BER158" s="10"/>
      <c r="BES158" s="10"/>
      <c r="BET158" s="10"/>
      <c r="BEU158" s="10"/>
      <c r="BEV158" s="10"/>
      <c r="BEW158" s="10"/>
      <c r="BEX158" s="10"/>
      <c r="BEY158" s="10"/>
      <c r="BEZ158" s="10"/>
      <c r="BFA158" s="10"/>
      <c r="BFB158" s="10"/>
      <c r="BFC158" s="10"/>
      <c r="BFD158" s="10"/>
      <c r="BFE158" s="10"/>
      <c r="BFF158" s="10"/>
      <c r="BFG158" s="10"/>
      <c r="BFH158" s="10"/>
      <c r="BFI158" s="10"/>
      <c r="BFJ158" s="10"/>
      <c r="BFK158" s="10"/>
      <c r="BFL158" s="10"/>
      <c r="BFM158" s="10"/>
      <c r="BFN158" s="10"/>
      <c r="BFO158" s="10"/>
      <c r="BFP158" s="10"/>
      <c r="BFQ158" s="10"/>
      <c r="BFR158" s="10"/>
      <c r="BFS158" s="10"/>
      <c r="BFT158" s="10"/>
      <c r="BFU158" s="10"/>
      <c r="BFV158" s="10"/>
      <c r="BFW158" s="10"/>
      <c r="BFX158" s="10"/>
      <c r="BFY158" s="10"/>
      <c r="BFZ158" s="10"/>
      <c r="BGA158" s="10"/>
      <c r="BGB158" s="10"/>
      <c r="BGC158" s="10"/>
      <c r="BGD158" s="10"/>
      <c r="BGE158" s="10"/>
      <c r="BGF158" s="10"/>
      <c r="BGG158" s="10"/>
      <c r="BGH158" s="10"/>
      <c r="BGI158" s="10"/>
      <c r="BGJ158" s="10"/>
      <c r="BGK158" s="10"/>
      <c r="BGL158" s="10"/>
      <c r="BGM158" s="10"/>
      <c r="BGN158" s="10"/>
      <c r="BGO158" s="10"/>
      <c r="BGP158" s="10"/>
      <c r="BGQ158" s="10"/>
      <c r="BGR158" s="10"/>
      <c r="BGS158" s="10"/>
      <c r="BGT158" s="10"/>
      <c r="BGU158" s="10"/>
      <c r="BGV158" s="10"/>
      <c r="BGW158" s="10"/>
      <c r="BGX158" s="10"/>
      <c r="BGY158" s="10"/>
      <c r="BGZ158" s="10"/>
      <c r="BHA158" s="10"/>
      <c r="BHB158" s="10"/>
      <c r="BHC158" s="10"/>
      <c r="BHD158" s="10"/>
      <c r="BHE158" s="10"/>
      <c r="BHF158" s="10"/>
      <c r="BHG158" s="10"/>
      <c r="BHH158" s="10"/>
      <c r="BHI158" s="10"/>
      <c r="BHJ158" s="10"/>
      <c r="BHK158" s="10"/>
      <c r="BHL158" s="10"/>
      <c r="BHM158" s="10"/>
      <c r="BHN158" s="10"/>
      <c r="BHO158" s="10"/>
      <c r="BHP158" s="10"/>
      <c r="BHQ158" s="10"/>
      <c r="BHR158" s="10"/>
      <c r="BHS158" s="10"/>
      <c r="BHT158" s="10"/>
      <c r="BHU158" s="10"/>
      <c r="BHV158" s="10"/>
      <c r="BHW158" s="10"/>
      <c r="BHX158" s="10"/>
      <c r="BHY158" s="10"/>
      <c r="BHZ158" s="10"/>
      <c r="BIA158" s="10"/>
      <c r="BIB158" s="10"/>
      <c r="BIC158" s="10"/>
      <c r="BID158" s="10"/>
      <c r="BIE158" s="10"/>
      <c r="BIF158" s="10"/>
      <c r="BIG158" s="10"/>
      <c r="BIH158" s="10"/>
      <c r="BII158" s="10"/>
      <c r="BIJ158" s="10"/>
      <c r="BIK158" s="10"/>
      <c r="BIL158" s="10"/>
      <c r="BIM158" s="10"/>
      <c r="BIN158" s="10"/>
      <c r="BIO158" s="10"/>
      <c r="BIP158" s="10"/>
      <c r="BIQ158" s="10"/>
      <c r="BIR158" s="10"/>
      <c r="BIS158" s="10"/>
      <c r="BIT158" s="10"/>
      <c r="BIU158" s="10"/>
      <c r="BIV158" s="10"/>
      <c r="BIW158" s="10"/>
      <c r="BIX158" s="10"/>
      <c r="BIY158" s="10"/>
      <c r="BIZ158" s="10"/>
      <c r="BJA158" s="10"/>
      <c r="BJB158" s="10"/>
      <c r="BJC158" s="10"/>
      <c r="BJD158" s="10"/>
      <c r="BJE158" s="10"/>
      <c r="BJF158" s="10"/>
      <c r="BJG158" s="10"/>
      <c r="BJH158" s="10"/>
      <c r="BJI158" s="10"/>
      <c r="BJJ158" s="10"/>
      <c r="BJK158" s="10"/>
      <c r="BJL158" s="10"/>
      <c r="BJM158" s="10"/>
      <c r="BJN158" s="10"/>
      <c r="BJO158" s="10"/>
      <c r="BJP158" s="10"/>
      <c r="BJQ158" s="10"/>
      <c r="BJR158" s="10"/>
      <c r="BJS158" s="10"/>
      <c r="BJT158" s="10"/>
      <c r="BJU158" s="10"/>
      <c r="BJV158" s="10"/>
      <c r="BJW158" s="10"/>
      <c r="BJX158" s="10"/>
      <c r="BJY158" s="10"/>
      <c r="BJZ158" s="10"/>
      <c r="BKA158" s="10"/>
      <c r="BKB158" s="10"/>
      <c r="BKC158" s="10"/>
      <c r="BKD158" s="10"/>
      <c r="BKE158" s="10"/>
      <c r="BKF158" s="10"/>
      <c r="BKG158" s="10"/>
      <c r="BKH158" s="10"/>
      <c r="BKI158" s="10"/>
      <c r="BKJ158" s="10"/>
      <c r="BKK158" s="10"/>
      <c r="BKL158" s="10"/>
      <c r="BKM158" s="10"/>
      <c r="BKN158" s="10"/>
      <c r="BKO158" s="10"/>
      <c r="BKP158" s="10"/>
      <c r="BKQ158" s="10"/>
      <c r="BKR158" s="10"/>
      <c r="BKS158" s="10"/>
      <c r="BKT158" s="10"/>
      <c r="BKU158" s="10"/>
      <c r="BKV158" s="10"/>
      <c r="BKW158" s="10"/>
      <c r="BKX158" s="10"/>
      <c r="BKY158" s="10"/>
      <c r="BKZ158" s="10"/>
      <c r="BLA158" s="10"/>
      <c r="BLB158" s="10"/>
      <c r="BLC158" s="10"/>
      <c r="BLD158" s="10"/>
      <c r="BLE158" s="10"/>
      <c r="BLF158" s="10"/>
      <c r="BLG158" s="10"/>
      <c r="BLH158" s="10"/>
      <c r="BLI158" s="10"/>
      <c r="BLJ158" s="10"/>
      <c r="BLK158" s="10"/>
      <c r="BLL158" s="10"/>
      <c r="BLM158" s="10"/>
      <c r="BLN158" s="10"/>
      <c r="BLO158" s="10"/>
      <c r="BLP158" s="10"/>
      <c r="BLQ158" s="10"/>
      <c r="BLR158" s="10"/>
      <c r="BLS158" s="10"/>
      <c r="BLT158" s="10"/>
      <c r="BLU158" s="10"/>
      <c r="BLV158" s="10"/>
      <c r="BLW158" s="10"/>
      <c r="BLX158" s="10"/>
      <c r="BLY158" s="10"/>
      <c r="BLZ158" s="10"/>
      <c r="BMA158" s="10"/>
      <c r="BMB158" s="10"/>
      <c r="BMC158" s="10"/>
      <c r="BMD158" s="10"/>
      <c r="BME158" s="10"/>
      <c r="BMF158" s="10"/>
      <c r="BMG158" s="10"/>
      <c r="BMH158" s="10"/>
      <c r="BMI158" s="10"/>
      <c r="BMJ158" s="10"/>
      <c r="BMK158" s="10"/>
      <c r="BML158" s="10"/>
      <c r="BMM158" s="10"/>
      <c r="BMN158" s="10"/>
      <c r="BMO158" s="10"/>
      <c r="BMP158" s="10"/>
      <c r="BMQ158" s="10"/>
      <c r="BMR158" s="10"/>
      <c r="BMS158" s="10"/>
      <c r="BMT158" s="10"/>
      <c r="BMU158" s="10"/>
      <c r="BMV158" s="10"/>
      <c r="BMW158" s="10"/>
      <c r="BMX158" s="10"/>
      <c r="BMY158" s="10"/>
      <c r="BMZ158" s="10"/>
      <c r="BNA158" s="10"/>
      <c r="BNB158" s="10"/>
      <c r="BNC158" s="10"/>
      <c r="BND158" s="10"/>
      <c r="BNE158" s="10"/>
      <c r="BNF158" s="10"/>
      <c r="BNG158" s="10"/>
      <c r="BNH158" s="10"/>
      <c r="BNI158" s="10"/>
      <c r="BNJ158" s="10"/>
      <c r="BNK158" s="10"/>
      <c r="BNL158" s="10"/>
      <c r="BNM158" s="10"/>
      <c r="BNN158" s="10"/>
      <c r="BNO158" s="10"/>
      <c r="BNP158" s="10"/>
      <c r="BNQ158" s="10"/>
      <c r="BNR158" s="10"/>
      <c r="BNS158" s="10"/>
      <c r="BNT158" s="10"/>
      <c r="BNU158" s="10"/>
      <c r="BNV158" s="10"/>
      <c r="BNW158" s="10"/>
      <c r="BNX158" s="10"/>
      <c r="BNY158" s="10"/>
      <c r="BNZ158" s="10"/>
      <c r="BOA158" s="10"/>
      <c r="BOB158" s="10"/>
      <c r="BOC158" s="10"/>
      <c r="BOD158" s="10"/>
      <c r="BOE158" s="10"/>
      <c r="BOF158" s="10"/>
      <c r="BOG158" s="10"/>
      <c r="BOH158" s="10"/>
      <c r="BOI158" s="10"/>
      <c r="BOJ158" s="10"/>
      <c r="BOK158" s="10"/>
      <c r="BOL158" s="10"/>
      <c r="BOM158" s="10"/>
      <c r="BON158" s="10"/>
      <c r="BOO158" s="10"/>
      <c r="BOP158" s="10"/>
      <c r="BOQ158" s="10"/>
      <c r="BOR158" s="10"/>
      <c r="BOS158" s="10"/>
      <c r="BOT158" s="10"/>
      <c r="BOU158" s="10"/>
      <c r="BOV158" s="10"/>
      <c r="BOW158" s="10"/>
      <c r="BOX158" s="10"/>
      <c r="BOY158" s="10"/>
      <c r="BOZ158" s="10"/>
      <c r="BPA158" s="10"/>
      <c r="BPB158" s="10"/>
      <c r="BPC158" s="10"/>
      <c r="BPD158" s="10"/>
      <c r="BPE158" s="10"/>
      <c r="BPF158" s="10"/>
      <c r="BPG158" s="10"/>
      <c r="BPH158" s="10"/>
      <c r="BPI158" s="10"/>
      <c r="BPJ158" s="10"/>
      <c r="BPK158" s="10"/>
      <c r="BPL158" s="10"/>
      <c r="BPM158" s="10"/>
      <c r="BPN158" s="10"/>
      <c r="BPO158" s="10"/>
      <c r="BPP158" s="10"/>
      <c r="BPQ158" s="10"/>
      <c r="BPR158" s="10"/>
      <c r="BPS158" s="10"/>
      <c r="BPT158" s="10"/>
      <c r="BPU158" s="10"/>
      <c r="BPV158" s="10"/>
      <c r="BPW158" s="10"/>
      <c r="BPX158" s="10"/>
      <c r="BPY158" s="10"/>
      <c r="BPZ158" s="10"/>
      <c r="BQA158" s="10"/>
      <c r="BQB158" s="10"/>
      <c r="BQC158" s="10"/>
      <c r="BQD158" s="10"/>
      <c r="BQE158" s="10"/>
      <c r="BQF158" s="10"/>
      <c r="BQG158" s="10"/>
      <c r="BQH158" s="10"/>
      <c r="BQI158" s="10"/>
      <c r="BQJ158" s="10"/>
      <c r="BQK158" s="10"/>
      <c r="BQL158" s="10"/>
      <c r="BQM158" s="10"/>
      <c r="BQN158" s="10"/>
      <c r="BQO158" s="10"/>
      <c r="BQP158" s="10"/>
      <c r="BQQ158" s="10"/>
      <c r="BQR158" s="10"/>
      <c r="BQS158" s="10"/>
      <c r="BQT158" s="10"/>
      <c r="BQU158" s="10"/>
      <c r="BQV158" s="10"/>
      <c r="BQW158" s="10"/>
      <c r="BQX158" s="10"/>
      <c r="BQY158" s="10"/>
      <c r="BQZ158" s="10"/>
      <c r="BRA158" s="10"/>
      <c r="BRB158" s="10"/>
      <c r="BRC158" s="10"/>
      <c r="BRD158" s="10"/>
      <c r="BRE158" s="10"/>
      <c r="BRF158" s="10"/>
      <c r="BRG158" s="10"/>
      <c r="BRH158" s="10"/>
      <c r="BRI158" s="10"/>
      <c r="BRJ158" s="10"/>
      <c r="BRK158" s="10"/>
      <c r="BRL158" s="10"/>
      <c r="BRM158" s="10"/>
      <c r="BRN158" s="10"/>
      <c r="BRO158" s="10"/>
      <c r="BRP158" s="10"/>
      <c r="BRQ158" s="10"/>
      <c r="BRR158" s="10"/>
      <c r="BRS158" s="10"/>
      <c r="BRT158" s="10"/>
      <c r="BRU158" s="10"/>
      <c r="BRV158" s="10"/>
      <c r="BRW158" s="10"/>
      <c r="BRX158" s="10"/>
      <c r="BRY158" s="10"/>
      <c r="BRZ158" s="10"/>
      <c r="BSA158" s="10"/>
      <c r="BSB158" s="10"/>
      <c r="BSC158" s="10"/>
      <c r="BSD158" s="10"/>
      <c r="BSE158" s="10"/>
      <c r="BSF158" s="10"/>
      <c r="BSG158" s="10"/>
      <c r="BSH158" s="10"/>
      <c r="BSI158" s="10"/>
      <c r="BSJ158" s="10"/>
      <c r="BSK158" s="10"/>
      <c r="BSL158" s="10"/>
      <c r="BSM158" s="10"/>
      <c r="BSN158" s="10"/>
      <c r="BSO158" s="10"/>
      <c r="BSP158" s="10"/>
      <c r="BSQ158" s="10"/>
      <c r="BSR158" s="10"/>
      <c r="BSS158" s="10"/>
      <c r="BST158" s="10"/>
      <c r="BSU158" s="10"/>
      <c r="BSV158" s="10"/>
      <c r="BSW158" s="10"/>
      <c r="BSX158" s="10"/>
      <c r="BSY158" s="10"/>
      <c r="BSZ158" s="10"/>
      <c r="BTA158" s="10"/>
      <c r="BTB158" s="10"/>
      <c r="BTC158" s="10"/>
      <c r="BTD158" s="10"/>
      <c r="BTE158" s="10"/>
      <c r="BTF158" s="10"/>
      <c r="BTG158" s="10"/>
      <c r="BTH158" s="10"/>
      <c r="BTI158" s="10"/>
      <c r="BTJ158" s="10"/>
      <c r="BTK158" s="10"/>
      <c r="BTL158" s="10"/>
      <c r="BTM158" s="10"/>
      <c r="BTN158" s="10"/>
      <c r="BTO158" s="10"/>
      <c r="BTP158" s="10"/>
      <c r="BTQ158" s="10"/>
      <c r="BTR158" s="10"/>
      <c r="BTS158" s="10"/>
      <c r="BTT158" s="10"/>
      <c r="BTU158" s="10"/>
      <c r="BTV158" s="10"/>
      <c r="BTW158" s="10"/>
      <c r="BTX158" s="10"/>
      <c r="BTY158" s="10"/>
      <c r="BTZ158" s="10"/>
      <c r="BUA158" s="10"/>
      <c r="BUB158" s="10"/>
      <c r="BUC158" s="10"/>
      <c r="BUD158" s="10"/>
      <c r="BUE158" s="10"/>
      <c r="BUF158" s="10"/>
      <c r="BUG158" s="10"/>
      <c r="BUH158" s="10"/>
      <c r="BUI158" s="10"/>
      <c r="BUJ158" s="10"/>
      <c r="BUK158" s="10"/>
      <c r="BUL158" s="10"/>
      <c r="BUM158" s="10"/>
      <c r="BUN158" s="10"/>
      <c r="BUO158" s="10"/>
      <c r="BUP158" s="10"/>
      <c r="BUQ158" s="10"/>
      <c r="BUR158" s="10"/>
      <c r="BUS158" s="10"/>
      <c r="BUT158" s="10"/>
      <c r="BUU158" s="10"/>
      <c r="BUV158" s="10"/>
      <c r="BUW158" s="10"/>
      <c r="BUX158" s="10"/>
      <c r="BUY158" s="10"/>
      <c r="BUZ158" s="10"/>
      <c r="BVA158" s="10"/>
      <c r="BVB158" s="10"/>
      <c r="BVC158" s="10"/>
      <c r="BVD158" s="10"/>
      <c r="BVE158" s="10"/>
      <c r="BVF158" s="10"/>
      <c r="BVG158" s="10"/>
      <c r="BVH158" s="10"/>
      <c r="BVI158" s="10"/>
      <c r="BVJ158" s="10"/>
      <c r="BVK158" s="10"/>
      <c r="BVL158" s="10"/>
      <c r="BVM158" s="10"/>
      <c r="BVN158" s="10"/>
      <c r="BVO158" s="10"/>
      <c r="BVP158" s="10"/>
      <c r="BVQ158" s="10"/>
      <c r="BVR158" s="10"/>
      <c r="BVS158" s="10"/>
      <c r="BVT158" s="10"/>
      <c r="BVU158" s="10"/>
      <c r="BVV158" s="10"/>
      <c r="BVW158" s="10"/>
      <c r="BVX158" s="10"/>
      <c r="BVY158" s="10"/>
      <c r="BVZ158" s="10"/>
      <c r="BWA158" s="10"/>
      <c r="BWB158" s="10"/>
      <c r="BWC158" s="10"/>
      <c r="BWD158" s="10"/>
      <c r="BWE158" s="10"/>
      <c r="BWF158" s="10"/>
      <c r="BWG158" s="10"/>
      <c r="BWH158" s="10"/>
      <c r="BWI158" s="10"/>
      <c r="BWJ158" s="10"/>
      <c r="BWK158" s="10"/>
      <c r="BWL158" s="10"/>
      <c r="BWM158" s="10"/>
      <c r="BWN158" s="10"/>
      <c r="BWO158" s="10"/>
      <c r="BWP158" s="10"/>
      <c r="BWQ158" s="10"/>
      <c r="BWR158" s="10"/>
      <c r="BWS158" s="10"/>
      <c r="BWT158" s="10"/>
      <c r="BWU158" s="10"/>
      <c r="BWV158" s="10"/>
      <c r="BWW158" s="10"/>
      <c r="BWX158" s="10"/>
      <c r="BWY158" s="10"/>
      <c r="BWZ158" s="10"/>
      <c r="BXA158" s="10"/>
      <c r="BXB158" s="10"/>
      <c r="BXC158" s="10"/>
      <c r="BXD158" s="10"/>
      <c r="BXE158" s="10"/>
      <c r="BXF158" s="10"/>
      <c r="BXG158" s="10"/>
      <c r="BXH158" s="10"/>
      <c r="BXI158" s="10"/>
      <c r="BXJ158" s="10"/>
      <c r="BXK158" s="10"/>
      <c r="BXL158" s="10"/>
      <c r="BXM158" s="10"/>
      <c r="BXN158" s="10"/>
      <c r="BXO158" s="10"/>
      <c r="BXP158" s="10"/>
      <c r="BXQ158" s="10"/>
      <c r="BXR158" s="10"/>
      <c r="BXS158" s="10"/>
      <c r="BXT158" s="10"/>
      <c r="BXU158" s="10"/>
      <c r="BXV158" s="10"/>
      <c r="BXW158" s="10"/>
      <c r="BXX158" s="10"/>
      <c r="BXY158" s="10"/>
      <c r="BXZ158" s="10"/>
      <c r="BYA158" s="10"/>
      <c r="BYB158" s="10"/>
      <c r="BYC158" s="10"/>
      <c r="BYD158" s="10"/>
      <c r="BYE158" s="10"/>
      <c r="BYF158" s="10"/>
      <c r="BYG158" s="10"/>
      <c r="BYH158" s="10"/>
      <c r="BYI158" s="10"/>
      <c r="BYJ158" s="10"/>
      <c r="BYK158" s="10"/>
      <c r="BYL158" s="10"/>
      <c r="BYM158" s="10"/>
      <c r="BYN158" s="10"/>
      <c r="BYO158" s="10"/>
      <c r="BYP158" s="10"/>
      <c r="BYQ158" s="10"/>
      <c r="BYR158" s="10"/>
      <c r="BYS158" s="10"/>
      <c r="BYT158" s="10"/>
      <c r="BYU158" s="10"/>
      <c r="BYV158" s="10"/>
      <c r="BYW158" s="10"/>
      <c r="BYX158" s="10"/>
      <c r="BYY158" s="10"/>
      <c r="BYZ158" s="10"/>
      <c r="BZA158" s="10"/>
      <c r="BZB158" s="10"/>
      <c r="BZC158" s="10"/>
      <c r="BZD158" s="10"/>
      <c r="BZE158" s="10"/>
      <c r="BZF158" s="10"/>
      <c r="BZG158" s="10"/>
      <c r="BZH158" s="10"/>
      <c r="BZI158" s="10"/>
      <c r="BZJ158" s="10"/>
      <c r="BZK158" s="10"/>
      <c r="BZL158" s="10"/>
      <c r="BZM158" s="10"/>
      <c r="BZN158" s="10"/>
      <c r="BZO158" s="10"/>
      <c r="BZP158" s="10"/>
      <c r="BZQ158" s="10"/>
      <c r="BZR158" s="10"/>
      <c r="BZS158" s="10"/>
      <c r="BZT158" s="10"/>
      <c r="BZU158" s="10"/>
      <c r="BZV158" s="10"/>
      <c r="BZW158" s="10"/>
      <c r="BZX158" s="10"/>
      <c r="BZY158" s="10"/>
      <c r="BZZ158" s="10"/>
      <c r="CAA158" s="10"/>
      <c r="CAB158" s="10"/>
      <c r="CAC158" s="10"/>
      <c r="CAD158" s="10"/>
      <c r="CAE158" s="10"/>
      <c r="CAF158" s="10"/>
      <c r="CAG158" s="10"/>
      <c r="CAH158" s="10"/>
      <c r="CAI158" s="10"/>
      <c r="CAJ158" s="10"/>
      <c r="CAK158" s="10"/>
      <c r="CAL158" s="10"/>
      <c r="CAM158" s="10"/>
      <c r="CAN158" s="10"/>
      <c r="CAO158" s="10"/>
      <c r="CAP158" s="10"/>
      <c r="CAQ158" s="10"/>
      <c r="CAR158" s="10"/>
      <c r="CAS158" s="10"/>
      <c r="CAT158" s="10"/>
      <c r="CAU158" s="10"/>
      <c r="CAV158" s="10"/>
      <c r="CAW158" s="10"/>
      <c r="CAX158" s="10"/>
      <c r="CAY158" s="10"/>
      <c r="CAZ158" s="10"/>
      <c r="CBA158" s="10"/>
      <c r="CBB158" s="10"/>
      <c r="CBC158" s="10"/>
      <c r="CBD158" s="10"/>
      <c r="CBE158" s="10"/>
      <c r="CBF158" s="10"/>
      <c r="CBG158" s="10"/>
      <c r="CBH158" s="10"/>
      <c r="CBI158" s="10"/>
      <c r="CBJ158" s="10"/>
      <c r="CBK158" s="10"/>
      <c r="CBL158" s="10"/>
      <c r="CBM158" s="10"/>
      <c r="CBN158" s="10"/>
      <c r="CBO158" s="10"/>
      <c r="CBP158" s="10"/>
      <c r="CBQ158" s="10"/>
      <c r="CBR158" s="10"/>
      <c r="CBS158" s="10"/>
      <c r="CBT158" s="10"/>
      <c r="CBU158" s="10"/>
      <c r="CBV158" s="10"/>
      <c r="CBW158" s="10"/>
      <c r="CBX158" s="10"/>
      <c r="CBY158" s="10"/>
      <c r="CBZ158" s="10"/>
      <c r="CCA158" s="10"/>
      <c r="CCB158" s="10"/>
      <c r="CCC158" s="10"/>
      <c r="CCD158" s="10"/>
      <c r="CCE158" s="10"/>
      <c r="CCF158" s="10"/>
      <c r="CCG158" s="10"/>
      <c r="CCH158" s="10"/>
      <c r="CCI158" s="10"/>
      <c r="CCJ158" s="10"/>
      <c r="CCK158" s="10"/>
      <c r="CCL158" s="10"/>
      <c r="CCM158" s="10"/>
      <c r="CCN158" s="10"/>
      <c r="CCO158" s="10"/>
      <c r="CCP158" s="10"/>
      <c r="CCQ158" s="10"/>
      <c r="CCR158" s="10"/>
      <c r="CCS158" s="10"/>
      <c r="CCT158" s="10"/>
      <c r="CCU158" s="10"/>
      <c r="CCV158" s="10"/>
      <c r="CCW158" s="10"/>
      <c r="CCX158" s="10"/>
      <c r="CCY158" s="10"/>
      <c r="CCZ158" s="10"/>
      <c r="CDA158" s="10"/>
      <c r="CDB158" s="10"/>
      <c r="CDC158" s="10"/>
      <c r="CDD158" s="10"/>
      <c r="CDE158" s="10"/>
      <c r="CDF158" s="10"/>
      <c r="CDG158" s="10"/>
      <c r="CDH158" s="10"/>
      <c r="CDI158" s="10"/>
      <c r="CDJ158" s="10"/>
      <c r="CDK158" s="10"/>
      <c r="CDL158" s="10"/>
      <c r="CDM158" s="10"/>
      <c r="CDN158" s="10"/>
      <c r="CDO158" s="10"/>
      <c r="CDP158" s="10"/>
      <c r="CDQ158" s="10"/>
      <c r="CDR158" s="10"/>
      <c r="CDS158" s="10"/>
      <c r="CDT158" s="10"/>
      <c r="CDU158" s="10"/>
      <c r="CDV158" s="10"/>
      <c r="CDW158" s="10"/>
      <c r="CDX158" s="10"/>
      <c r="CDY158" s="10"/>
      <c r="CDZ158" s="10"/>
      <c r="CEA158" s="10"/>
      <c r="CEB158" s="10"/>
      <c r="CEC158" s="10"/>
      <c r="CED158" s="10"/>
      <c r="CEE158" s="10"/>
      <c r="CEF158" s="10"/>
      <c r="CEG158" s="10"/>
      <c r="CEH158" s="10"/>
      <c r="CEI158" s="10"/>
      <c r="CEJ158" s="10"/>
      <c r="CEK158" s="10"/>
      <c r="CEL158" s="10"/>
      <c r="CEM158" s="10"/>
      <c r="CEN158" s="10"/>
      <c r="CEO158" s="10"/>
      <c r="CEP158" s="10"/>
      <c r="CEQ158" s="10"/>
      <c r="CER158" s="10"/>
      <c r="CES158" s="10"/>
      <c r="CET158" s="10"/>
      <c r="CEU158" s="10"/>
      <c r="CEV158" s="10"/>
      <c r="CEW158" s="10"/>
      <c r="CEX158" s="10"/>
      <c r="CEY158" s="10"/>
      <c r="CEZ158" s="10"/>
      <c r="CFA158" s="10"/>
      <c r="CFB158" s="10"/>
      <c r="CFC158" s="10"/>
      <c r="CFD158" s="10"/>
      <c r="CFE158" s="10"/>
      <c r="CFF158" s="10"/>
      <c r="CFG158" s="10"/>
      <c r="CFH158" s="10"/>
      <c r="CFI158" s="10"/>
      <c r="CFJ158" s="10"/>
      <c r="CFK158" s="10"/>
      <c r="CFL158" s="10"/>
      <c r="CFM158" s="10"/>
      <c r="CFN158" s="10"/>
      <c r="CFO158" s="10"/>
      <c r="CFP158" s="10"/>
      <c r="CFQ158" s="10"/>
      <c r="CFR158" s="10"/>
      <c r="CFS158" s="10"/>
      <c r="CFT158" s="10"/>
      <c r="CFU158" s="10"/>
      <c r="CFV158" s="10"/>
      <c r="CFW158" s="10"/>
      <c r="CFX158" s="10"/>
      <c r="CFY158" s="10"/>
      <c r="CFZ158" s="10"/>
      <c r="CGA158" s="10"/>
      <c r="CGB158" s="10"/>
      <c r="CGC158" s="10"/>
      <c r="CGD158" s="10"/>
      <c r="CGE158" s="10"/>
      <c r="CGF158" s="10"/>
      <c r="CGG158" s="10"/>
      <c r="CGH158" s="10"/>
      <c r="CGI158" s="10"/>
      <c r="CGJ158" s="10"/>
      <c r="CGK158" s="10"/>
      <c r="CGL158" s="10"/>
      <c r="CGM158" s="10"/>
      <c r="CGN158" s="10"/>
      <c r="CGO158" s="10"/>
      <c r="CGP158" s="10"/>
      <c r="CGQ158" s="10"/>
      <c r="CGR158" s="10"/>
      <c r="CGS158" s="10"/>
      <c r="CGT158" s="10"/>
      <c r="CGU158" s="10"/>
      <c r="CGV158" s="10"/>
      <c r="CGW158" s="10"/>
      <c r="CGX158" s="10"/>
      <c r="CGY158" s="10"/>
      <c r="CGZ158" s="10"/>
      <c r="CHA158" s="10"/>
      <c r="CHB158" s="10"/>
      <c r="CHC158" s="10"/>
      <c r="CHD158" s="10"/>
      <c r="CHE158" s="10"/>
      <c r="CHF158" s="10"/>
      <c r="CHG158" s="10"/>
      <c r="CHH158" s="10"/>
      <c r="CHI158" s="10"/>
      <c r="CHJ158" s="10"/>
      <c r="CHK158" s="10"/>
      <c r="CHL158" s="10"/>
      <c r="CHM158" s="10"/>
      <c r="CHN158" s="10"/>
      <c r="CHO158" s="10"/>
      <c r="CHP158" s="10"/>
      <c r="CHQ158" s="10"/>
      <c r="CHR158" s="10"/>
      <c r="CHS158" s="10"/>
      <c r="CHT158" s="10"/>
      <c r="CHU158" s="10"/>
      <c r="CHV158" s="10"/>
      <c r="CHW158" s="10"/>
      <c r="CHX158" s="10"/>
      <c r="CHY158" s="10"/>
      <c r="CHZ158" s="10"/>
      <c r="CIA158" s="10"/>
      <c r="CIB158" s="10"/>
      <c r="CIC158" s="10"/>
      <c r="CID158" s="10"/>
      <c r="CIE158" s="10"/>
      <c r="CIF158" s="10"/>
      <c r="CIG158" s="10"/>
      <c r="CIH158" s="10"/>
      <c r="CII158" s="10"/>
      <c r="CIJ158" s="10"/>
      <c r="CIK158" s="10"/>
      <c r="CIL158" s="10"/>
      <c r="CIM158" s="10"/>
      <c r="CIN158" s="10"/>
      <c r="CIO158" s="10"/>
      <c r="CIP158" s="10"/>
      <c r="CIQ158" s="10"/>
      <c r="CIR158" s="10"/>
      <c r="CIS158" s="10"/>
      <c r="CIT158" s="10"/>
      <c r="CIU158" s="10"/>
      <c r="CIV158" s="10"/>
      <c r="CIW158" s="10"/>
      <c r="CIX158" s="10"/>
      <c r="CIY158" s="10"/>
      <c r="CIZ158" s="10"/>
      <c r="CJA158" s="10"/>
      <c r="CJB158" s="10"/>
      <c r="CJC158" s="10"/>
      <c r="CJD158" s="10"/>
      <c r="CJE158" s="10"/>
      <c r="CJF158" s="10"/>
      <c r="CJG158" s="10"/>
      <c r="CJH158" s="10"/>
      <c r="CJI158" s="10"/>
      <c r="CJJ158" s="10"/>
      <c r="CJK158" s="10"/>
      <c r="CJL158" s="10"/>
      <c r="CJM158" s="10"/>
      <c r="CJN158" s="10"/>
      <c r="CJO158" s="10"/>
      <c r="CJP158" s="10"/>
      <c r="CJQ158" s="10"/>
      <c r="CJR158" s="10"/>
      <c r="CJS158" s="10"/>
      <c r="CJT158" s="10"/>
      <c r="CJU158" s="10"/>
      <c r="CJV158" s="10"/>
      <c r="CJW158" s="10"/>
      <c r="CJX158" s="10"/>
      <c r="CJY158" s="10"/>
      <c r="CJZ158" s="10"/>
      <c r="CKA158" s="10"/>
      <c r="CKB158" s="10"/>
      <c r="CKC158" s="10"/>
      <c r="CKD158" s="10"/>
      <c r="CKE158" s="10"/>
      <c r="CKF158" s="10"/>
      <c r="CKG158" s="10"/>
      <c r="CKH158" s="10"/>
      <c r="CKI158" s="10"/>
      <c r="CKJ158" s="10"/>
      <c r="CKK158" s="10"/>
      <c r="CKL158" s="10"/>
      <c r="CKM158" s="10"/>
      <c r="CKN158" s="10"/>
      <c r="CKO158" s="10"/>
      <c r="CKP158" s="10"/>
      <c r="CKQ158" s="10"/>
      <c r="CKR158" s="10"/>
      <c r="CKS158" s="10"/>
      <c r="CKT158" s="10"/>
      <c r="CKU158" s="10"/>
      <c r="CKV158" s="10"/>
      <c r="CKW158" s="10"/>
      <c r="CKX158" s="10"/>
      <c r="CKY158" s="10"/>
      <c r="CKZ158" s="10"/>
      <c r="CLA158" s="10"/>
      <c r="CLB158" s="10"/>
      <c r="CLC158" s="10"/>
      <c r="CLD158" s="10"/>
      <c r="CLE158" s="10"/>
      <c r="CLF158" s="10"/>
      <c r="CLG158" s="10"/>
      <c r="CLH158" s="10"/>
      <c r="CLI158" s="10"/>
      <c r="CLJ158" s="10"/>
      <c r="CLK158" s="10"/>
      <c r="CLL158" s="10"/>
      <c r="CLM158" s="10"/>
      <c r="CLN158" s="10"/>
      <c r="CLO158" s="10"/>
      <c r="CLP158" s="10"/>
      <c r="CLQ158" s="10"/>
      <c r="CLR158" s="10"/>
      <c r="CLS158" s="10"/>
      <c r="CLT158" s="10"/>
      <c r="CLU158" s="10"/>
      <c r="CLV158" s="10"/>
      <c r="CLW158" s="10"/>
      <c r="CLX158" s="10"/>
      <c r="CLY158" s="10"/>
      <c r="CLZ158" s="10"/>
      <c r="CMA158" s="10"/>
      <c r="CMB158" s="10"/>
      <c r="CMC158" s="10"/>
      <c r="CMD158" s="10"/>
      <c r="CME158" s="10"/>
      <c r="CMF158" s="10"/>
      <c r="CMG158" s="10"/>
      <c r="CMH158" s="10"/>
      <c r="CMI158" s="10"/>
      <c r="CMJ158" s="10"/>
      <c r="CMK158" s="10"/>
      <c r="CML158" s="10"/>
      <c r="CMM158" s="10"/>
      <c r="CMN158" s="10"/>
      <c r="CMO158" s="10"/>
      <c r="CMP158" s="10"/>
      <c r="CMQ158" s="10"/>
      <c r="CMR158" s="10"/>
      <c r="CMS158" s="10"/>
      <c r="CMT158" s="10"/>
      <c r="CMU158" s="10"/>
      <c r="CMV158" s="10"/>
      <c r="CMW158" s="10"/>
      <c r="CMX158" s="10"/>
      <c r="CMY158" s="10"/>
      <c r="CMZ158" s="10"/>
      <c r="CNA158" s="10"/>
      <c r="CNB158" s="10"/>
      <c r="CNC158" s="10"/>
      <c r="CND158" s="10"/>
      <c r="CNE158" s="10"/>
      <c r="CNF158" s="10"/>
      <c r="CNG158" s="10"/>
      <c r="CNH158" s="10"/>
      <c r="CNI158" s="10"/>
      <c r="CNJ158" s="10"/>
      <c r="CNK158" s="10"/>
      <c r="CNL158" s="10"/>
      <c r="CNM158" s="10"/>
      <c r="CNN158" s="10"/>
      <c r="CNO158" s="10"/>
      <c r="CNP158" s="10"/>
      <c r="CNQ158" s="10"/>
      <c r="CNR158" s="10"/>
      <c r="CNS158" s="10"/>
      <c r="CNT158" s="10"/>
      <c r="CNU158" s="10"/>
      <c r="CNV158" s="10"/>
      <c r="CNW158" s="10"/>
      <c r="CNX158" s="10"/>
      <c r="CNY158" s="10"/>
      <c r="CNZ158" s="10"/>
      <c r="COA158" s="10"/>
      <c r="COB158" s="10"/>
      <c r="COC158" s="10"/>
      <c r="COD158" s="10"/>
      <c r="COE158" s="10"/>
      <c r="COF158" s="10"/>
      <c r="COG158" s="10"/>
      <c r="COH158" s="10"/>
      <c r="COI158" s="10"/>
      <c r="COJ158" s="10"/>
      <c r="COK158" s="10"/>
      <c r="COL158" s="10"/>
      <c r="COM158" s="10"/>
      <c r="CON158" s="10"/>
      <c r="COO158" s="10"/>
      <c r="COP158" s="10"/>
      <c r="COQ158" s="10"/>
      <c r="COR158" s="10"/>
      <c r="COS158" s="10"/>
      <c r="COT158" s="10"/>
      <c r="COU158" s="10"/>
      <c r="COV158" s="10"/>
      <c r="COW158" s="10"/>
      <c r="COX158" s="10"/>
      <c r="COY158" s="10"/>
      <c r="COZ158" s="10"/>
      <c r="CPA158" s="10"/>
      <c r="CPB158" s="10"/>
      <c r="CPC158" s="10"/>
      <c r="CPD158" s="10"/>
      <c r="CPE158" s="10"/>
      <c r="CPF158" s="10"/>
      <c r="CPG158" s="10"/>
      <c r="CPH158" s="10"/>
      <c r="CPI158" s="10"/>
      <c r="CPJ158" s="10"/>
      <c r="CPK158" s="10"/>
      <c r="CPL158" s="10"/>
      <c r="CPM158" s="10"/>
      <c r="CPN158" s="10"/>
      <c r="CPO158" s="10"/>
      <c r="CPP158" s="10"/>
      <c r="CPQ158" s="10"/>
      <c r="CPR158" s="10"/>
      <c r="CPS158" s="10"/>
      <c r="CPT158" s="10"/>
      <c r="CPU158" s="10"/>
      <c r="CPV158" s="10"/>
      <c r="CPW158" s="10"/>
      <c r="CPX158" s="10"/>
      <c r="CPY158" s="10"/>
      <c r="CPZ158" s="10"/>
      <c r="CQA158" s="10"/>
      <c r="CQB158" s="10"/>
      <c r="CQC158" s="10"/>
      <c r="CQD158" s="10"/>
      <c r="CQE158" s="10"/>
      <c r="CQF158" s="10"/>
      <c r="CQG158" s="10"/>
      <c r="CQH158" s="10"/>
      <c r="CQI158" s="10"/>
      <c r="CQJ158" s="10"/>
      <c r="CQK158" s="10"/>
      <c r="CQL158" s="10"/>
      <c r="CQM158" s="10"/>
      <c r="CQN158" s="10"/>
      <c r="CQO158" s="10"/>
      <c r="CQP158" s="10"/>
      <c r="CQQ158" s="10"/>
      <c r="CQR158" s="10"/>
      <c r="CQS158" s="10"/>
      <c r="CQT158" s="10"/>
      <c r="CQU158" s="10"/>
      <c r="CQV158" s="10"/>
      <c r="CQW158" s="10"/>
      <c r="CQX158" s="10"/>
      <c r="CQY158" s="10"/>
      <c r="CQZ158" s="10"/>
      <c r="CRA158" s="10"/>
      <c r="CRB158" s="10"/>
      <c r="CRC158" s="10"/>
      <c r="CRD158" s="10"/>
      <c r="CRE158" s="10"/>
      <c r="CRF158" s="10"/>
      <c r="CRG158" s="10"/>
      <c r="CRH158" s="10"/>
      <c r="CRI158" s="10"/>
      <c r="CRJ158" s="10"/>
      <c r="CRK158" s="10"/>
      <c r="CRL158" s="10"/>
      <c r="CRM158" s="10"/>
      <c r="CRN158" s="10"/>
      <c r="CRO158" s="10"/>
      <c r="CRP158" s="10"/>
      <c r="CRQ158" s="10"/>
      <c r="CRR158" s="10"/>
      <c r="CRS158" s="10"/>
      <c r="CRT158" s="10"/>
      <c r="CRU158" s="10"/>
      <c r="CRV158" s="10"/>
      <c r="CRW158" s="10"/>
      <c r="CRX158" s="10"/>
      <c r="CRY158" s="10"/>
      <c r="CRZ158" s="10"/>
      <c r="CSA158" s="10"/>
      <c r="CSB158" s="10"/>
      <c r="CSC158" s="10"/>
      <c r="CSD158" s="10"/>
      <c r="CSE158" s="10"/>
      <c r="CSF158" s="10"/>
      <c r="CSG158" s="10"/>
      <c r="CSH158" s="10"/>
      <c r="CSI158" s="10"/>
      <c r="CSJ158" s="10"/>
      <c r="CSK158" s="10"/>
      <c r="CSL158" s="10"/>
      <c r="CSM158" s="10"/>
      <c r="CSN158" s="10"/>
      <c r="CSO158" s="10"/>
      <c r="CSP158" s="10"/>
      <c r="CSQ158" s="10"/>
      <c r="CSR158" s="10"/>
      <c r="CSS158" s="10"/>
      <c r="CST158" s="10"/>
      <c r="CSU158" s="10"/>
      <c r="CSV158" s="10"/>
      <c r="CSW158" s="10"/>
      <c r="CSX158" s="10"/>
      <c r="CSY158" s="10"/>
      <c r="CSZ158" s="10"/>
      <c r="CTA158" s="10"/>
      <c r="CTB158" s="10"/>
      <c r="CTC158" s="10"/>
      <c r="CTD158" s="10"/>
      <c r="CTE158" s="10"/>
      <c r="CTF158" s="10"/>
      <c r="CTG158" s="10"/>
      <c r="CTH158" s="10"/>
      <c r="CTI158" s="10"/>
      <c r="CTJ158" s="10"/>
      <c r="CTK158" s="10"/>
      <c r="CTL158" s="10"/>
      <c r="CTM158" s="10"/>
      <c r="CTN158" s="10"/>
      <c r="CTO158" s="10"/>
      <c r="CTP158" s="10"/>
      <c r="CTQ158" s="10"/>
      <c r="CTR158" s="10"/>
      <c r="CTS158" s="10"/>
      <c r="CTT158" s="10"/>
      <c r="CTU158" s="10"/>
      <c r="CTV158" s="10"/>
      <c r="CTW158" s="10"/>
      <c r="CTX158" s="10"/>
      <c r="CTY158" s="10"/>
      <c r="CTZ158" s="10"/>
      <c r="CUA158" s="10"/>
      <c r="CUB158" s="10"/>
      <c r="CUC158" s="10"/>
      <c r="CUD158" s="10"/>
      <c r="CUE158" s="10"/>
      <c r="CUF158" s="10"/>
      <c r="CUG158" s="10"/>
      <c r="CUH158" s="10"/>
      <c r="CUI158" s="10"/>
      <c r="CUJ158" s="10"/>
      <c r="CUK158" s="10"/>
      <c r="CUL158" s="10"/>
      <c r="CUM158" s="10"/>
      <c r="CUN158" s="10"/>
      <c r="CUO158" s="10"/>
      <c r="CUP158" s="10"/>
      <c r="CUQ158" s="10"/>
      <c r="CUR158" s="10"/>
      <c r="CUS158" s="10"/>
      <c r="CUT158" s="10"/>
      <c r="CUU158" s="10"/>
      <c r="CUV158" s="10"/>
      <c r="CUW158" s="10"/>
      <c r="CUX158" s="10"/>
      <c r="CUY158" s="10"/>
      <c r="CUZ158" s="10"/>
      <c r="CVA158" s="10"/>
      <c r="CVB158" s="10"/>
      <c r="CVC158" s="10"/>
      <c r="CVD158" s="10"/>
      <c r="CVE158" s="10"/>
      <c r="CVF158" s="10"/>
      <c r="CVG158" s="10"/>
      <c r="CVH158" s="10"/>
      <c r="CVI158" s="10"/>
      <c r="CVJ158" s="10"/>
      <c r="CVK158" s="10"/>
      <c r="CVL158" s="10"/>
      <c r="CVM158" s="10"/>
      <c r="CVN158" s="10"/>
      <c r="CVO158" s="10"/>
      <c r="CVP158" s="10"/>
      <c r="CVQ158" s="10"/>
      <c r="CVR158" s="10"/>
      <c r="CVS158" s="10"/>
      <c r="CVT158" s="10"/>
      <c r="CVU158" s="10"/>
      <c r="CVV158" s="10"/>
      <c r="CVW158" s="10"/>
      <c r="CVX158" s="10"/>
      <c r="CVY158" s="10"/>
      <c r="CVZ158" s="10"/>
      <c r="CWA158" s="10"/>
      <c r="CWB158" s="10"/>
      <c r="CWC158" s="10"/>
      <c r="CWD158" s="10"/>
      <c r="CWE158" s="10"/>
      <c r="CWF158" s="10"/>
      <c r="CWG158" s="10"/>
      <c r="CWH158" s="10"/>
      <c r="CWI158" s="10"/>
      <c r="CWJ158" s="10"/>
      <c r="CWK158" s="10"/>
      <c r="CWL158" s="10"/>
      <c r="CWM158" s="10"/>
      <c r="CWN158" s="10"/>
      <c r="CWO158" s="10"/>
      <c r="CWP158" s="10"/>
      <c r="CWQ158" s="10"/>
      <c r="CWR158" s="10"/>
      <c r="CWS158" s="10"/>
      <c r="CWT158" s="10"/>
      <c r="CWU158" s="10"/>
      <c r="CWV158" s="10"/>
      <c r="CWW158" s="10"/>
      <c r="CWX158" s="10"/>
      <c r="CWY158" s="10"/>
      <c r="CWZ158" s="10"/>
      <c r="CXA158" s="10"/>
      <c r="CXB158" s="10"/>
      <c r="CXC158" s="10"/>
      <c r="CXD158" s="10"/>
      <c r="CXE158" s="10"/>
      <c r="CXF158" s="10"/>
      <c r="CXG158" s="10"/>
      <c r="CXH158" s="10"/>
      <c r="CXI158" s="10"/>
      <c r="CXJ158" s="10"/>
      <c r="CXK158" s="10"/>
      <c r="CXL158" s="10"/>
      <c r="CXM158" s="10"/>
      <c r="CXN158" s="10"/>
      <c r="CXO158" s="10"/>
      <c r="CXP158" s="10"/>
      <c r="CXQ158" s="10"/>
      <c r="CXR158" s="10"/>
      <c r="CXS158" s="10"/>
      <c r="CXT158" s="10"/>
      <c r="CXU158" s="10"/>
      <c r="CXV158" s="10"/>
      <c r="CXW158" s="10"/>
      <c r="CXX158" s="10"/>
      <c r="CXY158" s="10"/>
      <c r="CXZ158" s="10"/>
      <c r="CYA158" s="10"/>
      <c r="CYB158" s="10"/>
      <c r="CYC158" s="10"/>
      <c r="CYD158" s="10"/>
      <c r="CYE158" s="10"/>
      <c r="CYF158" s="10"/>
      <c r="CYG158" s="10"/>
      <c r="CYH158" s="10"/>
      <c r="CYI158" s="10"/>
      <c r="CYJ158" s="10"/>
      <c r="CYK158" s="10"/>
      <c r="CYL158" s="10"/>
      <c r="CYM158" s="10"/>
      <c r="CYN158" s="10"/>
      <c r="CYO158" s="10"/>
      <c r="CYP158" s="10"/>
      <c r="CYQ158" s="10"/>
      <c r="CYR158" s="10"/>
      <c r="CYS158" s="10"/>
      <c r="CYT158" s="10"/>
      <c r="CYU158" s="10"/>
      <c r="CYV158" s="10"/>
      <c r="CYW158" s="10"/>
      <c r="CYX158" s="10"/>
      <c r="CYY158" s="10"/>
      <c r="CYZ158" s="10"/>
      <c r="CZA158" s="10"/>
      <c r="CZB158" s="10"/>
      <c r="CZC158" s="10"/>
      <c r="CZD158" s="10"/>
      <c r="CZE158" s="10"/>
      <c r="CZF158" s="10"/>
      <c r="CZG158" s="10"/>
      <c r="CZH158" s="10"/>
      <c r="CZI158" s="10"/>
      <c r="CZJ158" s="10"/>
      <c r="CZK158" s="10"/>
      <c r="CZL158" s="10"/>
      <c r="CZM158" s="10"/>
      <c r="CZN158" s="10"/>
      <c r="CZO158" s="10"/>
      <c r="CZP158" s="10"/>
      <c r="CZQ158" s="10"/>
      <c r="CZR158" s="10"/>
      <c r="CZS158" s="10"/>
      <c r="CZT158" s="10"/>
      <c r="CZU158" s="10"/>
      <c r="CZV158" s="10"/>
      <c r="CZW158" s="10"/>
      <c r="CZX158" s="10"/>
      <c r="CZY158" s="10"/>
      <c r="CZZ158" s="10"/>
      <c r="DAA158" s="10"/>
      <c r="DAB158" s="10"/>
      <c r="DAC158" s="10"/>
      <c r="DAD158" s="10"/>
      <c r="DAE158" s="10"/>
      <c r="DAF158" s="10"/>
      <c r="DAG158" s="10"/>
      <c r="DAH158" s="10"/>
      <c r="DAI158" s="10"/>
      <c r="DAJ158" s="10"/>
      <c r="DAK158" s="10"/>
      <c r="DAL158" s="10"/>
      <c r="DAM158" s="10"/>
      <c r="DAN158" s="10"/>
      <c r="DAO158" s="10"/>
      <c r="DAP158" s="10"/>
      <c r="DAQ158" s="10"/>
      <c r="DAR158" s="10"/>
      <c r="DAS158" s="10"/>
      <c r="DAT158" s="10"/>
      <c r="DAU158" s="10"/>
      <c r="DAV158" s="10"/>
      <c r="DAW158" s="10"/>
      <c r="DAX158" s="10"/>
      <c r="DAY158" s="10"/>
      <c r="DAZ158" s="10"/>
      <c r="DBA158" s="10"/>
      <c r="DBB158" s="10"/>
      <c r="DBC158" s="10"/>
      <c r="DBD158" s="10"/>
      <c r="DBE158" s="10"/>
      <c r="DBF158" s="10"/>
      <c r="DBG158" s="10"/>
      <c r="DBH158" s="10"/>
      <c r="DBI158" s="10"/>
      <c r="DBJ158" s="10"/>
      <c r="DBK158" s="10"/>
      <c r="DBL158" s="10"/>
      <c r="DBM158" s="10"/>
      <c r="DBN158" s="10"/>
      <c r="DBO158" s="10"/>
      <c r="DBP158" s="10"/>
      <c r="DBQ158" s="10"/>
      <c r="DBR158" s="10"/>
      <c r="DBS158" s="10"/>
      <c r="DBT158" s="10"/>
      <c r="DBU158" s="10"/>
      <c r="DBV158" s="10"/>
      <c r="DBW158" s="10"/>
      <c r="DBX158" s="10"/>
      <c r="DBY158" s="10"/>
      <c r="DBZ158" s="10"/>
      <c r="DCA158" s="10"/>
      <c r="DCB158" s="10"/>
      <c r="DCC158" s="10"/>
      <c r="DCD158" s="10"/>
      <c r="DCE158" s="10"/>
      <c r="DCF158" s="10"/>
      <c r="DCG158" s="10"/>
      <c r="DCH158" s="10"/>
      <c r="DCI158" s="10"/>
      <c r="DCJ158" s="10"/>
      <c r="DCK158" s="10"/>
      <c r="DCL158" s="10"/>
      <c r="DCM158" s="10"/>
      <c r="DCN158" s="10"/>
      <c r="DCO158" s="10"/>
      <c r="DCP158" s="10"/>
      <c r="DCQ158" s="10"/>
      <c r="DCR158" s="10"/>
      <c r="DCS158" s="10"/>
      <c r="DCT158" s="10"/>
      <c r="DCU158" s="10"/>
      <c r="DCV158" s="10"/>
      <c r="DCW158" s="10"/>
      <c r="DCX158" s="10"/>
      <c r="DCY158" s="10"/>
      <c r="DCZ158" s="10"/>
      <c r="DDA158" s="10"/>
      <c r="DDB158" s="10"/>
      <c r="DDC158" s="10"/>
      <c r="DDD158" s="10"/>
      <c r="DDE158" s="10"/>
      <c r="DDF158" s="10"/>
      <c r="DDG158" s="10"/>
      <c r="DDH158" s="10"/>
      <c r="DDI158" s="10"/>
      <c r="DDJ158" s="10"/>
      <c r="DDK158" s="10"/>
      <c r="DDL158" s="10"/>
      <c r="DDM158" s="10"/>
      <c r="DDN158" s="10"/>
      <c r="DDO158" s="10"/>
      <c r="DDP158" s="10"/>
      <c r="DDQ158" s="10"/>
      <c r="DDR158" s="10"/>
      <c r="DDS158" s="10"/>
      <c r="DDT158" s="10"/>
      <c r="DDU158" s="10"/>
      <c r="DDV158" s="10"/>
      <c r="DDW158" s="10"/>
      <c r="DDX158" s="10"/>
      <c r="DDY158" s="10"/>
      <c r="DDZ158" s="10"/>
      <c r="DEA158" s="10"/>
      <c r="DEB158" s="10"/>
      <c r="DEC158" s="10"/>
      <c r="DED158" s="10"/>
      <c r="DEE158" s="10"/>
      <c r="DEF158" s="10"/>
      <c r="DEG158" s="10"/>
      <c r="DEH158" s="10"/>
      <c r="DEI158" s="10"/>
      <c r="DEJ158" s="10"/>
      <c r="DEK158" s="10"/>
      <c r="DEL158" s="10"/>
      <c r="DEM158" s="10"/>
      <c r="DEN158" s="10"/>
      <c r="DEO158" s="10"/>
      <c r="DEP158" s="10"/>
      <c r="DEQ158" s="10"/>
      <c r="DER158" s="10"/>
      <c r="DES158" s="10"/>
      <c r="DET158" s="10"/>
      <c r="DEU158" s="10"/>
      <c r="DEV158" s="10"/>
      <c r="DEW158" s="10"/>
      <c r="DEX158" s="10"/>
      <c r="DEY158" s="10"/>
      <c r="DEZ158" s="10"/>
      <c r="DFA158" s="10"/>
      <c r="DFB158" s="10"/>
      <c r="DFC158" s="10"/>
      <c r="DFD158" s="10"/>
      <c r="DFE158" s="10"/>
      <c r="DFF158" s="10"/>
      <c r="DFG158" s="10"/>
      <c r="DFH158" s="10"/>
      <c r="DFI158" s="10"/>
      <c r="DFJ158" s="10"/>
      <c r="DFK158" s="10"/>
      <c r="DFL158" s="10"/>
      <c r="DFM158" s="10"/>
      <c r="DFN158" s="10"/>
      <c r="DFO158" s="10"/>
      <c r="DFP158" s="10"/>
      <c r="DFQ158" s="10"/>
      <c r="DFR158" s="10"/>
      <c r="DFS158" s="10"/>
      <c r="DFT158" s="10"/>
      <c r="DFU158" s="10"/>
      <c r="DFV158" s="10"/>
      <c r="DFW158" s="10"/>
      <c r="DFX158" s="10"/>
      <c r="DFY158" s="10"/>
      <c r="DFZ158" s="10"/>
      <c r="DGA158" s="10"/>
      <c r="DGB158" s="10"/>
      <c r="DGC158" s="10"/>
      <c r="DGD158" s="10"/>
      <c r="DGE158" s="10"/>
      <c r="DGF158" s="10"/>
      <c r="DGG158" s="10"/>
      <c r="DGH158" s="10"/>
      <c r="DGI158" s="10"/>
      <c r="DGJ158" s="10"/>
      <c r="DGK158" s="10"/>
      <c r="DGL158" s="10"/>
      <c r="DGM158" s="10"/>
      <c r="DGN158" s="10"/>
      <c r="DGO158" s="10"/>
      <c r="DGP158" s="10"/>
      <c r="DGQ158" s="10"/>
      <c r="DGR158" s="10"/>
      <c r="DGS158" s="10"/>
      <c r="DGT158" s="10"/>
      <c r="DGU158" s="10"/>
      <c r="DGV158" s="10"/>
      <c r="DGW158" s="10"/>
      <c r="DGX158" s="10"/>
      <c r="DGY158" s="10"/>
      <c r="DGZ158" s="10"/>
      <c r="DHA158" s="10"/>
      <c r="DHB158" s="10"/>
      <c r="DHC158" s="10"/>
      <c r="DHD158" s="10"/>
      <c r="DHE158" s="10"/>
      <c r="DHF158" s="10"/>
      <c r="DHG158" s="10"/>
      <c r="DHH158" s="10"/>
      <c r="DHI158" s="10"/>
      <c r="DHJ158" s="10"/>
      <c r="DHK158" s="10"/>
      <c r="DHL158" s="10"/>
      <c r="DHM158" s="10"/>
      <c r="DHN158" s="10"/>
      <c r="DHO158" s="10"/>
      <c r="DHP158" s="10"/>
      <c r="DHQ158" s="10"/>
      <c r="DHR158" s="10"/>
      <c r="DHS158" s="10"/>
      <c r="DHT158" s="10"/>
      <c r="DHU158" s="10"/>
      <c r="DHV158" s="10"/>
      <c r="DHW158" s="10"/>
      <c r="DHX158" s="10"/>
      <c r="DHY158" s="10"/>
      <c r="DHZ158" s="10"/>
      <c r="DIA158" s="10"/>
      <c r="DIB158" s="10"/>
      <c r="DIC158" s="10"/>
      <c r="DID158" s="10"/>
      <c r="DIE158" s="10"/>
      <c r="DIF158" s="10"/>
      <c r="DIG158" s="10"/>
      <c r="DIH158" s="10"/>
      <c r="DII158" s="10"/>
      <c r="DIJ158" s="10"/>
      <c r="DIK158" s="10"/>
      <c r="DIL158" s="10"/>
      <c r="DIM158" s="10"/>
      <c r="DIN158" s="10"/>
      <c r="DIO158" s="10"/>
      <c r="DIP158" s="10"/>
      <c r="DIQ158" s="10"/>
      <c r="DIR158" s="10"/>
      <c r="DIS158" s="10"/>
      <c r="DIT158" s="10"/>
      <c r="DIU158" s="10"/>
      <c r="DIV158" s="10"/>
      <c r="DIW158" s="10"/>
      <c r="DIX158" s="10"/>
      <c r="DIY158" s="10"/>
      <c r="DIZ158" s="10"/>
      <c r="DJA158" s="10"/>
      <c r="DJB158" s="10"/>
      <c r="DJC158" s="10"/>
      <c r="DJD158" s="10"/>
      <c r="DJE158" s="10"/>
      <c r="DJF158" s="10"/>
      <c r="DJG158" s="10"/>
      <c r="DJH158" s="10"/>
      <c r="DJI158" s="10"/>
      <c r="DJJ158" s="10"/>
      <c r="DJK158" s="10"/>
      <c r="DJL158" s="10"/>
      <c r="DJM158" s="10"/>
      <c r="DJN158" s="10"/>
      <c r="DJO158" s="10"/>
      <c r="DJP158" s="10"/>
      <c r="DJQ158" s="10"/>
      <c r="DJR158" s="10"/>
      <c r="DJS158" s="10"/>
      <c r="DJT158" s="10"/>
      <c r="DJU158" s="10"/>
      <c r="DJV158" s="10"/>
      <c r="DJW158" s="10"/>
      <c r="DJX158" s="10"/>
      <c r="DJY158" s="10"/>
      <c r="DJZ158" s="10"/>
      <c r="DKA158" s="10"/>
      <c r="DKB158" s="10"/>
      <c r="DKC158" s="10"/>
      <c r="DKD158" s="10"/>
      <c r="DKE158" s="10"/>
      <c r="DKF158" s="10"/>
      <c r="DKG158" s="10"/>
      <c r="DKH158" s="10"/>
      <c r="DKI158" s="10"/>
      <c r="DKJ158" s="10"/>
      <c r="DKK158" s="10"/>
      <c r="DKL158" s="10"/>
      <c r="DKM158" s="10"/>
      <c r="DKN158" s="10"/>
      <c r="DKO158" s="10"/>
      <c r="DKP158" s="10"/>
      <c r="DKQ158" s="10"/>
      <c r="DKR158" s="10"/>
      <c r="DKS158" s="10"/>
      <c r="DKT158" s="10"/>
      <c r="DKU158" s="10"/>
      <c r="DKV158" s="10"/>
      <c r="DKW158" s="10"/>
      <c r="DKX158" s="10"/>
      <c r="DKY158" s="10"/>
      <c r="DKZ158" s="10"/>
      <c r="DLA158" s="10"/>
      <c r="DLB158" s="10"/>
      <c r="DLC158" s="10"/>
      <c r="DLD158" s="10"/>
      <c r="DLE158" s="10"/>
      <c r="DLF158" s="10"/>
      <c r="DLG158" s="10"/>
      <c r="DLH158" s="10"/>
      <c r="DLI158" s="10"/>
      <c r="DLJ158" s="10"/>
      <c r="DLK158" s="10"/>
      <c r="DLL158" s="10"/>
      <c r="DLM158" s="10"/>
      <c r="DLN158" s="10"/>
      <c r="DLO158" s="10"/>
      <c r="DLP158" s="10"/>
      <c r="DLQ158" s="10"/>
      <c r="DLR158" s="10"/>
      <c r="DLS158" s="10"/>
      <c r="DLT158" s="10"/>
      <c r="DLU158" s="10"/>
      <c r="DLV158" s="10"/>
      <c r="DLW158" s="10"/>
      <c r="DLX158" s="10"/>
      <c r="DLY158" s="10"/>
      <c r="DLZ158" s="10"/>
      <c r="DMA158" s="10"/>
      <c r="DMB158" s="10"/>
      <c r="DMC158" s="10"/>
      <c r="DMD158" s="10"/>
      <c r="DME158" s="10"/>
      <c r="DMF158" s="10"/>
      <c r="DMG158" s="10"/>
      <c r="DMH158" s="10"/>
      <c r="DMI158" s="10"/>
      <c r="DMJ158" s="10"/>
      <c r="DMK158" s="10"/>
      <c r="DML158" s="10"/>
      <c r="DMM158" s="10"/>
      <c r="DMN158" s="10"/>
      <c r="DMO158" s="10"/>
      <c r="DMP158" s="10"/>
      <c r="DMQ158" s="10"/>
      <c r="DMR158" s="10"/>
      <c r="DMS158" s="10"/>
      <c r="DMT158" s="10"/>
      <c r="DMU158" s="10"/>
      <c r="DMV158" s="10"/>
      <c r="DMW158" s="10"/>
      <c r="DMX158" s="10"/>
      <c r="DMY158" s="10"/>
      <c r="DMZ158" s="10"/>
      <c r="DNA158" s="10"/>
      <c r="DNB158" s="10"/>
      <c r="DNC158" s="10"/>
      <c r="DND158" s="10"/>
      <c r="DNE158" s="10"/>
      <c r="DNF158" s="10"/>
      <c r="DNG158" s="10"/>
      <c r="DNH158" s="10"/>
      <c r="DNI158" s="10"/>
      <c r="DNJ158" s="10"/>
      <c r="DNK158" s="10"/>
      <c r="DNL158" s="10"/>
      <c r="DNM158" s="10"/>
      <c r="DNN158" s="10"/>
      <c r="DNO158" s="10"/>
      <c r="DNP158" s="10"/>
      <c r="DNQ158" s="10"/>
      <c r="DNR158" s="10"/>
      <c r="DNS158" s="10"/>
      <c r="DNT158" s="10"/>
      <c r="DNU158" s="10"/>
      <c r="DNV158" s="10"/>
      <c r="DNW158" s="10"/>
      <c r="DNX158" s="10"/>
      <c r="DNY158" s="10"/>
      <c r="DNZ158" s="10"/>
      <c r="DOA158" s="10"/>
      <c r="DOB158" s="10"/>
      <c r="DOC158" s="10"/>
      <c r="DOD158" s="10"/>
      <c r="DOE158" s="10"/>
      <c r="DOF158" s="10"/>
      <c r="DOG158" s="10"/>
      <c r="DOH158" s="10"/>
      <c r="DOI158" s="10"/>
      <c r="DOJ158" s="10"/>
      <c r="DOK158" s="10"/>
      <c r="DOL158" s="10"/>
      <c r="DOM158" s="10"/>
      <c r="DON158" s="10"/>
      <c r="DOO158" s="10"/>
      <c r="DOP158" s="10"/>
      <c r="DOQ158" s="10"/>
      <c r="DOR158" s="10"/>
      <c r="DOS158" s="10"/>
      <c r="DOT158" s="10"/>
      <c r="DOU158" s="10"/>
      <c r="DOV158" s="10"/>
      <c r="DOW158" s="10"/>
      <c r="DOX158" s="10"/>
      <c r="DOY158" s="10"/>
      <c r="DOZ158" s="10"/>
      <c r="DPA158" s="10"/>
      <c r="DPB158" s="10"/>
      <c r="DPC158" s="10"/>
      <c r="DPD158" s="10"/>
      <c r="DPE158" s="10"/>
      <c r="DPF158" s="10"/>
      <c r="DPG158" s="10"/>
      <c r="DPH158" s="10"/>
      <c r="DPI158" s="10"/>
      <c r="DPJ158" s="10"/>
      <c r="DPK158" s="10"/>
      <c r="DPL158" s="10"/>
      <c r="DPM158" s="10"/>
      <c r="DPN158" s="10"/>
      <c r="DPO158" s="10"/>
      <c r="DPP158" s="10"/>
      <c r="DPQ158" s="10"/>
      <c r="DPR158" s="10"/>
      <c r="DPS158" s="10"/>
      <c r="DPT158" s="10"/>
      <c r="DPU158" s="10"/>
      <c r="DPV158" s="10"/>
      <c r="DPW158" s="10"/>
      <c r="DPX158" s="10"/>
      <c r="DPY158" s="10"/>
      <c r="DPZ158" s="10"/>
      <c r="DQA158" s="10"/>
      <c r="DQB158" s="10"/>
      <c r="DQC158" s="10"/>
      <c r="DQD158" s="10"/>
      <c r="DQE158" s="10"/>
      <c r="DQF158" s="10"/>
      <c r="DQG158" s="10"/>
      <c r="DQH158" s="10"/>
      <c r="DQI158" s="10"/>
      <c r="DQJ158" s="10"/>
      <c r="DQK158" s="10"/>
      <c r="DQL158" s="10"/>
      <c r="DQM158" s="10"/>
      <c r="DQN158" s="10"/>
      <c r="DQO158" s="10"/>
      <c r="DQP158" s="10"/>
      <c r="DQQ158" s="10"/>
      <c r="DQR158" s="10"/>
      <c r="DQS158" s="10"/>
      <c r="DQT158" s="10"/>
      <c r="DQU158" s="10"/>
      <c r="DQV158" s="10"/>
      <c r="DQW158" s="10"/>
      <c r="DQX158" s="10"/>
      <c r="DQY158" s="10"/>
      <c r="DQZ158" s="10"/>
      <c r="DRA158" s="10"/>
      <c r="DRB158" s="10"/>
      <c r="DRC158" s="10"/>
      <c r="DRD158" s="10"/>
      <c r="DRE158" s="10"/>
      <c r="DRF158" s="10"/>
      <c r="DRG158" s="10"/>
      <c r="DRH158" s="10"/>
      <c r="DRI158" s="10"/>
      <c r="DRJ158" s="10"/>
      <c r="DRK158" s="10"/>
      <c r="DRL158" s="10"/>
      <c r="DRM158" s="10"/>
      <c r="DRN158" s="10"/>
      <c r="DRO158" s="10"/>
      <c r="DRP158" s="10"/>
      <c r="DRQ158" s="10"/>
      <c r="DRR158" s="10"/>
      <c r="DRS158" s="10"/>
      <c r="DRT158" s="10"/>
      <c r="DRU158" s="10"/>
      <c r="DRV158" s="10"/>
      <c r="DRW158" s="10"/>
      <c r="DRX158" s="10"/>
      <c r="DRY158" s="10"/>
      <c r="DRZ158" s="10"/>
      <c r="DSA158" s="10"/>
      <c r="DSB158" s="10"/>
      <c r="DSC158" s="10"/>
      <c r="DSD158" s="10"/>
      <c r="DSE158" s="10"/>
      <c r="DSF158" s="10"/>
      <c r="DSG158" s="10"/>
      <c r="DSH158" s="10"/>
      <c r="DSI158" s="10"/>
      <c r="DSJ158" s="10"/>
      <c r="DSK158" s="10"/>
      <c r="DSL158" s="10"/>
      <c r="DSM158" s="10"/>
      <c r="DSN158" s="10"/>
      <c r="DSO158" s="10"/>
      <c r="DSP158" s="10"/>
      <c r="DSQ158" s="10"/>
      <c r="DSR158" s="10"/>
      <c r="DSS158" s="10"/>
      <c r="DST158" s="10"/>
      <c r="DSU158" s="10"/>
      <c r="DSV158" s="10"/>
      <c r="DSW158" s="10"/>
      <c r="DSX158" s="10"/>
      <c r="DSY158" s="10"/>
      <c r="DSZ158" s="10"/>
      <c r="DTA158" s="10"/>
      <c r="DTB158" s="10"/>
      <c r="DTC158" s="10"/>
      <c r="DTD158" s="10"/>
      <c r="DTE158" s="10"/>
      <c r="DTF158" s="10"/>
      <c r="DTG158" s="10"/>
      <c r="DTH158" s="10"/>
      <c r="DTI158" s="10"/>
      <c r="DTJ158" s="10"/>
      <c r="DTK158" s="10"/>
      <c r="DTL158" s="10"/>
      <c r="DTM158" s="10"/>
      <c r="DTN158" s="10"/>
      <c r="DTO158" s="10"/>
      <c r="DTP158" s="10"/>
      <c r="DTQ158" s="10"/>
      <c r="DTR158" s="10"/>
      <c r="DTS158" s="10"/>
      <c r="DTT158" s="10"/>
      <c r="DTU158" s="10"/>
      <c r="DTV158" s="10"/>
      <c r="DTW158" s="10"/>
      <c r="DTX158" s="10"/>
      <c r="DTY158" s="10"/>
      <c r="DTZ158" s="10"/>
      <c r="DUA158" s="10"/>
      <c r="DUB158" s="10"/>
      <c r="DUC158" s="10"/>
      <c r="DUD158" s="10"/>
      <c r="DUE158" s="10"/>
      <c r="DUF158" s="10"/>
      <c r="DUG158" s="10"/>
      <c r="DUH158" s="10"/>
      <c r="DUI158" s="10"/>
      <c r="DUJ158" s="10"/>
      <c r="DUK158" s="10"/>
      <c r="DUL158" s="10"/>
      <c r="DUM158" s="10"/>
      <c r="DUN158" s="10"/>
      <c r="DUO158" s="10"/>
      <c r="DUP158" s="10"/>
      <c r="DUQ158" s="10"/>
      <c r="DUR158" s="10"/>
      <c r="DUS158" s="10"/>
      <c r="DUT158" s="10"/>
      <c r="DUU158" s="10"/>
      <c r="DUV158" s="10"/>
      <c r="DUW158" s="10"/>
      <c r="DUX158" s="10"/>
      <c r="DUY158" s="10"/>
      <c r="DUZ158" s="10"/>
      <c r="DVA158" s="10"/>
      <c r="DVB158" s="10"/>
      <c r="DVC158" s="10"/>
      <c r="DVD158" s="10"/>
      <c r="DVE158" s="10"/>
      <c r="DVF158" s="10"/>
      <c r="DVG158" s="10"/>
      <c r="DVH158" s="10"/>
      <c r="DVI158" s="10"/>
      <c r="DVJ158" s="10"/>
      <c r="DVK158" s="10"/>
      <c r="DVL158" s="10"/>
      <c r="DVM158" s="10"/>
      <c r="DVN158" s="10"/>
      <c r="DVO158" s="10"/>
      <c r="DVP158" s="10"/>
      <c r="DVQ158" s="10"/>
      <c r="DVR158" s="10"/>
      <c r="DVS158" s="10"/>
      <c r="DVT158" s="10"/>
      <c r="DVU158" s="10"/>
      <c r="DVV158" s="10"/>
      <c r="DVW158" s="10"/>
      <c r="DVX158" s="10"/>
      <c r="DVY158" s="10"/>
      <c r="DVZ158" s="10"/>
      <c r="DWA158" s="10"/>
      <c r="DWB158" s="10"/>
      <c r="DWC158" s="10"/>
      <c r="DWD158" s="10"/>
      <c r="DWE158" s="10"/>
      <c r="DWF158" s="10"/>
      <c r="DWG158" s="10"/>
      <c r="DWH158" s="10"/>
      <c r="DWI158" s="10"/>
      <c r="DWJ158" s="10"/>
      <c r="DWK158" s="10"/>
      <c r="DWL158" s="10"/>
      <c r="DWM158" s="10"/>
      <c r="DWN158" s="10"/>
      <c r="DWO158" s="10"/>
      <c r="DWP158" s="10"/>
      <c r="DWQ158" s="10"/>
      <c r="DWR158" s="10"/>
      <c r="DWS158" s="10"/>
      <c r="DWT158" s="10"/>
      <c r="DWU158" s="10"/>
      <c r="DWV158" s="10"/>
      <c r="DWW158" s="10"/>
      <c r="DWX158" s="10"/>
      <c r="DWY158" s="10"/>
      <c r="DWZ158" s="10"/>
      <c r="DXA158" s="10"/>
      <c r="DXB158" s="10"/>
      <c r="DXC158" s="10"/>
      <c r="DXD158" s="10"/>
      <c r="DXE158" s="10"/>
      <c r="DXF158" s="10"/>
      <c r="DXG158" s="10"/>
      <c r="DXH158" s="10"/>
      <c r="DXI158" s="10"/>
      <c r="DXJ158" s="10"/>
      <c r="DXK158" s="10"/>
      <c r="DXL158" s="10"/>
      <c r="DXM158" s="10"/>
      <c r="DXN158" s="10"/>
      <c r="DXO158" s="10"/>
      <c r="DXP158" s="10"/>
      <c r="DXQ158" s="10"/>
      <c r="DXR158" s="10"/>
      <c r="DXS158" s="10"/>
      <c r="DXT158" s="10"/>
      <c r="DXU158" s="10"/>
      <c r="DXV158" s="10"/>
      <c r="DXW158" s="10"/>
      <c r="DXX158" s="10"/>
      <c r="DXY158" s="10"/>
      <c r="DXZ158" s="10"/>
      <c r="DYA158" s="10"/>
      <c r="DYB158" s="10"/>
      <c r="DYC158" s="10"/>
      <c r="DYD158" s="10"/>
      <c r="DYE158" s="10"/>
      <c r="DYF158" s="10"/>
      <c r="DYG158" s="10"/>
      <c r="DYH158" s="10"/>
      <c r="DYI158" s="10"/>
      <c r="DYJ158" s="10"/>
      <c r="DYK158" s="10"/>
      <c r="DYL158" s="10"/>
      <c r="DYM158" s="10"/>
      <c r="DYN158" s="10"/>
      <c r="DYO158" s="10"/>
      <c r="DYP158" s="10"/>
      <c r="DYQ158" s="10"/>
      <c r="DYR158" s="10"/>
      <c r="DYS158" s="10"/>
      <c r="DYT158" s="10"/>
      <c r="DYU158" s="10"/>
      <c r="DYV158" s="10"/>
      <c r="DYW158" s="10"/>
      <c r="DYX158" s="10"/>
      <c r="DYY158" s="10"/>
      <c r="DYZ158" s="10"/>
      <c r="DZA158" s="10"/>
      <c r="DZB158" s="10"/>
      <c r="DZC158" s="10"/>
      <c r="DZD158" s="10"/>
      <c r="DZE158" s="10"/>
      <c r="DZF158" s="10"/>
      <c r="DZG158" s="10"/>
      <c r="DZH158" s="10"/>
      <c r="DZI158" s="10"/>
      <c r="DZJ158" s="10"/>
      <c r="DZK158" s="10"/>
      <c r="DZL158" s="10"/>
      <c r="DZM158" s="10"/>
      <c r="DZN158" s="10"/>
      <c r="DZO158" s="10"/>
      <c r="DZP158" s="10"/>
      <c r="DZQ158" s="10"/>
      <c r="DZR158" s="10"/>
      <c r="DZS158" s="10"/>
      <c r="DZT158" s="10"/>
      <c r="DZU158" s="10"/>
      <c r="DZV158" s="10"/>
      <c r="DZW158" s="10"/>
      <c r="DZX158" s="10"/>
      <c r="DZY158" s="10"/>
      <c r="DZZ158" s="10"/>
      <c r="EAA158" s="10"/>
      <c r="EAB158" s="10"/>
      <c r="EAC158" s="10"/>
      <c r="EAD158" s="10"/>
      <c r="EAE158" s="10"/>
      <c r="EAF158" s="10"/>
      <c r="EAG158" s="10"/>
      <c r="EAH158" s="10"/>
      <c r="EAI158" s="10"/>
      <c r="EAJ158" s="10"/>
      <c r="EAK158" s="10"/>
      <c r="EAL158" s="10"/>
      <c r="EAM158" s="10"/>
      <c r="EAN158" s="10"/>
      <c r="EAO158" s="10"/>
      <c r="EAP158" s="10"/>
      <c r="EAQ158" s="10"/>
      <c r="EAR158" s="10"/>
      <c r="EAS158" s="10"/>
      <c r="EAT158" s="10"/>
      <c r="EAU158" s="10"/>
      <c r="EAV158" s="10"/>
      <c r="EAW158" s="10"/>
      <c r="EAX158" s="10"/>
      <c r="EAY158" s="10"/>
      <c r="EAZ158" s="10"/>
      <c r="EBA158" s="10"/>
      <c r="EBB158" s="10"/>
      <c r="EBC158" s="10"/>
      <c r="EBD158" s="10"/>
      <c r="EBE158" s="10"/>
      <c r="EBF158" s="10"/>
      <c r="EBG158" s="10"/>
      <c r="EBH158" s="10"/>
      <c r="EBI158" s="10"/>
      <c r="EBJ158" s="10"/>
      <c r="EBK158" s="10"/>
      <c r="EBL158" s="10"/>
      <c r="EBM158" s="10"/>
      <c r="EBN158" s="10"/>
      <c r="EBO158" s="10"/>
      <c r="EBP158" s="10"/>
      <c r="EBQ158" s="10"/>
      <c r="EBR158" s="10"/>
      <c r="EBS158" s="10"/>
      <c r="EBT158" s="10"/>
      <c r="EBU158" s="10"/>
      <c r="EBV158" s="10"/>
      <c r="EBW158" s="10"/>
      <c r="EBX158" s="10"/>
      <c r="EBY158" s="10"/>
      <c r="EBZ158" s="10"/>
      <c r="ECA158" s="10"/>
      <c r="ECB158" s="10"/>
      <c r="ECC158" s="10"/>
      <c r="ECD158" s="10"/>
      <c r="ECE158" s="10"/>
      <c r="ECF158" s="10"/>
      <c r="ECG158" s="10"/>
      <c r="ECH158" s="10"/>
      <c r="ECI158" s="10"/>
      <c r="ECJ158" s="10"/>
      <c r="ECK158" s="10"/>
      <c r="ECL158" s="10"/>
      <c r="ECM158" s="10"/>
      <c r="ECN158" s="10"/>
      <c r="ECO158" s="10"/>
      <c r="ECP158" s="10"/>
      <c r="ECQ158" s="10"/>
      <c r="ECR158" s="10"/>
      <c r="ECS158" s="10"/>
      <c r="ECT158" s="10"/>
      <c r="ECU158" s="10"/>
      <c r="ECV158" s="10"/>
      <c r="ECW158" s="10"/>
      <c r="ECX158" s="10"/>
      <c r="ECY158" s="10"/>
      <c r="ECZ158" s="10"/>
      <c r="EDA158" s="10"/>
      <c r="EDB158" s="10"/>
      <c r="EDC158" s="10"/>
      <c r="EDD158" s="10"/>
      <c r="EDE158" s="10"/>
      <c r="EDF158" s="10"/>
      <c r="EDG158" s="10"/>
      <c r="EDH158" s="10"/>
      <c r="EDI158" s="10"/>
      <c r="EDJ158" s="10"/>
      <c r="EDK158" s="10"/>
      <c r="EDL158" s="10"/>
      <c r="EDM158" s="10"/>
      <c r="EDN158" s="10"/>
      <c r="EDO158" s="10"/>
      <c r="EDP158" s="10"/>
      <c r="EDQ158" s="10"/>
      <c r="EDR158" s="10"/>
      <c r="EDS158" s="10"/>
      <c r="EDT158" s="10"/>
      <c r="EDU158" s="10"/>
      <c r="EDV158" s="10"/>
      <c r="EDW158" s="10"/>
      <c r="EDX158" s="10"/>
      <c r="EDY158" s="10"/>
      <c r="EDZ158" s="10"/>
      <c r="EEA158" s="10"/>
      <c r="EEB158" s="10"/>
      <c r="EEC158" s="10"/>
      <c r="EED158" s="10"/>
      <c r="EEE158" s="10"/>
      <c r="EEF158" s="10"/>
      <c r="EEG158" s="10"/>
      <c r="EEH158" s="10"/>
      <c r="EEI158" s="10"/>
      <c r="EEJ158" s="10"/>
      <c r="EEK158" s="10"/>
      <c r="EEL158" s="10"/>
      <c r="EEM158" s="10"/>
      <c r="EEN158" s="10"/>
      <c r="EEO158" s="10"/>
      <c r="EEP158" s="10"/>
      <c r="EEQ158" s="10"/>
      <c r="EER158" s="10"/>
      <c r="EES158" s="10"/>
      <c r="EET158" s="10"/>
      <c r="EEU158" s="10"/>
      <c r="EEV158" s="10"/>
      <c r="EEW158" s="10"/>
      <c r="EEX158" s="10"/>
      <c r="EEY158" s="10"/>
      <c r="EEZ158" s="10"/>
      <c r="EFA158" s="10"/>
      <c r="EFB158" s="10"/>
      <c r="EFC158" s="10"/>
      <c r="EFD158" s="10"/>
      <c r="EFE158" s="10"/>
      <c r="EFF158" s="10"/>
      <c r="EFG158" s="10"/>
      <c r="EFH158" s="10"/>
      <c r="EFI158" s="10"/>
      <c r="EFJ158" s="10"/>
      <c r="EFK158" s="10"/>
      <c r="EFL158" s="10"/>
      <c r="EFM158" s="10"/>
      <c r="EFN158" s="10"/>
      <c r="EFO158" s="10"/>
      <c r="EFP158" s="10"/>
      <c r="EFQ158" s="10"/>
      <c r="EFR158" s="10"/>
      <c r="EFS158" s="10"/>
      <c r="EFT158" s="10"/>
      <c r="EFU158" s="10"/>
      <c r="EFV158" s="10"/>
      <c r="EFW158" s="10"/>
      <c r="EFX158" s="10"/>
      <c r="EFY158" s="10"/>
      <c r="EFZ158" s="10"/>
      <c r="EGA158" s="10"/>
      <c r="EGB158" s="10"/>
      <c r="EGC158" s="10"/>
      <c r="EGD158" s="10"/>
      <c r="EGE158" s="10"/>
      <c r="EGF158" s="10"/>
      <c r="EGG158" s="10"/>
      <c r="EGH158" s="10"/>
      <c r="EGI158" s="10"/>
      <c r="EGJ158" s="10"/>
      <c r="EGK158" s="10"/>
      <c r="EGL158" s="10"/>
      <c r="EGM158" s="10"/>
      <c r="EGN158" s="10"/>
      <c r="EGO158" s="10"/>
      <c r="EGP158" s="10"/>
      <c r="EGQ158" s="10"/>
      <c r="EGR158" s="10"/>
      <c r="EGS158" s="10"/>
      <c r="EGT158" s="10"/>
      <c r="EGU158" s="10"/>
      <c r="EGV158" s="10"/>
      <c r="EGW158" s="10"/>
      <c r="EGX158" s="10"/>
      <c r="EGY158" s="10"/>
      <c r="EGZ158" s="10"/>
      <c r="EHA158" s="10"/>
      <c r="EHB158" s="10"/>
      <c r="EHC158" s="10"/>
      <c r="EHD158" s="10"/>
      <c r="EHE158" s="10"/>
      <c r="EHF158" s="10"/>
      <c r="EHG158" s="10"/>
      <c r="EHH158" s="10"/>
      <c r="EHI158" s="10"/>
      <c r="EHJ158" s="10"/>
      <c r="EHK158" s="10"/>
      <c r="EHL158" s="10"/>
      <c r="EHM158" s="10"/>
      <c r="EHN158" s="10"/>
      <c r="EHO158" s="10"/>
      <c r="EHP158" s="10"/>
      <c r="EHQ158" s="10"/>
      <c r="EHR158" s="10"/>
      <c r="EHS158" s="10"/>
      <c r="EHT158" s="10"/>
      <c r="EHU158" s="10"/>
      <c r="EHV158" s="10"/>
      <c r="EHW158" s="10"/>
      <c r="EHX158" s="10"/>
      <c r="EHY158" s="10"/>
      <c r="EHZ158" s="10"/>
      <c r="EIA158" s="10"/>
      <c r="EIB158" s="10"/>
      <c r="EIC158" s="10"/>
      <c r="EID158" s="10"/>
      <c r="EIE158" s="10"/>
      <c r="EIF158" s="10"/>
      <c r="EIG158" s="10"/>
      <c r="EIH158" s="10"/>
      <c r="EII158" s="10"/>
      <c r="EIJ158" s="10"/>
      <c r="EIK158" s="10"/>
      <c r="EIL158" s="10"/>
      <c r="EIM158" s="10"/>
      <c r="EIN158" s="10"/>
      <c r="EIO158" s="10"/>
      <c r="EIP158" s="10"/>
      <c r="EIQ158" s="10"/>
      <c r="EIR158" s="10"/>
      <c r="EIS158" s="10"/>
      <c r="EIT158" s="10"/>
      <c r="EIU158" s="10"/>
      <c r="EIV158" s="10"/>
      <c r="EIW158" s="10"/>
      <c r="EIX158" s="10"/>
      <c r="EIY158" s="10"/>
      <c r="EIZ158" s="10"/>
      <c r="EJA158" s="10"/>
      <c r="EJB158" s="10"/>
      <c r="EJC158" s="10"/>
      <c r="EJD158" s="10"/>
      <c r="EJE158" s="10"/>
      <c r="EJF158" s="10"/>
      <c r="EJG158" s="10"/>
      <c r="EJH158" s="10"/>
      <c r="EJI158" s="10"/>
      <c r="EJJ158" s="10"/>
      <c r="EJK158" s="10"/>
      <c r="EJL158" s="10"/>
      <c r="EJM158" s="10"/>
      <c r="EJN158" s="10"/>
      <c r="EJO158" s="10"/>
      <c r="EJP158" s="10"/>
      <c r="EJQ158" s="10"/>
      <c r="EJR158" s="10"/>
      <c r="EJS158" s="10"/>
      <c r="EJT158" s="10"/>
      <c r="EJU158" s="10"/>
      <c r="EJV158" s="10"/>
      <c r="EJW158" s="10"/>
      <c r="EJX158" s="10"/>
      <c r="EJY158" s="10"/>
      <c r="EJZ158" s="10"/>
      <c r="EKA158" s="10"/>
      <c r="EKB158" s="10"/>
      <c r="EKC158" s="10"/>
      <c r="EKD158" s="10"/>
      <c r="EKE158" s="10"/>
      <c r="EKF158" s="10"/>
      <c r="EKG158" s="10"/>
      <c r="EKH158" s="10"/>
      <c r="EKI158" s="10"/>
      <c r="EKJ158" s="10"/>
      <c r="EKK158" s="10"/>
      <c r="EKL158" s="10"/>
      <c r="EKM158" s="10"/>
      <c r="EKN158" s="10"/>
      <c r="EKO158" s="10"/>
      <c r="EKP158" s="10"/>
      <c r="EKQ158" s="10"/>
      <c r="EKR158" s="10"/>
      <c r="EKS158" s="10"/>
      <c r="EKT158" s="10"/>
      <c r="EKU158" s="10"/>
      <c r="EKV158" s="10"/>
      <c r="EKW158" s="10"/>
      <c r="EKX158" s="10"/>
      <c r="EKY158" s="10"/>
      <c r="EKZ158" s="10"/>
      <c r="ELA158" s="10"/>
      <c r="ELB158" s="10"/>
      <c r="ELC158" s="10"/>
      <c r="ELD158" s="10"/>
      <c r="ELE158" s="10"/>
      <c r="ELF158" s="10"/>
      <c r="ELG158" s="10"/>
      <c r="ELH158" s="10"/>
      <c r="ELI158" s="10"/>
      <c r="ELJ158" s="10"/>
      <c r="ELK158" s="10"/>
      <c r="ELL158" s="10"/>
      <c r="ELM158" s="10"/>
      <c r="ELN158" s="10"/>
      <c r="ELO158" s="10"/>
      <c r="ELP158" s="10"/>
      <c r="ELQ158" s="10"/>
      <c r="ELR158" s="10"/>
      <c r="ELS158" s="10"/>
      <c r="ELT158" s="10"/>
      <c r="ELU158" s="10"/>
      <c r="ELV158" s="10"/>
      <c r="ELW158" s="10"/>
      <c r="ELX158" s="10"/>
      <c r="ELY158" s="10"/>
      <c r="ELZ158" s="10"/>
      <c r="EMA158" s="10"/>
      <c r="EMB158" s="10"/>
      <c r="EMC158" s="10"/>
      <c r="EMD158" s="10"/>
      <c r="EME158" s="10"/>
      <c r="EMF158" s="10"/>
      <c r="EMG158" s="10"/>
      <c r="EMH158" s="10"/>
      <c r="EMI158" s="10"/>
      <c r="EMJ158" s="10"/>
      <c r="EMK158" s="10"/>
      <c r="EML158" s="10"/>
      <c r="EMM158" s="10"/>
      <c r="EMN158" s="10"/>
      <c r="EMO158" s="10"/>
      <c r="EMP158" s="10"/>
      <c r="EMQ158" s="10"/>
      <c r="EMR158" s="10"/>
      <c r="EMS158" s="10"/>
      <c r="EMT158" s="10"/>
      <c r="EMU158" s="10"/>
      <c r="EMV158" s="10"/>
      <c r="EMW158" s="10"/>
      <c r="EMX158" s="10"/>
      <c r="EMY158" s="10"/>
      <c r="EMZ158" s="10"/>
      <c r="ENA158" s="10"/>
      <c r="ENB158" s="10"/>
      <c r="ENC158" s="10"/>
      <c r="END158" s="10"/>
      <c r="ENE158" s="10"/>
      <c r="ENF158" s="10"/>
      <c r="ENG158" s="10"/>
      <c r="ENH158" s="10"/>
      <c r="ENI158" s="10"/>
      <c r="ENJ158" s="10"/>
      <c r="ENK158" s="10"/>
      <c r="ENL158" s="10"/>
      <c r="ENM158" s="10"/>
      <c r="ENN158" s="10"/>
      <c r="ENO158" s="10"/>
      <c r="ENP158" s="10"/>
      <c r="ENQ158" s="10"/>
      <c r="ENR158" s="10"/>
      <c r="ENS158" s="10"/>
      <c r="ENT158" s="10"/>
      <c r="ENU158" s="10"/>
      <c r="ENV158" s="10"/>
      <c r="ENW158" s="10"/>
      <c r="ENX158" s="10"/>
      <c r="ENY158" s="10"/>
      <c r="ENZ158" s="10"/>
      <c r="EOA158" s="10"/>
      <c r="EOB158" s="10"/>
      <c r="EOC158" s="10"/>
      <c r="EOD158" s="10"/>
      <c r="EOE158" s="10"/>
      <c r="EOF158" s="10"/>
      <c r="EOG158" s="10"/>
      <c r="EOH158" s="10"/>
      <c r="EOI158" s="10"/>
      <c r="EOJ158" s="10"/>
      <c r="EOK158" s="10"/>
      <c r="EOL158" s="10"/>
      <c r="EOM158" s="10"/>
      <c r="EON158" s="10"/>
      <c r="EOO158" s="10"/>
      <c r="EOP158" s="10"/>
      <c r="EOQ158" s="10"/>
      <c r="EOR158" s="10"/>
      <c r="EOS158" s="10"/>
      <c r="EOT158" s="10"/>
      <c r="EOU158" s="10"/>
      <c r="EOV158" s="10"/>
      <c r="EOW158" s="10"/>
      <c r="EOX158" s="10"/>
      <c r="EOY158" s="10"/>
      <c r="EOZ158" s="10"/>
      <c r="EPA158" s="10"/>
      <c r="EPB158" s="10"/>
      <c r="EPC158" s="10"/>
      <c r="EPD158" s="10"/>
      <c r="EPE158" s="10"/>
      <c r="EPF158" s="10"/>
      <c r="EPG158" s="10"/>
      <c r="EPH158" s="10"/>
      <c r="EPI158" s="10"/>
      <c r="EPJ158" s="10"/>
      <c r="EPK158" s="10"/>
      <c r="EPL158" s="10"/>
      <c r="EPM158" s="10"/>
      <c r="EPN158" s="10"/>
      <c r="EPO158" s="10"/>
      <c r="EPP158" s="10"/>
      <c r="EPQ158" s="10"/>
      <c r="EPR158" s="10"/>
      <c r="EPS158" s="10"/>
      <c r="EPT158" s="10"/>
      <c r="EPU158" s="10"/>
      <c r="EPV158" s="10"/>
      <c r="EPW158" s="10"/>
      <c r="EPX158" s="10"/>
      <c r="EPY158" s="10"/>
      <c r="EPZ158" s="10"/>
      <c r="EQA158" s="10"/>
      <c r="EQB158" s="10"/>
      <c r="EQC158" s="10"/>
      <c r="EQD158" s="10"/>
      <c r="EQE158" s="10"/>
      <c r="EQF158" s="10"/>
      <c r="EQG158" s="10"/>
      <c r="EQH158" s="10"/>
      <c r="EQI158" s="10"/>
      <c r="EQJ158" s="10"/>
      <c r="EQK158" s="10"/>
      <c r="EQL158" s="10"/>
      <c r="EQM158" s="10"/>
      <c r="EQN158" s="10"/>
      <c r="EQO158" s="10"/>
      <c r="EQP158" s="10"/>
      <c r="EQQ158" s="10"/>
      <c r="EQR158" s="10"/>
      <c r="EQS158" s="10"/>
      <c r="EQT158" s="10"/>
      <c r="EQU158" s="10"/>
      <c r="EQV158" s="10"/>
      <c r="EQW158" s="10"/>
      <c r="EQX158" s="10"/>
      <c r="EQY158" s="10"/>
      <c r="EQZ158" s="10"/>
      <c r="ERA158" s="10"/>
      <c r="ERB158" s="10"/>
      <c r="ERC158" s="10"/>
      <c r="ERD158" s="10"/>
      <c r="ERE158" s="10"/>
      <c r="ERF158" s="10"/>
      <c r="ERG158" s="10"/>
      <c r="ERH158" s="10"/>
      <c r="ERI158" s="10"/>
      <c r="ERJ158" s="10"/>
      <c r="ERK158" s="10"/>
      <c r="ERL158" s="10"/>
      <c r="ERM158" s="10"/>
      <c r="ERN158" s="10"/>
      <c r="ERO158" s="10"/>
      <c r="ERP158" s="10"/>
      <c r="ERQ158" s="10"/>
      <c r="ERR158" s="10"/>
      <c r="ERS158" s="10"/>
      <c r="ERT158" s="10"/>
      <c r="ERU158" s="10"/>
      <c r="ERV158" s="10"/>
      <c r="ERW158" s="10"/>
      <c r="ERX158" s="10"/>
      <c r="ERY158" s="10"/>
      <c r="ERZ158" s="10"/>
      <c r="ESA158" s="10"/>
      <c r="ESB158" s="10"/>
      <c r="ESC158" s="10"/>
      <c r="ESD158" s="10"/>
      <c r="ESE158" s="10"/>
      <c r="ESF158" s="10"/>
      <c r="ESG158" s="10"/>
      <c r="ESH158" s="10"/>
      <c r="ESI158" s="10"/>
      <c r="ESJ158" s="10"/>
      <c r="ESK158" s="10"/>
      <c r="ESL158" s="10"/>
      <c r="ESM158" s="10"/>
      <c r="ESN158" s="10"/>
      <c r="ESO158" s="10"/>
      <c r="ESP158" s="10"/>
      <c r="ESQ158" s="10"/>
      <c r="ESR158" s="10"/>
      <c r="ESS158" s="10"/>
      <c r="EST158" s="10"/>
      <c r="ESU158" s="10"/>
      <c r="ESV158" s="10"/>
      <c r="ESW158" s="10"/>
      <c r="ESX158" s="10"/>
      <c r="ESY158" s="10"/>
      <c r="ESZ158" s="10"/>
      <c r="ETA158" s="10"/>
      <c r="ETB158" s="10"/>
      <c r="ETC158" s="10"/>
      <c r="ETD158" s="10"/>
      <c r="ETE158" s="10"/>
      <c r="ETF158" s="10"/>
      <c r="ETG158" s="10"/>
      <c r="ETH158" s="10"/>
      <c r="ETI158" s="10"/>
      <c r="ETJ158" s="10"/>
      <c r="ETK158" s="10"/>
      <c r="ETL158" s="10"/>
      <c r="ETM158" s="10"/>
      <c r="ETN158" s="10"/>
      <c r="ETO158" s="10"/>
      <c r="ETP158" s="10"/>
      <c r="ETQ158" s="10"/>
      <c r="ETR158" s="10"/>
      <c r="ETS158" s="10"/>
      <c r="ETT158" s="10"/>
      <c r="ETU158" s="10"/>
      <c r="ETV158" s="10"/>
      <c r="ETW158" s="10"/>
      <c r="ETX158" s="10"/>
      <c r="ETY158" s="10"/>
      <c r="ETZ158" s="10"/>
      <c r="EUA158" s="10"/>
      <c r="EUB158" s="10"/>
      <c r="EUC158" s="10"/>
      <c r="EUD158" s="10"/>
      <c r="EUE158" s="10"/>
      <c r="EUF158" s="10"/>
      <c r="EUG158" s="10"/>
      <c r="EUH158" s="10"/>
      <c r="EUI158" s="10"/>
      <c r="EUJ158" s="10"/>
      <c r="EUK158" s="10"/>
      <c r="EUL158" s="10"/>
      <c r="EUM158" s="10"/>
      <c r="EUN158" s="10"/>
      <c r="EUO158" s="10"/>
      <c r="EUP158" s="10"/>
      <c r="EUQ158" s="10"/>
      <c r="EUR158" s="10"/>
      <c r="EUS158" s="10"/>
      <c r="EUT158" s="10"/>
      <c r="EUU158" s="10"/>
      <c r="EUV158" s="10"/>
      <c r="EUW158" s="10"/>
      <c r="EUX158" s="10"/>
      <c r="EUY158" s="10"/>
      <c r="EUZ158" s="10"/>
      <c r="EVA158" s="10"/>
      <c r="EVB158" s="10"/>
      <c r="EVC158" s="10"/>
      <c r="EVD158" s="10"/>
      <c r="EVE158" s="10"/>
      <c r="EVF158" s="10"/>
      <c r="EVG158" s="10"/>
      <c r="EVH158" s="10"/>
      <c r="EVI158" s="10"/>
      <c r="EVJ158" s="10"/>
      <c r="EVK158" s="10"/>
      <c r="EVL158" s="10"/>
      <c r="EVM158" s="10"/>
      <c r="EVN158" s="10"/>
      <c r="EVO158" s="10"/>
      <c r="EVP158" s="10"/>
      <c r="EVQ158" s="10"/>
      <c r="EVR158" s="10"/>
      <c r="EVS158" s="10"/>
      <c r="EVT158" s="10"/>
      <c r="EVU158" s="10"/>
      <c r="EVV158" s="10"/>
      <c r="EVW158" s="10"/>
      <c r="EVX158" s="10"/>
      <c r="EVY158" s="10"/>
      <c r="EVZ158" s="10"/>
      <c r="EWA158" s="10"/>
      <c r="EWB158" s="10"/>
      <c r="EWC158" s="10"/>
      <c r="EWD158" s="10"/>
      <c r="EWE158" s="10"/>
      <c r="EWF158" s="10"/>
      <c r="EWG158" s="10"/>
      <c r="EWH158" s="10"/>
      <c r="EWI158" s="10"/>
      <c r="EWJ158" s="10"/>
      <c r="EWK158" s="10"/>
      <c r="EWL158" s="10"/>
      <c r="EWM158" s="10"/>
      <c r="EWN158" s="10"/>
      <c r="EWO158" s="10"/>
      <c r="EWP158" s="10"/>
      <c r="EWQ158" s="10"/>
      <c r="EWR158" s="10"/>
      <c r="EWS158" s="10"/>
      <c r="EWT158" s="10"/>
      <c r="EWU158" s="10"/>
      <c r="EWV158" s="10"/>
      <c r="EWW158" s="10"/>
      <c r="EWX158" s="10"/>
      <c r="EWY158" s="10"/>
      <c r="EWZ158" s="10"/>
      <c r="EXA158" s="10"/>
      <c r="EXB158" s="10"/>
      <c r="EXC158" s="10"/>
      <c r="EXD158" s="10"/>
      <c r="EXE158" s="10"/>
      <c r="EXF158" s="10"/>
      <c r="EXG158" s="10"/>
      <c r="EXH158" s="10"/>
      <c r="EXI158" s="10"/>
      <c r="EXJ158" s="10"/>
      <c r="EXK158" s="10"/>
      <c r="EXL158" s="10"/>
      <c r="EXM158" s="10"/>
      <c r="EXN158" s="10"/>
      <c r="EXO158" s="10"/>
      <c r="EXP158" s="10"/>
      <c r="EXQ158" s="10"/>
      <c r="EXR158" s="10"/>
      <c r="EXS158" s="10"/>
      <c r="EXT158" s="10"/>
      <c r="EXU158" s="10"/>
      <c r="EXV158" s="10"/>
      <c r="EXW158" s="10"/>
      <c r="EXX158" s="10"/>
      <c r="EXY158" s="10"/>
      <c r="EXZ158" s="10"/>
      <c r="EYA158" s="10"/>
      <c r="EYB158" s="10"/>
      <c r="EYC158" s="10"/>
      <c r="EYD158" s="10"/>
      <c r="EYE158" s="10"/>
      <c r="EYF158" s="10"/>
      <c r="EYG158" s="10"/>
      <c r="EYH158" s="10"/>
      <c r="EYI158" s="10"/>
      <c r="EYJ158" s="10"/>
      <c r="EYK158" s="10"/>
      <c r="EYL158" s="10"/>
      <c r="EYM158" s="10"/>
      <c r="EYN158" s="10"/>
      <c r="EYO158" s="10"/>
      <c r="EYP158" s="10"/>
      <c r="EYQ158" s="10"/>
      <c r="EYR158" s="10"/>
      <c r="EYS158" s="10"/>
      <c r="EYT158" s="10"/>
      <c r="EYU158" s="10"/>
      <c r="EYV158" s="10"/>
      <c r="EYW158" s="10"/>
      <c r="EYX158" s="10"/>
      <c r="EYY158" s="10"/>
      <c r="EYZ158" s="10"/>
      <c r="EZA158" s="10"/>
      <c r="EZB158" s="10"/>
      <c r="EZC158" s="10"/>
      <c r="EZD158" s="10"/>
      <c r="EZE158" s="10"/>
      <c r="EZF158" s="10"/>
      <c r="EZG158" s="10"/>
      <c r="EZH158" s="10"/>
      <c r="EZI158" s="10"/>
      <c r="EZJ158" s="10"/>
      <c r="EZK158" s="10"/>
      <c r="EZL158" s="10"/>
      <c r="EZM158" s="10"/>
      <c r="EZN158" s="10"/>
      <c r="EZO158" s="10"/>
      <c r="EZP158" s="10"/>
      <c r="EZQ158" s="10"/>
      <c r="EZR158" s="10"/>
      <c r="EZS158" s="10"/>
      <c r="EZT158" s="10"/>
      <c r="EZU158" s="10"/>
      <c r="EZV158" s="10"/>
      <c r="EZW158" s="10"/>
      <c r="EZX158" s="10"/>
      <c r="EZY158" s="10"/>
      <c r="EZZ158" s="10"/>
      <c r="FAA158" s="10"/>
      <c r="FAB158" s="10"/>
      <c r="FAC158" s="10"/>
      <c r="FAD158" s="10"/>
      <c r="FAE158" s="10"/>
      <c r="FAF158" s="10"/>
      <c r="FAG158" s="10"/>
      <c r="FAH158" s="10"/>
      <c r="FAI158" s="10"/>
      <c r="FAJ158" s="10"/>
      <c r="FAK158" s="10"/>
      <c r="FAL158" s="10"/>
      <c r="FAM158" s="10"/>
      <c r="FAN158" s="10"/>
      <c r="FAO158" s="10"/>
      <c r="FAP158" s="10"/>
      <c r="FAQ158" s="10"/>
      <c r="FAR158" s="10"/>
      <c r="FAS158" s="10"/>
      <c r="FAT158" s="10"/>
      <c r="FAU158" s="10"/>
      <c r="FAV158" s="10"/>
      <c r="FAW158" s="10"/>
      <c r="FAX158" s="10"/>
      <c r="FAY158" s="10"/>
      <c r="FAZ158" s="10"/>
      <c r="FBA158" s="10"/>
      <c r="FBB158" s="10"/>
      <c r="FBC158" s="10"/>
      <c r="FBD158" s="10"/>
      <c r="FBE158" s="10"/>
      <c r="FBF158" s="10"/>
      <c r="FBG158" s="10"/>
      <c r="FBH158" s="10"/>
      <c r="FBI158" s="10"/>
      <c r="FBJ158" s="10"/>
      <c r="FBK158" s="10"/>
      <c r="FBL158" s="10"/>
      <c r="FBM158" s="10"/>
      <c r="FBN158" s="10"/>
      <c r="FBO158" s="10"/>
      <c r="FBP158" s="10"/>
      <c r="FBQ158" s="10"/>
      <c r="FBR158" s="10"/>
      <c r="FBS158" s="10"/>
      <c r="FBT158" s="10"/>
      <c r="FBU158" s="10"/>
      <c r="FBV158" s="10"/>
      <c r="FBW158" s="10"/>
      <c r="FBX158" s="10"/>
      <c r="FBY158" s="10"/>
      <c r="FBZ158" s="10"/>
      <c r="FCA158" s="10"/>
      <c r="FCB158" s="10"/>
      <c r="FCC158" s="10"/>
      <c r="FCD158" s="10"/>
      <c r="FCE158" s="10"/>
      <c r="FCF158" s="10"/>
      <c r="FCG158" s="10"/>
      <c r="FCH158" s="10"/>
      <c r="FCI158" s="10"/>
      <c r="FCJ158" s="10"/>
      <c r="FCK158" s="10"/>
      <c r="FCL158" s="10"/>
      <c r="FCM158" s="10"/>
      <c r="FCN158" s="10"/>
      <c r="FCO158" s="10"/>
      <c r="FCP158" s="10"/>
      <c r="FCQ158" s="10"/>
      <c r="FCR158" s="10"/>
      <c r="FCS158" s="10"/>
      <c r="FCT158" s="10"/>
      <c r="FCU158" s="10"/>
      <c r="FCV158" s="10"/>
      <c r="FCW158" s="10"/>
      <c r="FCX158" s="10"/>
      <c r="FCY158" s="10"/>
      <c r="FCZ158" s="10"/>
      <c r="FDA158" s="10"/>
      <c r="FDB158" s="10"/>
      <c r="FDC158" s="10"/>
      <c r="FDD158" s="10"/>
      <c r="FDE158" s="10"/>
      <c r="FDF158" s="10"/>
      <c r="FDG158" s="10"/>
      <c r="FDH158" s="10"/>
      <c r="FDI158" s="10"/>
      <c r="FDJ158" s="10"/>
      <c r="FDK158" s="10"/>
      <c r="FDL158" s="10"/>
      <c r="FDM158" s="10"/>
      <c r="FDN158" s="10"/>
      <c r="FDO158" s="10"/>
      <c r="FDP158" s="10"/>
      <c r="FDQ158" s="10"/>
      <c r="FDR158" s="10"/>
      <c r="FDS158" s="10"/>
      <c r="FDT158" s="10"/>
      <c r="FDU158" s="10"/>
      <c r="FDV158" s="10"/>
      <c r="FDW158" s="10"/>
      <c r="FDX158" s="10"/>
      <c r="FDY158" s="10"/>
      <c r="FDZ158" s="10"/>
      <c r="FEA158" s="10"/>
      <c r="FEB158" s="10"/>
      <c r="FEC158" s="10"/>
      <c r="FED158" s="10"/>
      <c r="FEE158" s="10"/>
      <c r="FEF158" s="10"/>
      <c r="FEG158" s="10"/>
      <c r="FEH158" s="10"/>
      <c r="FEI158" s="10"/>
      <c r="FEJ158" s="10"/>
      <c r="FEK158" s="10"/>
      <c r="FEL158" s="10"/>
      <c r="FEM158" s="10"/>
      <c r="FEN158" s="10"/>
      <c r="FEO158" s="10"/>
      <c r="FEP158" s="10"/>
      <c r="FEQ158" s="10"/>
      <c r="FER158" s="10"/>
      <c r="FES158" s="10"/>
      <c r="FET158" s="10"/>
      <c r="FEU158" s="10"/>
      <c r="FEV158" s="10"/>
      <c r="FEW158" s="10"/>
      <c r="FEX158" s="10"/>
      <c r="FEY158" s="10"/>
      <c r="FEZ158" s="10"/>
      <c r="FFA158" s="10"/>
      <c r="FFB158" s="10"/>
      <c r="FFC158" s="10"/>
      <c r="FFD158" s="10"/>
      <c r="FFE158" s="10"/>
      <c r="FFF158" s="10"/>
      <c r="FFG158" s="10"/>
      <c r="FFH158" s="10"/>
      <c r="FFI158" s="10"/>
      <c r="FFJ158" s="10"/>
      <c r="FFK158" s="10"/>
      <c r="FFL158" s="10"/>
      <c r="FFM158" s="10"/>
      <c r="FFN158" s="10"/>
      <c r="FFO158" s="10"/>
      <c r="FFP158" s="10"/>
      <c r="FFQ158" s="10"/>
      <c r="FFR158" s="10"/>
      <c r="FFS158" s="10"/>
      <c r="FFT158" s="10"/>
      <c r="FFU158" s="10"/>
      <c r="FFV158" s="10"/>
      <c r="FFW158" s="10"/>
      <c r="FFX158" s="10"/>
      <c r="FFY158" s="10"/>
      <c r="FFZ158" s="10"/>
      <c r="FGA158" s="10"/>
      <c r="FGB158" s="10"/>
      <c r="FGC158" s="10"/>
      <c r="FGD158" s="10"/>
      <c r="FGE158" s="10"/>
      <c r="FGF158" s="10"/>
      <c r="FGG158" s="10"/>
      <c r="FGH158" s="10"/>
      <c r="FGI158" s="10"/>
      <c r="FGJ158" s="10"/>
      <c r="FGK158" s="10"/>
      <c r="FGL158" s="10"/>
      <c r="FGM158" s="10"/>
      <c r="FGN158" s="10"/>
      <c r="FGO158" s="10"/>
      <c r="FGP158" s="10"/>
      <c r="FGQ158" s="10"/>
      <c r="FGR158" s="10"/>
      <c r="FGS158" s="10"/>
      <c r="FGT158" s="10"/>
      <c r="FGU158" s="10"/>
      <c r="FGV158" s="10"/>
      <c r="FGW158" s="10"/>
      <c r="FGX158" s="10"/>
      <c r="FGY158" s="10"/>
      <c r="FGZ158" s="10"/>
      <c r="FHA158" s="10"/>
      <c r="FHB158" s="10"/>
      <c r="FHC158" s="10"/>
      <c r="FHD158" s="10"/>
      <c r="FHE158" s="10"/>
      <c r="FHF158" s="10"/>
      <c r="FHG158" s="10"/>
      <c r="FHH158" s="10"/>
      <c r="FHI158" s="10"/>
      <c r="FHJ158" s="10"/>
      <c r="FHK158" s="10"/>
      <c r="FHL158" s="10"/>
      <c r="FHM158" s="10"/>
      <c r="FHN158" s="10"/>
      <c r="FHO158" s="10"/>
      <c r="FHP158" s="10"/>
      <c r="FHQ158" s="10"/>
      <c r="FHR158" s="10"/>
      <c r="FHS158" s="10"/>
      <c r="FHT158" s="10"/>
      <c r="FHU158" s="10"/>
      <c r="FHV158" s="10"/>
      <c r="FHW158" s="10"/>
      <c r="FHX158" s="10"/>
      <c r="FHY158" s="10"/>
      <c r="FHZ158" s="10"/>
      <c r="FIA158" s="10"/>
      <c r="FIB158" s="10"/>
      <c r="FIC158" s="10"/>
      <c r="FID158" s="10"/>
      <c r="FIE158" s="10"/>
      <c r="FIF158" s="10"/>
      <c r="FIG158" s="10"/>
      <c r="FIH158" s="10"/>
      <c r="FII158" s="10"/>
      <c r="FIJ158" s="10"/>
      <c r="FIK158" s="10"/>
      <c r="FIL158" s="10"/>
      <c r="FIM158" s="10"/>
      <c r="FIN158" s="10"/>
      <c r="FIO158" s="10"/>
      <c r="FIP158" s="10"/>
      <c r="FIQ158" s="10"/>
      <c r="FIR158" s="10"/>
      <c r="FIS158" s="10"/>
      <c r="FIT158" s="10"/>
      <c r="FIU158" s="10"/>
      <c r="FIV158" s="10"/>
      <c r="FIW158" s="10"/>
      <c r="FIX158" s="10"/>
      <c r="FIY158" s="10"/>
      <c r="FIZ158" s="10"/>
      <c r="FJA158" s="10"/>
      <c r="FJB158" s="10"/>
      <c r="FJC158" s="10"/>
      <c r="FJD158" s="10"/>
      <c r="FJE158" s="10"/>
      <c r="FJF158" s="10"/>
      <c r="FJG158" s="10"/>
      <c r="FJH158" s="10"/>
      <c r="FJI158" s="10"/>
      <c r="FJJ158" s="10"/>
      <c r="FJK158" s="10"/>
      <c r="FJL158" s="10"/>
      <c r="FJM158" s="10"/>
      <c r="FJN158" s="10"/>
      <c r="FJO158" s="10"/>
      <c r="FJP158" s="10"/>
      <c r="FJQ158" s="10"/>
      <c r="FJR158" s="10"/>
      <c r="FJS158" s="10"/>
      <c r="FJT158" s="10"/>
      <c r="FJU158" s="10"/>
      <c r="FJV158" s="10"/>
      <c r="FJW158" s="10"/>
      <c r="FJX158" s="10"/>
      <c r="FJY158" s="10"/>
      <c r="FJZ158" s="10"/>
      <c r="FKA158" s="10"/>
      <c r="FKB158" s="10"/>
      <c r="FKC158" s="10"/>
      <c r="FKD158" s="10"/>
      <c r="FKE158" s="10"/>
      <c r="FKF158" s="10"/>
      <c r="FKG158" s="10"/>
      <c r="FKH158" s="10"/>
      <c r="FKI158" s="10"/>
      <c r="FKJ158" s="10"/>
      <c r="FKK158" s="10"/>
      <c r="FKL158" s="10"/>
      <c r="FKM158" s="10"/>
      <c r="FKN158" s="10"/>
      <c r="FKO158" s="10"/>
      <c r="FKP158" s="10"/>
      <c r="FKQ158" s="10"/>
      <c r="FKR158" s="10"/>
      <c r="FKS158" s="10"/>
      <c r="FKT158" s="10"/>
      <c r="FKU158" s="10"/>
      <c r="FKV158" s="10"/>
      <c r="FKW158" s="10"/>
      <c r="FKX158" s="10"/>
      <c r="FKY158" s="10"/>
      <c r="FKZ158" s="10"/>
      <c r="FLA158" s="10"/>
      <c r="FLB158" s="10"/>
      <c r="FLC158" s="10"/>
      <c r="FLD158" s="10"/>
      <c r="FLE158" s="10"/>
      <c r="FLF158" s="10"/>
      <c r="FLG158" s="10"/>
      <c r="FLH158" s="10"/>
      <c r="FLI158" s="10"/>
      <c r="FLJ158" s="10"/>
      <c r="FLK158" s="10"/>
      <c r="FLL158" s="10"/>
      <c r="FLM158" s="10"/>
      <c r="FLN158" s="10"/>
      <c r="FLO158" s="10"/>
      <c r="FLP158" s="10"/>
      <c r="FLQ158" s="10"/>
      <c r="FLR158" s="10"/>
      <c r="FLS158" s="10"/>
      <c r="FLT158" s="10"/>
      <c r="FLU158" s="10"/>
      <c r="FLV158" s="10"/>
      <c r="FLW158" s="10"/>
      <c r="FLX158" s="10"/>
      <c r="FLY158" s="10"/>
      <c r="FLZ158" s="10"/>
      <c r="FMA158" s="10"/>
      <c r="FMB158" s="10"/>
      <c r="FMC158" s="10"/>
      <c r="FMD158" s="10"/>
      <c r="FME158" s="10"/>
      <c r="FMF158" s="10"/>
      <c r="FMG158" s="10"/>
      <c r="FMH158" s="10"/>
      <c r="FMI158" s="10"/>
      <c r="FMJ158" s="10"/>
      <c r="FMK158" s="10"/>
      <c r="FML158" s="10"/>
      <c r="FMM158" s="10"/>
      <c r="FMN158" s="10"/>
      <c r="FMO158" s="10"/>
      <c r="FMP158" s="10"/>
      <c r="FMQ158" s="10"/>
      <c r="FMR158" s="10"/>
      <c r="FMS158" s="10"/>
      <c r="FMT158" s="10"/>
      <c r="FMU158" s="10"/>
      <c r="FMV158" s="10"/>
      <c r="FMW158" s="10"/>
      <c r="FMX158" s="10"/>
      <c r="FMY158" s="10"/>
      <c r="FMZ158" s="10"/>
      <c r="FNA158" s="10"/>
      <c r="FNB158" s="10"/>
      <c r="FNC158" s="10"/>
      <c r="FND158" s="10"/>
      <c r="FNE158" s="10"/>
      <c r="FNF158" s="10"/>
      <c r="FNG158" s="10"/>
      <c r="FNH158" s="10"/>
      <c r="FNI158" s="10"/>
      <c r="FNJ158" s="10"/>
      <c r="FNK158" s="10"/>
      <c r="FNL158" s="10"/>
      <c r="FNM158" s="10"/>
      <c r="FNN158" s="10"/>
      <c r="FNO158" s="10"/>
      <c r="FNP158" s="10"/>
      <c r="FNQ158" s="10"/>
      <c r="FNR158" s="10"/>
      <c r="FNS158" s="10"/>
      <c r="FNT158" s="10"/>
      <c r="FNU158" s="10"/>
      <c r="FNV158" s="10"/>
      <c r="FNW158" s="10"/>
      <c r="FNX158" s="10"/>
      <c r="FNY158" s="10"/>
      <c r="FNZ158" s="10"/>
      <c r="FOA158" s="10"/>
      <c r="FOB158" s="10"/>
      <c r="FOC158" s="10"/>
      <c r="FOD158" s="10"/>
      <c r="FOE158" s="10"/>
      <c r="FOF158" s="10"/>
      <c r="FOG158" s="10"/>
      <c r="FOH158" s="10"/>
      <c r="FOI158" s="10"/>
      <c r="FOJ158" s="10"/>
      <c r="FOK158" s="10"/>
      <c r="FOL158" s="10"/>
      <c r="FOM158" s="10"/>
      <c r="FON158" s="10"/>
      <c r="FOO158" s="10"/>
      <c r="FOP158" s="10"/>
      <c r="FOQ158" s="10"/>
      <c r="FOR158" s="10"/>
      <c r="FOS158" s="10"/>
      <c r="FOT158" s="10"/>
      <c r="FOU158" s="10"/>
      <c r="FOV158" s="10"/>
      <c r="FOW158" s="10"/>
      <c r="FOX158" s="10"/>
      <c r="FOY158" s="10"/>
      <c r="FOZ158" s="10"/>
      <c r="FPA158" s="10"/>
      <c r="FPB158" s="10"/>
      <c r="FPC158" s="10"/>
      <c r="FPD158" s="10"/>
      <c r="FPE158" s="10"/>
      <c r="FPF158" s="10"/>
      <c r="FPG158" s="10"/>
      <c r="FPH158" s="10"/>
      <c r="FPI158" s="10"/>
      <c r="FPJ158" s="10"/>
      <c r="FPK158" s="10"/>
      <c r="FPL158" s="10"/>
      <c r="FPM158" s="10"/>
      <c r="FPN158" s="10"/>
      <c r="FPO158" s="10"/>
      <c r="FPP158" s="10"/>
      <c r="FPQ158" s="10"/>
      <c r="FPR158" s="10"/>
      <c r="FPS158" s="10"/>
      <c r="FPT158" s="10"/>
      <c r="FPU158" s="10"/>
      <c r="FPV158" s="10"/>
      <c r="FPW158" s="10"/>
      <c r="FPX158" s="10"/>
      <c r="FPY158" s="10"/>
      <c r="FPZ158" s="10"/>
      <c r="FQA158" s="10"/>
      <c r="FQB158" s="10"/>
      <c r="FQC158" s="10"/>
      <c r="FQD158" s="10"/>
      <c r="FQE158" s="10"/>
      <c r="FQF158" s="10"/>
      <c r="FQG158" s="10"/>
      <c r="FQH158" s="10"/>
      <c r="FQI158" s="10"/>
      <c r="FQJ158" s="10"/>
      <c r="FQK158" s="10"/>
      <c r="FQL158" s="10"/>
      <c r="FQM158" s="10"/>
      <c r="FQN158" s="10"/>
      <c r="FQO158" s="10"/>
      <c r="FQP158" s="10"/>
      <c r="FQQ158" s="10"/>
      <c r="FQR158" s="10"/>
      <c r="FQS158" s="10"/>
      <c r="FQT158" s="10"/>
      <c r="FQU158" s="10"/>
      <c r="FQV158" s="10"/>
      <c r="FQW158" s="10"/>
      <c r="FQX158" s="10"/>
      <c r="FQY158" s="10"/>
      <c r="FQZ158" s="10"/>
      <c r="FRA158" s="10"/>
      <c r="FRB158" s="10"/>
      <c r="FRC158" s="10"/>
      <c r="FRD158" s="10"/>
      <c r="FRE158" s="10"/>
      <c r="FRF158" s="10"/>
      <c r="FRG158" s="10"/>
      <c r="FRH158" s="10"/>
      <c r="FRI158" s="10"/>
      <c r="FRJ158" s="10"/>
      <c r="FRK158" s="10"/>
      <c r="FRL158" s="10"/>
      <c r="FRM158" s="10"/>
      <c r="FRN158" s="10"/>
      <c r="FRO158" s="10"/>
      <c r="FRP158" s="10"/>
      <c r="FRQ158" s="10"/>
      <c r="FRR158" s="10"/>
      <c r="FRS158" s="10"/>
      <c r="FRT158" s="10"/>
      <c r="FRU158" s="10"/>
      <c r="FRV158" s="10"/>
      <c r="FRW158" s="10"/>
      <c r="FRX158" s="10"/>
      <c r="FRY158" s="10"/>
      <c r="FRZ158" s="10"/>
      <c r="FSA158" s="10"/>
      <c r="FSB158" s="10"/>
      <c r="FSC158" s="10"/>
      <c r="FSD158" s="10"/>
      <c r="FSE158" s="10"/>
      <c r="FSF158" s="10"/>
      <c r="FSG158" s="10"/>
      <c r="FSH158" s="10"/>
      <c r="FSI158" s="10"/>
      <c r="FSJ158" s="10"/>
      <c r="FSK158" s="10"/>
      <c r="FSL158" s="10"/>
      <c r="FSM158" s="10"/>
      <c r="FSN158" s="10"/>
      <c r="FSO158" s="10"/>
      <c r="FSP158" s="10"/>
      <c r="FSQ158" s="10"/>
      <c r="FSR158" s="10"/>
      <c r="FSS158" s="10"/>
      <c r="FST158" s="10"/>
      <c r="FSU158" s="10"/>
      <c r="FSV158" s="10"/>
      <c r="FSW158" s="10"/>
      <c r="FSX158" s="10"/>
      <c r="FSY158" s="10"/>
      <c r="FSZ158" s="10"/>
      <c r="FTA158" s="10"/>
      <c r="FTB158" s="10"/>
      <c r="FTC158" s="10"/>
      <c r="FTD158" s="10"/>
      <c r="FTE158" s="10"/>
      <c r="FTF158" s="10"/>
      <c r="FTG158" s="10"/>
      <c r="FTH158" s="10"/>
      <c r="FTI158" s="10"/>
      <c r="FTJ158" s="10"/>
      <c r="FTK158" s="10"/>
      <c r="FTL158" s="10"/>
      <c r="FTM158" s="10"/>
      <c r="FTN158" s="10"/>
      <c r="FTO158" s="10"/>
      <c r="FTP158" s="10"/>
      <c r="FTQ158" s="10"/>
      <c r="FTR158" s="10"/>
      <c r="FTS158" s="10"/>
      <c r="FTT158" s="10"/>
      <c r="FTU158" s="10"/>
      <c r="FTV158" s="10"/>
      <c r="FTW158" s="10"/>
      <c r="FTX158" s="10"/>
      <c r="FTY158" s="10"/>
      <c r="FTZ158" s="10"/>
      <c r="FUA158" s="10"/>
      <c r="FUB158" s="10"/>
      <c r="FUC158" s="10"/>
      <c r="FUD158" s="10"/>
      <c r="FUE158" s="10"/>
      <c r="FUF158" s="10"/>
      <c r="FUG158" s="10"/>
      <c r="FUH158" s="10"/>
      <c r="FUI158" s="10"/>
      <c r="FUJ158" s="10"/>
      <c r="FUK158" s="10"/>
      <c r="FUL158" s="10"/>
      <c r="FUM158" s="10"/>
      <c r="FUN158" s="10"/>
      <c r="FUO158" s="10"/>
      <c r="FUP158" s="10"/>
      <c r="FUQ158" s="10"/>
      <c r="FUR158" s="10"/>
      <c r="FUS158" s="10"/>
      <c r="FUT158" s="10"/>
      <c r="FUU158" s="10"/>
      <c r="FUV158" s="10"/>
      <c r="FUW158" s="10"/>
      <c r="FUX158" s="10"/>
      <c r="FUY158" s="10"/>
      <c r="FUZ158" s="10"/>
      <c r="FVA158" s="10"/>
      <c r="FVB158" s="10"/>
      <c r="FVC158" s="10"/>
      <c r="FVD158" s="10"/>
      <c r="FVE158" s="10"/>
      <c r="FVF158" s="10"/>
      <c r="FVG158" s="10"/>
      <c r="FVH158" s="10"/>
      <c r="FVI158" s="10"/>
      <c r="FVJ158" s="10"/>
      <c r="FVK158" s="10"/>
      <c r="FVL158" s="10"/>
      <c r="FVM158" s="10"/>
      <c r="FVN158" s="10"/>
      <c r="FVO158" s="10"/>
      <c r="FVP158" s="10"/>
      <c r="FVQ158" s="10"/>
      <c r="FVR158" s="10"/>
      <c r="FVS158" s="10"/>
      <c r="FVT158" s="10"/>
      <c r="FVU158" s="10"/>
      <c r="FVV158" s="10"/>
      <c r="FVW158" s="10"/>
      <c r="FVX158" s="10"/>
      <c r="FVY158" s="10"/>
      <c r="FVZ158" s="10"/>
      <c r="FWA158" s="10"/>
      <c r="FWB158" s="10"/>
      <c r="FWC158" s="10"/>
      <c r="FWD158" s="10"/>
      <c r="FWE158" s="10"/>
      <c r="FWF158" s="10"/>
      <c r="FWG158" s="10"/>
      <c r="FWH158" s="10"/>
      <c r="FWI158" s="10"/>
      <c r="FWJ158" s="10"/>
      <c r="FWK158" s="10"/>
      <c r="FWL158" s="10"/>
      <c r="FWM158" s="10"/>
      <c r="FWN158" s="10"/>
      <c r="FWO158" s="10"/>
      <c r="FWP158" s="10"/>
      <c r="FWQ158" s="10"/>
      <c r="FWR158" s="10"/>
      <c r="FWS158" s="10"/>
      <c r="FWT158" s="10"/>
      <c r="FWU158" s="10"/>
      <c r="FWV158" s="10"/>
      <c r="FWW158" s="10"/>
      <c r="FWX158" s="10"/>
      <c r="FWY158" s="10"/>
      <c r="FWZ158" s="10"/>
      <c r="FXA158" s="10"/>
      <c r="FXB158" s="10"/>
      <c r="FXC158" s="10"/>
      <c r="FXD158" s="10"/>
      <c r="FXE158" s="10"/>
      <c r="FXF158" s="10"/>
      <c r="FXG158" s="10"/>
      <c r="FXH158" s="10"/>
      <c r="FXI158" s="10"/>
      <c r="FXJ158" s="10"/>
      <c r="FXK158" s="10"/>
      <c r="FXL158" s="10"/>
      <c r="FXM158" s="10"/>
      <c r="FXN158" s="10"/>
      <c r="FXO158" s="10"/>
      <c r="FXP158" s="10"/>
      <c r="FXQ158" s="10"/>
      <c r="FXR158" s="10"/>
      <c r="FXS158" s="10"/>
      <c r="FXT158" s="10"/>
      <c r="FXU158" s="10"/>
      <c r="FXV158" s="10"/>
      <c r="FXW158" s="10"/>
      <c r="FXX158" s="10"/>
      <c r="FXY158" s="10"/>
      <c r="FXZ158" s="10"/>
      <c r="FYA158" s="10"/>
      <c r="FYB158" s="10"/>
      <c r="FYC158" s="10"/>
      <c r="FYD158" s="10"/>
      <c r="FYE158" s="10"/>
      <c r="FYF158" s="10"/>
      <c r="FYG158" s="10"/>
      <c r="FYH158" s="10"/>
      <c r="FYI158" s="10"/>
      <c r="FYJ158" s="10"/>
      <c r="FYK158" s="10"/>
      <c r="FYL158" s="10"/>
      <c r="FYM158" s="10"/>
      <c r="FYN158" s="10"/>
      <c r="FYO158" s="10"/>
      <c r="FYP158" s="10"/>
      <c r="FYQ158" s="10"/>
      <c r="FYR158" s="10"/>
      <c r="FYS158" s="10"/>
      <c r="FYT158" s="10"/>
      <c r="FYU158" s="10"/>
      <c r="FYV158" s="10"/>
      <c r="FYW158" s="10"/>
      <c r="FYX158" s="10"/>
      <c r="FYY158" s="10"/>
      <c r="FYZ158" s="10"/>
      <c r="FZA158" s="10"/>
      <c r="FZB158" s="10"/>
      <c r="FZC158" s="10"/>
      <c r="FZD158" s="10"/>
      <c r="FZE158" s="10"/>
      <c r="FZF158" s="10"/>
      <c r="FZG158" s="10"/>
      <c r="FZH158" s="10"/>
      <c r="FZI158" s="10"/>
      <c r="FZJ158" s="10"/>
      <c r="FZK158" s="10"/>
      <c r="FZL158" s="10"/>
      <c r="FZM158" s="10"/>
      <c r="FZN158" s="10"/>
      <c r="FZO158" s="10"/>
      <c r="FZP158" s="10"/>
      <c r="FZQ158" s="10"/>
      <c r="FZR158" s="10"/>
      <c r="FZS158" s="10"/>
      <c r="FZT158" s="10"/>
      <c r="FZU158" s="10"/>
      <c r="FZV158" s="10"/>
      <c r="FZW158" s="10"/>
      <c r="FZX158" s="10"/>
      <c r="FZY158" s="10"/>
      <c r="FZZ158" s="10"/>
      <c r="GAA158" s="10"/>
      <c r="GAB158" s="10"/>
      <c r="GAC158" s="10"/>
      <c r="GAD158" s="10"/>
      <c r="GAE158" s="10"/>
      <c r="GAF158" s="10"/>
      <c r="GAG158" s="10"/>
      <c r="GAH158" s="10"/>
      <c r="GAI158" s="10"/>
      <c r="GAJ158" s="10"/>
      <c r="GAK158" s="10"/>
      <c r="GAL158" s="10"/>
      <c r="GAM158" s="10"/>
      <c r="GAN158" s="10"/>
      <c r="GAO158" s="10"/>
      <c r="GAP158" s="10"/>
      <c r="GAQ158" s="10"/>
      <c r="GAR158" s="10"/>
      <c r="GAS158" s="10"/>
      <c r="GAT158" s="10"/>
      <c r="GAU158" s="10"/>
      <c r="GAV158" s="10"/>
      <c r="GAW158" s="10"/>
      <c r="GAX158" s="10"/>
      <c r="GAY158" s="10"/>
      <c r="GAZ158" s="10"/>
      <c r="GBA158" s="10"/>
      <c r="GBB158" s="10"/>
      <c r="GBC158" s="10"/>
      <c r="GBD158" s="10"/>
      <c r="GBE158" s="10"/>
      <c r="GBF158" s="10"/>
      <c r="GBG158" s="10"/>
      <c r="GBH158" s="10"/>
      <c r="GBI158" s="10"/>
      <c r="GBJ158" s="10"/>
      <c r="GBK158" s="10"/>
      <c r="GBL158" s="10"/>
      <c r="GBM158" s="10"/>
      <c r="GBN158" s="10"/>
      <c r="GBO158" s="10"/>
      <c r="GBP158" s="10"/>
      <c r="GBQ158" s="10"/>
      <c r="GBR158" s="10"/>
      <c r="GBS158" s="10"/>
      <c r="GBT158" s="10"/>
      <c r="GBU158" s="10"/>
      <c r="GBV158" s="10"/>
      <c r="GBW158" s="10"/>
      <c r="GBX158" s="10"/>
      <c r="GBY158" s="10"/>
      <c r="GBZ158" s="10"/>
      <c r="GCA158" s="10"/>
      <c r="GCB158" s="10"/>
      <c r="GCC158" s="10"/>
      <c r="GCD158" s="10"/>
      <c r="GCE158" s="10"/>
      <c r="GCF158" s="10"/>
      <c r="GCG158" s="10"/>
      <c r="GCH158" s="10"/>
      <c r="GCI158" s="10"/>
      <c r="GCJ158" s="10"/>
      <c r="GCK158" s="10"/>
      <c r="GCL158" s="10"/>
      <c r="GCM158" s="10"/>
      <c r="GCN158" s="10"/>
      <c r="GCO158" s="10"/>
      <c r="GCP158" s="10"/>
      <c r="GCQ158" s="10"/>
      <c r="GCR158" s="10"/>
      <c r="GCS158" s="10"/>
      <c r="GCT158" s="10"/>
      <c r="GCU158" s="10"/>
      <c r="GCV158" s="10"/>
      <c r="GCW158" s="10"/>
      <c r="GCX158" s="10"/>
      <c r="GCY158" s="10"/>
      <c r="GCZ158" s="10"/>
      <c r="GDA158" s="10"/>
      <c r="GDB158" s="10"/>
      <c r="GDC158" s="10"/>
      <c r="GDD158" s="10"/>
      <c r="GDE158" s="10"/>
      <c r="GDF158" s="10"/>
      <c r="GDG158" s="10"/>
      <c r="GDH158" s="10"/>
      <c r="GDI158" s="10"/>
      <c r="GDJ158" s="10"/>
      <c r="GDK158" s="10"/>
      <c r="GDL158" s="10"/>
      <c r="GDM158" s="10"/>
      <c r="GDN158" s="10"/>
      <c r="GDO158" s="10"/>
      <c r="GDP158" s="10"/>
      <c r="GDQ158" s="10"/>
      <c r="GDR158" s="10"/>
      <c r="GDS158" s="10"/>
      <c r="GDT158" s="10"/>
      <c r="GDU158" s="10"/>
      <c r="GDV158" s="10"/>
      <c r="GDW158" s="10"/>
      <c r="GDX158" s="10"/>
      <c r="GDY158" s="10"/>
      <c r="GDZ158" s="10"/>
      <c r="GEA158" s="10"/>
      <c r="GEB158" s="10"/>
      <c r="GEC158" s="10"/>
      <c r="GED158" s="10"/>
      <c r="GEE158" s="10"/>
      <c r="GEF158" s="10"/>
      <c r="GEG158" s="10"/>
      <c r="GEH158" s="10"/>
      <c r="GEI158" s="10"/>
      <c r="GEJ158" s="10"/>
      <c r="GEK158" s="10"/>
      <c r="GEL158" s="10"/>
      <c r="GEM158" s="10"/>
      <c r="GEN158" s="10"/>
      <c r="GEO158" s="10"/>
      <c r="GEP158" s="10"/>
      <c r="GEQ158" s="10"/>
      <c r="GER158" s="10"/>
      <c r="GES158" s="10"/>
      <c r="GET158" s="10"/>
      <c r="GEU158" s="10"/>
      <c r="GEV158" s="10"/>
      <c r="GEW158" s="10"/>
      <c r="GEX158" s="10"/>
      <c r="GEY158" s="10"/>
      <c r="GEZ158" s="10"/>
      <c r="GFA158" s="10"/>
      <c r="GFB158" s="10"/>
      <c r="GFC158" s="10"/>
      <c r="GFD158" s="10"/>
      <c r="GFE158" s="10"/>
      <c r="GFF158" s="10"/>
      <c r="GFG158" s="10"/>
      <c r="GFH158" s="10"/>
      <c r="GFI158" s="10"/>
      <c r="GFJ158" s="10"/>
      <c r="GFK158" s="10"/>
      <c r="GFL158" s="10"/>
      <c r="GFM158" s="10"/>
      <c r="GFN158" s="10"/>
      <c r="GFO158" s="10"/>
      <c r="GFP158" s="10"/>
      <c r="GFQ158" s="10"/>
      <c r="GFR158" s="10"/>
      <c r="GFS158" s="10"/>
      <c r="GFT158" s="10"/>
      <c r="GFU158" s="10"/>
      <c r="GFV158" s="10"/>
      <c r="GFW158" s="10"/>
      <c r="GFX158" s="10"/>
      <c r="GFY158" s="10"/>
      <c r="GFZ158" s="10"/>
      <c r="GGA158" s="10"/>
      <c r="GGB158" s="10"/>
      <c r="GGC158" s="10"/>
      <c r="GGD158" s="10"/>
      <c r="GGE158" s="10"/>
      <c r="GGF158" s="10"/>
      <c r="GGG158" s="10"/>
      <c r="GGH158" s="10"/>
      <c r="GGI158" s="10"/>
      <c r="GGJ158" s="10"/>
      <c r="GGK158" s="10"/>
      <c r="GGL158" s="10"/>
      <c r="GGM158" s="10"/>
      <c r="GGN158" s="10"/>
      <c r="GGO158" s="10"/>
      <c r="GGP158" s="10"/>
      <c r="GGQ158" s="10"/>
      <c r="GGR158" s="10"/>
      <c r="GGS158" s="10"/>
      <c r="GGT158" s="10"/>
      <c r="GGU158" s="10"/>
      <c r="GGV158" s="10"/>
      <c r="GGW158" s="10"/>
      <c r="GGX158" s="10"/>
      <c r="GGY158" s="10"/>
      <c r="GGZ158" s="10"/>
      <c r="GHA158" s="10"/>
      <c r="GHB158" s="10"/>
      <c r="GHC158" s="10"/>
      <c r="GHD158" s="10"/>
      <c r="GHE158" s="10"/>
      <c r="GHF158" s="10"/>
      <c r="GHG158" s="10"/>
      <c r="GHH158" s="10"/>
      <c r="GHI158" s="10"/>
      <c r="GHJ158" s="10"/>
      <c r="GHK158" s="10"/>
      <c r="GHL158" s="10"/>
      <c r="GHM158" s="10"/>
      <c r="GHN158" s="10"/>
      <c r="GHO158" s="10"/>
      <c r="GHP158" s="10"/>
      <c r="GHQ158" s="10"/>
      <c r="GHR158" s="10"/>
      <c r="GHS158" s="10"/>
      <c r="GHT158" s="10"/>
      <c r="GHU158" s="10"/>
      <c r="GHV158" s="10"/>
      <c r="GHW158" s="10"/>
      <c r="GHX158" s="10"/>
      <c r="GHY158" s="10"/>
      <c r="GHZ158" s="10"/>
      <c r="GIA158" s="10"/>
      <c r="GIB158" s="10"/>
      <c r="GIC158" s="10"/>
      <c r="GID158" s="10"/>
      <c r="GIE158" s="10"/>
      <c r="GIF158" s="10"/>
      <c r="GIG158" s="10"/>
      <c r="GIH158" s="10"/>
      <c r="GII158" s="10"/>
      <c r="GIJ158" s="10"/>
      <c r="GIK158" s="10"/>
      <c r="GIL158" s="10"/>
      <c r="GIM158" s="10"/>
      <c r="GIN158" s="10"/>
      <c r="GIO158" s="10"/>
      <c r="GIP158" s="10"/>
      <c r="GIQ158" s="10"/>
      <c r="GIR158" s="10"/>
      <c r="GIS158" s="10"/>
      <c r="GIT158" s="10"/>
      <c r="GIU158" s="10"/>
      <c r="GIV158" s="10"/>
      <c r="GIW158" s="10"/>
      <c r="GIX158" s="10"/>
      <c r="GIY158" s="10"/>
      <c r="GIZ158" s="10"/>
      <c r="GJA158" s="10"/>
      <c r="GJB158" s="10"/>
      <c r="GJC158" s="10"/>
      <c r="GJD158" s="10"/>
      <c r="GJE158" s="10"/>
      <c r="GJF158" s="10"/>
      <c r="GJG158" s="10"/>
      <c r="GJH158" s="10"/>
      <c r="GJI158" s="10"/>
      <c r="GJJ158" s="10"/>
      <c r="GJK158" s="10"/>
      <c r="GJL158" s="10"/>
      <c r="GJM158" s="10"/>
      <c r="GJN158" s="10"/>
      <c r="GJO158" s="10"/>
      <c r="GJP158" s="10"/>
      <c r="GJQ158" s="10"/>
      <c r="GJR158" s="10"/>
      <c r="GJS158" s="10"/>
      <c r="GJT158" s="10"/>
      <c r="GJU158" s="10"/>
      <c r="GJV158" s="10"/>
      <c r="GJW158" s="10"/>
      <c r="GJX158" s="10"/>
      <c r="GJY158" s="10"/>
      <c r="GJZ158" s="10"/>
      <c r="GKA158" s="10"/>
      <c r="GKB158" s="10"/>
      <c r="GKC158" s="10"/>
      <c r="GKD158" s="10"/>
      <c r="GKE158" s="10"/>
      <c r="GKF158" s="10"/>
      <c r="GKG158" s="10"/>
      <c r="GKH158" s="10"/>
      <c r="GKI158" s="10"/>
      <c r="GKJ158" s="10"/>
      <c r="GKK158" s="10"/>
      <c r="GKL158" s="10"/>
      <c r="GKM158" s="10"/>
      <c r="GKN158" s="10"/>
      <c r="GKO158" s="10"/>
      <c r="GKP158" s="10"/>
      <c r="GKQ158" s="10"/>
      <c r="GKR158" s="10"/>
      <c r="GKS158" s="10"/>
      <c r="GKT158" s="10"/>
      <c r="GKU158" s="10"/>
      <c r="GKV158" s="10"/>
      <c r="GKW158" s="10"/>
      <c r="GKX158" s="10"/>
      <c r="GKY158" s="10"/>
      <c r="GKZ158" s="10"/>
      <c r="GLA158" s="10"/>
      <c r="GLB158" s="10"/>
      <c r="GLC158" s="10"/>
      <c r="GLD158" s="10"/>
      <c r="GLE158" s="10"/>
      <c r="GLF158" s="10"/>
      <c r="GLG158" s="10"/>
      <c r="GLH158" s="10"/>
      <c r="GLI158" s="10"/>
      <c r="GLJ158" s="10"/>
      <c r="GLK158" s="10"/>
      <c r="GLL158" s="10"/>
      <c r="GLM158" s="10"/>
      <c r="GLN158" s="10"/>
      <c r="GLO158" s="10"/>
      <c r="GLP158" s="10"/>
      <c r="GLQ158" s="10"/>
      <c r="GLR158" s="10"/>
      <c r="GLS158" s="10"/>
      <c r="GLT158" s="10"/>
      <c r="GLU158" s="10"/>
      <c r="GLV158" s="10"/>
      <c r="GLW158" s="10"/>
      <c r="GLX158" s="10"/>
      <c r="GLY158" s="10"/>
      <c r="GLZ158" s="10"/>
      <c r="GMA158" s="10"/>
      <c r="GMB158" s="10"/>
      <c r="GMC158" s="10"/>
      <c r="GMD158" s="10"/>
      <c r="GME158" s="10"/>
      <c r="GMF158" s="10"/>
      <c r="GMG158" s="10"/>
      <c r="GMH158" s="10"/>
      <c r="GMI158" s="10"/>
      <c r="GMJ158" s="10"/>
      <c r="GMK158" s="10"/>
      <c r="GML158" s="10"/>
      <c r="GMM158" s="10"/>
      <c r="GMN158" s="10"/>
      <c r="GMO158" s="10"/>
      <c r="GMP158" s="10"/>
      <c r="GMQ158" s="10"/>
      <c r="GMR158" s="10"/>
      <c r="GMS158" s="10"/>
      <c r="GMT158" s="10"/>
      <c r="GMU158" s="10"/>
      <c r="GMV158" s="10"/>
      <c r="GMW158" s="10"/>
      <c r="GMX158" s="10"/>
      <c r="GMY158" s="10"/>
      <c r="GMZ158" s="10"/>
      <c r="GNA158" s="10"/>
      <c r="GNB158" s="10"/>
      <c r="GNC158" s="10"/>
      <c r="GND158" s="10"/>
      <c r="GNE158" s="10"/>
      <c r="GNF158" s="10"/>
      <c r="GNG158" s="10"/>
      <c r="GNH158" s="10"/>
      <c r="GNI158" s="10"/>
      <c r="GNJ158" s="10"/>
      <c r="GNK158" s="10"/>
      <c r="GNL158" s="10"/>
      <c r="GNM158" s="10"/>
      <c r="GNN158" s="10"/>
      <c r="GNO158" s="10"/>
      <c r="GNP158" s="10"/>
      <c r="GNQ158" s="10"/>
      <c r="GNR158" s="10"/>
      <c r="GNS158" s="10"/>
      <c r="GNT158" s="10"/>
      <c r="GNU158" s="10"/>
      <c r="GNV158" s="10"/>
      <c r="GNW158" s="10"/>
      <c r="GNX158" s="10"/>
      <c r="GNY158" s="10"/>
      <c r="GNZ158" s="10"/>
      <c r="GOA158" s="10"/>
      <c r="GOB158" s="10"/>
      <c r="GOC158" s="10"/>
      <c r="GOD158" s="10"/>
      <c r="GOE158" s="10"/>
      <c r="GOF158" s="10"/>
      <c r="GOG158" s="10"/>
      <c r="GOH158" s="10"/>
      <c r="GOI158" s="10"/>
      <c r="GOJ158" s="10"/>
      <c r="GOK158" s="10"/>
      <c r="GOL158" s="10"/>
      <c r="GOM158" s="10"/>
      <c r="GON158" s="10"/>
      <c r="GOO158" s="10"/>
      <c r="GOP158" s="10"/>
      <c r="GOQ158" s="10"/>
      <c r="GOR158" s="10"/>
      <c r="GOS158" s="10"/>
      <c r="GOT158" s="10"/>
      <c r="GOU158" s="10"/>
      <c r="GOV158" s="10"/>
      <c r="GOW158" s="10"/>
      <c r="GOX158" s="10"/>
      <c r="GOY158" s="10"/>
      <c r="GOZ158" s="10"/>
      <c r="GPA158" s="10"/>
      <c r="GPB158" s="10"/>
      <c r="GPC158" s="10"/>
      <c r="GPD158" s="10"/>
      <c r="GPE158" s="10"/>
      <c r="GPF158" s="10"/>
      <c r="GPG158" s="10"/>
      <c r="GPH158" s="10"/>
      <c r="GPI158" s="10"/>
      <c r="GPJ158" s="10"/>
      <c r="GPK158" s="10"/>
      <c r="GPL158" s="10"/>
      <c r="GPM158" s="10"/>
      <c r="GPN158" s="10"/>
      <c r="GPO158" s="10"/>
      <c r="GPP158" s="10"/>
      <c r="GPQ158" s="10"/>
      <c r="GPR158" s="10"/>
      <c r="GPS158" s="10"/>
      <c r="GPT158" s="10"/>
      <c r="GPU158" s="10"/>
      <c r="GPV158" s="10"/>
      <c r="GPW158" s="10"/>
      <c r="GPX158" s="10"/>
      <c r="GPY158" s="10"/>
      <c r="GPZ158" s="10"/>
      <c r="GQA158" s="10"/>
      <c r="GQB158" s="10"/>
      <c r="GQC158" s="10"/>
      <c r="GQD158" s="10"/>
      <c r="GQE158" s="10"/>
      <c r="GQF158" s="10"/>
      <c r="GQG158" s="10"/>
      <c r="GQH158" s="10"/>
      <c r="GQI158" s="10"/>
      <c r="GQJ158" s="10"/>
      <c r="GQK158" s="10"/>
      <c r="GQL158" s="10"/>
      <c r="GQM158" s="10"/>
      <c r="GQN158" s="10"/>
      <c r="GQO158" s="10"/>
      <c r="GQP158" s="10"/>
      <c r="GQQ158" s="10"/>
      <c r="GQR158" s="10"/>
      <c r="GQS158" s="10"/>
      <c r="GQT158" s="10"/>
      <c r="GQU158" s="10"/>
      <c r="GQV158" s="10"/>
      <c r="GQW158" s="10"/>
      <c r="GQX158" s="10"/>
      <c r="GQY158" s="10"/>
      <c r="GQZ158" s="10"/>
      <c r="GRA158" s="10"/>
      <c r="GRB158" s="10"/>
      <c r="GRC158" s="10"/>
      <c r="GRD158" s="10"/>
      <c r="GRE158" s="10"/>
      <c r="GRF158" s="10"/>
      <c r="GRG158" s="10"/>
      <c r="GRH158" s="10"/>
      <c r="GRI158" s="10"/>
      <c r="GRJ158" s="10"/>
      <c r="GRK158" s="10"/>
      <c r="GRL158" s="10"/>
      <c r="GRM158" s="10"/>
      <c r="GRN158" s="10"/>
      <c r="GRO158" s="10"/>
      <c r="GRP158" s="10"/>
      <c r="GRQ158" s="10"/>
      <c r="GRR158" s="10"/>
      <c r="GRS158" s="10"/>
      <c r="GRT158" s="10"/>
      <c r="GRU158" s="10"/>
      <c r="GRV158" s="10"/>
      <c r="GRW158" s="10"/>
      <c r="GRX158" s="10"/>
      <c r="GRY158" s="10"/>
      <c r="GRZ158" s="10"/>
      <c r="GSA158" s="10"/>
      <c r="GSB158" s="10"/>
      <c r="GSC158" s="10"/>
      <c r="GSD158" s="10"/>
      <c r="GSE158" s="10"/>
      <c r="GSF158" s="10"/>
      <c r="GSG158" s="10"/>
      <c r="GSH158" s="10"/>
      <c r="GSI158" s="10"/>
      <c r="GSJ158" s="10"/>
      <c r="GSK158" s="10"/>
      <c r="GSL158" s="10"/>
      <c r="GSM158" s="10"/>
      <c r="GSN158" s="10"/>
      <c r="GSO158" s="10"/>
      <c r="GSP158" s="10"/>
      <c r="GSQ158" s="10"/>
      <c r="GSR158" s="10"/>
      <c r="GSS158" s="10"/>
      <c r="GST158" s="10"/>
      <c r="GSU158" s="10"/>
      <c r="GSV158" s="10"/>
      <c r="GSW158" s="10"/>
      <c r="GSX158" s="10"/>
      <c r="GSY158" s="10"/>
      <c r="GSZ158" s="10"/>
      <c r="GTA158" s="10"/>
      <c r="GTB158" s="10"/>
      <c r="GTC158" s="10"/>
      <c r="GTD158" s="10"/>
      <c r="GTE158" s="10"/>
      <c r="GTF158" s="10"/>
      <c r="GTG158" s="10"/>
      <c r="GTH158" s="10"/>
      <c r="GTI158" s="10"/>
      <c r="GTJ158" s="10"/>
      <c r="GTK158" s="10"/>
      <c r="GTL158" s="10"/>
      <c r="GTM158" s="10"/>
      <c r="GTN158" s="10"/>
      <c r="GTO158" s="10"/>
      <c r="GTP158" s="10"/>
      <c r="GTQ158" s="10"/>
      <c r="GTR158" s="10"/>
      <c r="GTS158" s="10"/>
      <c r="GTT158" s="10"/>
      <c r="GTU158" s="10"/>
      <c r="GTV158" s="10"/>
      <c r="GTW158" s="10"/>
      <c r="GTX158" s="10"/>
      <c r="GTY158" s="10"/>
      <c r="GTZ158" s="10"/>
      <c r="GUA158" s="10"/>
      <c r="GUB158" s="10"/>
      <c r="GUC158" s="10"/>
      <c r="GUD158" s="10"/>
      <c r="GUE158" s="10"/>
      <c r="GUF158" s="10"/>
      <c r="GUG158" s="10"/>
      <c r="GUH158" s="10"/>
      <c r="GUI158" s="10"/>
      <c r="GUJ158" s="10"/>
      <c r="GUK158" s="10"/>
      <c r="GUL158" s="10"/>
      <c r="GUM158" s="10"/>
      <c r="GUN158" s="10"/>
      <c r="GUO158" s="10"/>
      <c r="GUP158" s="10"/>
      <c r="GUQ158" s="10"/>
      <c r="GUR158" s="10"/>
      <c r="GUS158" s="10"/>
      <c r="GUT158" s="10"/>
      <c r="GUU158" s="10"/>
      <c r="GUV158" s="10"/>
      <c r="GUW158" s="10"/>
      <c r="GUX158" s="10"/>
      <c r="GUY158" s="10"/>
      <c r="GUZ158" s="10"/>
      <c r="GVA158" s="10"/>
      <c r="GVB158" s="10"/>
      <c r="GVC158" s="10"/>
      <c r="GVD158" s="10"/>
      <c r="GVE158" s="10"/>
      <c r="GVF158" s="10"/>
      <c r="GVG158" s="10"/>
      <c r="GVH158" s="10"/>
      <c r="GVI158" s="10"/>
      <c r="GVJ158" s="10"/>
      <c r="GVK158" s="10"/>
      <c r="GVL158" s="10"/>
      <c r="GVM158" s="10"/>
      <c r="GVN158" s="10"/>
      <c r="GVO158" s="10"/>
      <c r="GVP158" s="10"/>
      <c r="GVQ158" s="10"/>
      <c r="GVR158" s="10"/>
      <c r="GVS158" s="10"/>
      <c r="GVT158" s="10"/>
      <c r="GVU158" s="10"/>
      <c r="GVV158" s="10"/>
      <c r="GVW158" s="10"/>
      <c r="GVX158" s="10"/>
      <c r="GVY158" s="10"/>
      <c r="GVZ158" s="10"/>
      <c r="GWA158" s="10"/>
      <c r="GWB158" s="10"/>
      <c r="GWC158" s="10"/>
      <c r="GWD158" s="10"/>
      <c r="GWE158" s="10"/>
      <c r="GWF158" s="10"/>
      <c r="GWG158" s="10"/>
      <c r="GWH158" s="10"/>
      <c r="GWI158" s="10"/>
      <c r="GWJ158" s="10"/>
      <c r="GWK158" s="10"/>
      <c r="GWL158" s="10"/>
      <c r="GWM158" s="10"/>
      <c r="GWN158" s="10"/>
      <c r="GWO158" s="10"/>
      <c r="GWP158" s="10"/>
      <c r="GWQ158" s="10"/>
      <c r="GWR158" s="10"/>
      <c r="GWS158" s="10"/>
      <c r="GWT158" s="10"/>
      <c r="GWU158" s="10"/>
      <c r="GWV158" s="10"/>
      <c r="GWW158" s="10"/>
      <c r="GWX158" s="10"/>
      <c r="GWY158" s="10"/>
      <c r="GWZ158" s="10"/>
      <c r="GXA158" s="10"/>
      <c r="GXB158" s="10"/>
      <c r="GXC158" s="10"/>
      <c r="GXD158" s="10"/>
      <c r="GXE158" s="10"/>
      <c r="GXF158" s="10"/>
      <c r="GXG158" s="10"/>
      <c r="GXH158" s="10"/>
      <c r="GXI158" s="10"/>
      <c r="GXJ158" s="10"/>
      <c r="GXK158" s="10"/>
      <c r="GXL158" s="10"/>
      <c r="GXM158" s="10"/>
      <c r="GXN158" s="10"/>
      <c r="GXO158" s="10"/>
      <c r="GXP158" s="10"/>
      <c r="GXQ158" s="10"/>
      <c r="GXR158" s="10"/>
      <c r="GXS158" s="10"/>
      <c r="GXT158" s="10"/>
      <c r="GXU158" s="10"/>
      <c r="GXV158" s="10"/>
      <c r="GXW158" s="10"/>
      <c r="GXX158" s="10"/>
      <c r="GXY158" s="10"/>
      <c r="GXZ158" s="10"/>
      <c r="GYA158" s="10"/>
      <c r="GYB158" s="10"/>
      <c r="GYC158" s="10"/>
      <c r="GYD158" s="10"/>
      <c r="GYE158" s="10"/>
      <c r="GYF158" s="10"/>
      <c r="GYG158" s="10"/>
      <c r="GYH158" s="10"/>
      <c r="GYI158" s="10"/>
      <c r="GYJ158" s="10"/>
      <c r="GYK158" s="10"/>
      <c r="GYL158" s="10"/>
      <c r="GYM158" s="10"/>
      <c r="GYN158" s="10"/>
      <c r="GYO158" s="10"/>
      <c r="GYP158" s="10"/>
      <c r="GYQ158" s="10"/>
      <c r="GYR158" s="10"/>
      <c r="GYS158" s="10"/>
      <c r="GYT158" s="10"/>
      <c r="GYU158" s="10"/>
      <c r="GYV158" s="10"/>
      <c r="GYW158" s="10"/>
      <c r="GYX158" s="10"/>
      <c r="GYY158" s="10"/>
      <c r="GYZ158" s="10"/>
      <c r="GZA158" s="10"/>
      <c r="GZB158" s="10"/>
      <c r="GZC158" s="10"/>
      <c r="GZD158" s="10"/>
      <c r="GZE158" s="10"/>
      <c r="GZF158" s="10"/>
      <c r="GZG158" s="10"/>
      <c r="GZH158" s="10"/>
      <c r="GZI158" s="10"/>
      <c r="GZJ158" s="10"/>
      <c r="GZK158" s="10"/>
      <c r="GZL158" s="10"/>
      <c r="GZM158" s="10"/>
      <c r="GZN158" s="10"/>
      <c r="GZO158" s="10"/>
      <c r="GZP158" s="10"/>
      <c r="GZQ158" s="10"/>
      <c r="GZR158" s="10"/>
      <c r="GZS158" s="10"/>
      <c r="GZT158" s="10"/>
      <c r="GZU158" s="10"/>
      <c r="GZV158" s="10"/>
      <c r="GZW158" s="10"/>
      <c r="GZX158" s="10"/>
      <c r="GZY158" s="10"/>
      <c r="GZZ158" s="10"/>
      <c r="HAA158" s="10"/>
      <c r="HAB158" s="10"/>
      <c r="HAC158" s="10"/>
      <c r="HAD158" s="10"/>
      <c r="HAE158" s="10"/>
      <c r="HAF158" s="10"/>
      <c r="HAG158" s="10"/>
      <c r="HAH158" s="10"/>
      <c r="HAI158" s="10"/>
      <c r="HAJ158" s="10"/>
      <c r="HAK158" s="10"/>
      <c r="HAL158" s="10"/>
      <c r="HAM158" s="10"/>
      <c r="HAN158" s="10"/>
      <c r="HAO158" s="10"/>
      <c r="HAP158" s="10"/>
      <c r="HAQ158" s="10"/>
      <c r="HAR158" s="10"/>
      <c r="HAS158" s="10"/>
      <c r="HAT158" s="10"/>
      <c r="HAU158" s="10"/>
      <c r="HAV158" s="10"/>
      <c r="HAW158" s="10"/>
      <c r="HAX158" s="10"/>
      <c r="HAY158" s="10"/>
      <c r="HAZ158" s="10"/>
      <c r="HBA158" s="10"/>
      <c r="HBB158" s="10"/>
      <c r="HBC158" s="10"/>
      <c r="HBD158" s="10"/>
      <c r="HBE158" s="10"/>
      <c r="HBF158" s="10"/>
      <c r="HBG158" s="10"/>
      <c r="HBH158" s="10"/>
      <c r="HBI158" s="10"/>
      <c r="HBJ158" s="10"/>
      <c r="HBK158" s="10"/>
      <c r="HBL158" s="10"/>
      <c r="HBM158" s="10"/>
      <c r="HBN158" s="10"/>
      <c r="HBO158" s="10"/>
      <c r="HBP158" s="10"/>
      <c r="HBQ158" s="10"/>
      <c r="HBR158" s="10"/>
      <c r="HBS158" s="10"/>
      <c r="HBT158" s="10"/>
      <c r="HBU158" s="10"/>
      <c r="HBV158" s="10"/>
      <c r="HBW158" s="10"/>
      <c r="HBX158" s="10"/>
      <c r="HBY158" s="10"/>
      <c r="HBZ158" s="10"/>
      <c r="HCA158" s="10"/>
      <c r="HCB158" s="10"/>
      <c r="HCC158" s="10"/>
      <c r="HCD158" s="10"/>
      <c r="HCE158" s="10"/>
      <c r="HCF158" s="10"/>
      <c r="HCG158" s="10"/>
      <c r="HCH158" s="10"/>
      <c r="HCI158" s="10"/>
      <c r="HCJ158" s="10"/>
      <c r="HCK158" s="10"/>
      <c r="HCL158" s="10"/>
      <c r="HCM158" s="10"/>
      <c r="HCN158" s="10"/>
      <c r="HCO158" s="10"/>
      <c r="HCP158" s="10"/>
      <c r="HCQ158" s="10"/>
      <c r="HCR158" s="10"/>
      <c r="HCS158" s="10"/>
      <c r="HCT158" s="10"/>
      <c r="HCU158" s="10"/>
      <c r="HCV158" s="10"/>
      <c r="HCW158" s="10"/>
      <c r="HCX158" s="10"/>
      <c r="HCY158" s="10"/>
      <c r="HCZ158" s="10"/>
      <c r="HDA158" s="10"/>
      <c r="HDB158" s="10"/>
      <c r="HDC158" s="10"/>
      <c r="HDD158" s="10"/>
      <c r="HDE158" s="10"/>
      <c r="HDF158" s="10"/>
      <c r="HDG158" s="10"/>
      <c r="HDH158" s="10"/>
      <c r="HDI158" s="10"/>
      <c r="HDJ158" s="10"/>
      <c r="HDK158" s="10"/>
      <c r="HDL158" s="10"/>
      <c r="HDM158" s="10"/>
      <c r="HDN158" s="10"/>
      <c r="HDO158" s="10"/>
      <c r="HDP158" s="10"/>
      <c r="HDQ158" s="10"/>
      <c r="HDR158" s="10"/>
      <c r="HDS158" s="10"/>
      <c r="HDT158" s="10"/>
      <c r="HDU158" s="10"/>
      <c r="HDV158" s="10"/>
      <c r="HDW158" s="10"/>
      <c r="HDX158" s="10"/>
      <c r="HDY158" s="10"/>
      <c r="HDZ158" s="10"/>
      <c r="HEA158" s="10"/>
      <c r="HEB158" s="10"/>
      <c r="HEC158" s="10"/>
      <c r="HED158" s="10"/>
      <c r="HEE158" s="10"/>
      <c r="HEF158" s="10"/>
      <c r="HEG158" s="10"/>
      <c r="HEH158" s="10"/>
      <c r="HEI158" s="10"/>
      <c r="HEJ158" s="10"/>
      <c r="HEK158" s="10"/>
      <c r="HEL158" s="10"/>
      <c r="HEM158" s="10"/>
      <c r="HEN158" s="10"/>
      <c r="HEO158" s="10"/>
      <c r="HEP158" s="10"/>
      <c r="HEQ158" s="10"/>
      <c r="HER158" s="10"/>
      <c r="HES158" s="10"/>
      <c r="HET158" s="10"/>
      <c r="HEU158" s="10"/>
      <c r="HEV158" s="10"/>
      <c r="HEW158" s="10"/>
      <c r="HEX158" s="10"/>
      <c r="HEY158" s="10"/>
      <c r="HEZ158" s="10"/>
      <c r="HFA158" s="10"/>
      <c r="HFB158" s="10"/>
      <c r="HFC158" s="10"/>
      <c r="HFD158" s="10"/>
      <c r="HFE158" s="10"/>
      <c r="HFF158" s="10"/>
      <c r="HFG158" s="10"/>
      <c r="HFH158" s="10"/>
      <c r="HFI158" s="10"/>
      <c r="HFJ158" s="10"/>
      <c r="HFK158" s="10"/>
      <c r="HFL158" s="10"/>
      <c r="HFM158" s="10"/>
      <c r="HFN158" s="10"/>
      <c r="HFO158" s="10"/>
      <c r="HFP158" s="10"/>
      <c r="HFQ158" s="10"/>
      <c r="HFR158" s="10"/>
      <c r="HFS158" s="10"/>
      <c r="HFT158" s="10"/>
      <c r="HFU158" s="10"/>
      <c r="HFV158" s="10"/>
      <c r="HFW158" s="10"/>
      <c r="HFX158" s="10"/>
      <c r="HFY158" s="10"/>
      <c r="HFZ158" s="10"/>
      <c r="HGA158" s="10"/>
      <c r="HGB158" s="10"/>
      <c r="HGC158" s="10"/>
      <c r="HGD158" s="10"/>
      <c r="HGE158" s="10"/>
      <c r="HGF158" s="10"/>
      <c r="HGG158" s="10"/>
      <c r="HGH158" s="10"/>
      <c r="HGI158" s="10"/>
      <c r="HGJ158" s="10"/>
      <c r="HGK158" s="10"/>
      <c r="HGL158" s="10"/>
      <c r="HGM158" s="10"/>
      <c r="HGN158" s="10"/>
      <c r="HGO158" s="10"/>
      <c r="HGP158" s="10"/>
      <c r="HGQ158" s="10"/>
      <c r="HGR158" s="10"/>
      <c r="HGS158" s="10"/>
      <c r="HGT158" s="10"/>
      <c r="HGU158" s="10"/>
      <c r="HGV158" s="10"/>
      <c r="HGW158" s="10"/>
      <c r="HGX158" s="10"/>
      <c r="HGY158" s="10"/>
      <c r="HGZ158" s="10"/>
      <c r="HHA158" s="10"/>
      <c r="HHB158" s="10"/>
      <c r="HHC158" s="10"/>
      <c r="HHD158" s="10"/>
      <c r="HHE158" s="10"/>
      <c r="HHF158" s="10"/>
      <c r="HHG158" s="10"/>
      <c r="HHH158" s="10"/>
      <c r="HHI158" s="10"/>
      <c r="HHJ158" s="10"/>
      <c r="HHK158" s="10"/>
      <c r="HHL158" s="10"/>
      <c r="HHM158" s="10"/>
      <c r="HHN158" s="10"/>
      <c r="HHO158" s="10"/>
      <c r="HHP158" s="10"/>
      <c r="HHQ158" s="10"/>
      <c r="HHR158" s="10"/>
      <c r="HHS158" s="10"/>
      <c r="HHT158" s="10"/>
      <c r="HHU158" s="10"/>
      <c r="HHV158" s="10"/>
      <c r="HHW158" s="10"/>
      <c r="HHX158" s="10"/>
      <c r="HHY158" s="10"/>
      <c r="HHZ158" s="10"/>
      <c r="HIA158" s="10"/>
      <c r="HIB158" s="10"/>
      <c r="HIC158" s="10"/>
      <c r="HID158" s="10"/>
      <c r="HIE158" s="10"/>
      <c r="HIF158" s="10"/>
      <c r="HIG158" s="10"/>
      <c r="HIH158" s="10"/>
      <c r="HII158" s="10"/>
      <c r="HIJ158" s="10"/>
      <c r="HIK158" s="10"/>
      <c r="HIL158" s="10"/>
      <c r="HIM158" s="10"/>
      <c r="HIN158" s="10"/>
      <c r="HIO158" s="10"/>
      <c r="HIP158" s="10"/>
      <c r="HIQ158" s="10"/>
      <c r="HIR158" s="10"/>
      <c r="HIS158" s="10"/>
      <c r="HIT158" s="10"/>
      <c r="HIU158" s="10"/>
      <c r="HIV158" s="10"/>
      <c r="HIW158" s="10"/>
      <c r="HIX158" s="10"/>
      <c r="HIY158" s="10"/>
      <c r="HIZ158" s="10"/>
      <c r="HJA158" s="10"/>
      <c r="HJB158" s="10"/>
      <c r="HJC158" s="10"/>
      <c r="HJD158" s="10"/>
      <c r="HJE158" s="10"/>
      <c r="HJF158" s="10"/>
      <c r="HJG158" s="10"/>
      <c r="HJH158" s="10"/>
      <c r="HJI158" s="10"/>
      <c r="HJJ158" s="10"/>
      <c r="HJK158" s="10"/>
      <c r="HJL158" s="10"/>
      <c r="HJM158" s="10"/>
      <c r="HJN158" s="10"/>
      <c r="HJO158" s="10"/>
      <c r="HJP158" s="10"/>
      <c r="HJQ158" s="10"/>
      <c r="HJR158" s="10"/>
      <c r="HJS158" s="10"/>
      <c r="HJT158" s="10"/>
      <c r="HJU158" s="10"/>
      <c r="HJV158" s="10"/>
      <c r="HJW158" s="10"/>
      <c r="HJX158" s="10"/>
      <c r="HJY158" s="10"/>
      <c r="HJZ158" s="10"/>
      <c r="HKA158" s="10"/>
      <c r="HKB158" s="10"/>
      <c r="HKC158" s="10"/>
      <c r="HKD158" s="10"/>
      <c r="HKE158" s="10"/>
      <c r="HKF158" s="10"/>
      <c r="HKG158" s="10"/>
      <c r="HKH158" s="10"/>
      <c r="HKI158" s="10"/>
      <c r="HKJ158" s="10"/>
      <c r="HKK158" s="10"/>
      <c r="HKL158" s="10"/>
      <c r="HKM158" s="10"/>
      <c r="HKN158" s="10"/>
      <c r="HKO158" s="10"/>
      <c r="HKP158" s="10"/>
      <c r="HKQ158" s="10"/>
      <c r="HKR158" s="10"/>
      <c r="HKS158" s="10"/>
      <c r="HKT158" s="10"/>
      <c r="HKU158" s="10"/>
      <c r="HKV158" s="10"/>
      <c r="HKW158" s="10"/>
      <c r="HKX158" s="10"/>
      <c r="HKY158" s="10"/>
      <c r="HKZ158" s="10"/>
      <c r="HLA158" s="10"/>
      <c r="HLB158" s="10"/>
      <c r="HLC158" s="10"/>
      <c r="HLD158" s="10"/>
      <c r="HLE158" s="10"/>
      <c r="HLF158" s="10"/>
      <c r="HLG158" s="10"/>
      <c r="HLH158" s="10"/>
      <c r="HLI158" s="10"/>
      <c r="HLJ158" s="10"/>
      <c r="HLK158" s="10"/>
      <c r="HLL158" s="10"/>
      <c r="HLM158" s="10"/>
      <c r="HLN158" s="10"/>
      <c r="HLO158" s="10"/>
      <c r="HLP158" s="10"/>
      <c r="HLQ158" s="10"/>
      <c r="HLR158" s="10"/>
      <c r="HLS158" s="10"/>
      <c r="HLT158" s="10"/>
      <c r="HLU158" s="10"/>
      <c r="HLV158" s="10"/>
      <c r="HLW158" s="10"/>
      <c r="HLX158" s="10"/>
      <c r="HLY158" s="10"/>
      <c r="HLZ158" s="10"/>
      <c r="HMA158" s="10"/>
      <c r="HMB158" s="10"/>
      <c r="HMC158" s="10"/>
      <c r="HMD158" s="10"/>
      <c r="HME158" s="10"/>
      <c r="HMF158" s="10"/>
      <c r="HMG158" s="10"/>
      <c r="HMH158" s="10"/>
      <c r="HMI158" s="10"/>
      <c r="HMJ158" s="10"/>
      <c r="HMK158" s="10"/>
      <c r="HML158" s="10"/>
      <c r="HMM158" s="10"/>
      <c r="HMN158" s="10"/>
      <c r="HMO158" s="10"/>
      <c r="HMP158" s="10"/>
      <c r="HMQ158" s="10"/>
      <c r="HMR158" s="10"/>
      <c r="HMS158" s="10"/>
      <c r="HMT158" s="10"/>
      <c r="HMU158" s="10"/>
      <c r="HMV158" s="10"/>
      <c r="HMW158" s="10"/>
      <c r="HMX158" s="10"/>
      <c r="HMY158" s="10"/>
      <c r="HMZ158" s="10"/>
      <c r="HNA158" s="10"/>
      <c r="HNB158" s="10"/>
      <c r="HNC158" s="10"/>
      <c r="HND158" s="10"/>
      <c r="HNE158" s="10"/>
      <c r="HNF158" s="10"/>
      <c r="HNG158" s="10"/>
      <c r="HNH158" s="10"/>
      <c r="HNI158" s="10"/>
      <c r="HNJ158" s="10"/>
      <c r="HNK158" s="10"/>
      <c r="HNL158" s="10"/>
      <c r="HNM158" s="10"/>
      <c r="HNN158" s="10"/>
      <c r="HNO158" s="10"/>
      <c r="HNP158" s="10"/>
      <c r="HNQ158" s="10"/>
      <c r="HNR158" s="10"/>
      <c r="HNS158" s="10"/>
      <c r="HNT158" s="10"/>
      <c r="HNU158" s="10"/>
      <c r="HNV158" s="10"/>
      <c r="HNW158" s="10"/>
      <c r="HNX158" s="10"/>
      <c r="HNY158" s="10"/>
      <c r="HNZ158" s="10"/>
      <c r="HOA158" s="10"/>
      <c r="HOB158" s="10"/>
      <c r="HOC158" s="10"/>
      <c r="HOD158" s="10"/>
      <c r="HOE158" s="10"/>
      <c r="HOF158" s="10"/>
      <c r="HOG158" s="10"/>
      <c r="HOH158" s="10"/>
      <c r="HOI158" s="10"/>
      <c r="HOJ158" s="10"/>
      <c r="HOK158" s="10"/>
      <c r="HOL158" s="10"/>
      <c r="HOM158" s="10"/>
      <c r="HON158" s="10"/>
      <c r="HOO158" s="10"/>
      <c r="HOP158" s="10"/>
      <c r="HOQ158" s="10"/>
      <c r="HOR158" s="10"/>
      <c r="HOS158" s="10"/>
      <c r="HOT158" s="10"/>
      <c r="HOU158" s="10"/>
      <c r="HOV158" s="10"/>
      <c r="HOW158" s="10"/>
      <c r="HOX158" s="10"/>
      <c r="HOY158" s="10"/>
      <c r="HOZ158" s="10"/>
      <c r="HPA158" s="10"/>
      <c r="HPB158" s="10"/>
      <c r="HPC158" s="10"/>
      <c r="HPD158" s="10"/>
      <c r="HPE158" s="10"/>
      <c r="HPF158" s="10"/>
      <c r="HPG158" s="10"/>
      <c r="HPH158" s="10"/>
      <c r="HPI158" s="10"/>
      <c r="HPJ158" s="10"/>
      <c r="HPK158" s="10"/>
      <c r="HPL158" s="10"/>
      <c r="HPM158" s="10"/>
      <c r="HPN158" s="10"/>
      <c r="HPO158" s="10"/>
      <c r="HPP158" s="10"/>
      <c r="HPQ158" s="10"/>
      <c r="HPR158" s="10"/>
      <c r="HPS158" s="10"/>
      <c r="HPT158" s="10"/>
      <c r="HPU158" s="10"/>
      <c r="HPV158" s="10"/>
      <c r="HPW158" s="10"/>
      <c r="HPX158" s="10"/>
      <c r="HPY158" s="10"/>
      <c r="HPZ158" s="10"/>
      <c r="HQA158" s="10"/>
      <c r="HQB158" s="10"/>
      <c r="HQC158" s="10"/>
      <c r="HQD158" s="10"/>
      <c r="HQE158" s="10"/>
      <c r="HQF158" s="10"/>
      <c r="HQG158" s="10"/>
      <c r="HQH158" s="10"/>
      <c r="HQI158" s="10"/>
      <c r="HQJ158" s="10"/>
      <c r="HQK158" s="10"/>
      <c r="HQL158" s="10"/>
      <c r="HQM158" s="10"/>
      <c r="HQN158" s="10"/>
      <c r="HQO158" s="10"/>
      <c r="HQP158" s="10"/>
      <c r="HQQ158" s="10"/>
      <c r="HQR158" s="10"/>
      <c r="HQS158" s="10"/>
      <c r="HQT158" s="10"/>
      <c r="HQU158" s="10"/>
      <c r="HQV158" s="10"/>
      <c r="HQW158" s="10"/>
      <c r="HQX158" s="10"/>
      <c r="HQY158" s="10"/>
      <c r="HQZ158" s="10"/>
      <c r="HRA158" s="10"/>
      <c r="HRB158" s="10"/>
      <c r="HRC158" s="10"/>
      <c r="HRD158" s="10"/>
      <c r="HRE158" s="10"/>
      <c r="HRF158" s="10"/>
      <c r="HRG158" s="10"/>
      <c r="HRH158" s="10"/>
      <c r="HRI158" s="10"/>
      <c r="HRJ158" s="10"/>
      <c r="HRK158" s="10"/>
      <c r="HRL158" s="10"/>
      <c r="HRM158" s="10"/>
      <c r="HRN158" s="10"/>
      <c r="HRO158" s="10"/>
      <c r="HRP158" s="10"/>
      <c r="HRQ158" s="10"/>
      <c r="HRR158" s="10"/>
      <c r="HRS158" s="10"/>
      <c r="HRT158" s="10"/>
      <c r="HRU158" s="10"/>
      <c r="HRV158" s="10"/>
      <c r="HRW158" s="10"/>
      <c r="HRX158" s="10"/>
      <c r="HRY158" s="10"/>
      <c r="HRZ158" s="10"/>
      <c r="HSA158" s="10"/>
      <c r="HSB158" s="10"/>
      <c r="HSC158" s="10"/>
      <c r="HSD158" s="10"/>
      <c r="HSE158" s="10"/>
      <c r="HSF158" s="10"/>
      <c r="HSG158" s="10"/>
      <c r="HSH158" s="10"/>
      <c r="HSI158" s="10"/>
      <c r="HSJ158" s="10"/>
      <c r="HSK158" s="10"/>
      <c r="HSL158" s="10"/>
      <c r="HSM158" s="10"/>
      <c r="HSN158" s="10"/>
      <c r="HSO158" s="10"/>
      <c r="HSP158" s="10"/>
      <c r="HSQ158" s="10"/>
      <c r="HSR158" s="10"/>
      <c r="HSS158" s="10"/>
      <c r="HST158" s="10"/>
      <c r="HSU158" s="10"/>
      <c r="HSV158" s="10"/>
      <c r="HSW158" s="10"/>
      <c r="HSX158" s="10"/>
      <c r="HSY158" s="10"/>
      <c r="HSZ158" s="10"/>
      <c r="HTA158" s="10"/>
      <c r="HTB158" s="10"/>
      <c r="HTC158" s="10"/>
      <c r="HTD158" s="10"/>
      <c r="HTE158" s="10"/>
      <c r="HTF158" s="10"/>
      <c r="HTG158" s="10"/>
      <c r="HTH158" s="10"/>
      <c r="HTI158" s="10"/>
      <c r="HTJ158" s="10"/>
      <c r="HTK158" s="10"/>
      <c r="HTL158" s="10"/>
      <c r="HTM158" s="10"/>
      <c r="HTN158" s="10"/>
      <c r="HTO158" s="10"/>
      <c r="HTP158" s="10"/>
      <c r="HTQ158" s="10"/>
      <c r="HTR158" s="10"/>
      <c r="HTS158" s="10"/>
      <c r="HTT158" s="10"/>
      <c r="HTU158" s="10"/>
      <c r="HTV158" s="10"/>
      <c r="HTW158" s="10"/>
      <c r="HTX158" s="10"/>
      <c r="HTY158" s="10"/>
      <c r="HTZ158" s="10"/>
      <c r="HUA158" s="10"/>
      <c r="HUB158" s="10"/>
      <c r="HUC158" s="10"/>
      <c r="HUD158" s="10"/>
      <c r="HUE158" s="10"/>
      <c r="HUF158" s="10"/>
      <c r="HUG158" s="10"/>
      <c r="HUH158" s="10"/>
      <c r="HUI158" s="10"/>
      <c r="HUJ158" s="10"/>
      <c r="HUK158" s="10"/>
      <c r="HUL158" s="10"/>
      <c r="HUM158" s="10"/>
      <c r="HUN158" s="10"/>
      <c r="HUO158" s="10"/>
      <c r="HUP158" s="10"/>
      <c r="HUQ158" s="10"/>
      <c r="HUR158" s="10"/>
      <c r="HUS158" s="10"/>
      <c r="HUT158" s="10"/>
      <c r="HUU158" s="10"/>
      <c r="HUV158" s="10"/>
      <c r="HUW158" s="10"/>
      <c r="HUX158" s="10"/>
      <c r="HUY158" s="10"/>
      <c r="HUZ158" s="10"/>
      <c r="HVA158" s="10"/>
      <c r="HVB158" s="10"/>
      <c r="HVC158" s="10"/>
      <c r="HVD158" s="10"/>
      <c r="HVE158" s="10"/>
      <c r="HVF158" s="10"/>
      <c r="HVG158" s="10"/>
      <c r="HVH158" s="10"/>
      <c r="HVI158" s="10"/>
      <c r="HVJ158" s="10"/>
      <c r="HVK158" s="10"/>
      <c r="HVL158" s="10"/>
      <c r="HVM158" s="10"/>
      <c r="HVN158" s="10"/>
      <c r="HVO158" s="10"/>
      <c r="HVP158" s="10"/>
      <c r="HVQ158" s="10"/>
      <c r="HVR158" s="10"/>
      <c r="HVS158" s="10"/>
      <c r="HVT158" s="10"/>
      <c r="HVU158" s="10"/>
      <c r="HVV158" s="10"/>
      <c r="HVW158" s="10"/>
      <c r="HVX158" s="10"/>
      <c r="HVY158" s="10"/>
      <c r="HVZ158" s="10"/>
      <c r="HWA158" s="10"/>
      <c r="HWB158" s="10"/>
      <c r="HWC158" s="10"/>
      <c r="HWD158" s="10"/>
      <c r="HWE158" s="10"/>
      <c r="HWF158" s="10"/>
      <c r="HWG158" s="10"/>
      <c r="HWH158" s="10"/>
      <c r="HWI158" s="10"/>
      <c r="HWJ158" s="10"/>
      <c r="HWK158" s="10"/>
      <c r="HWL158" s="10"/>
      <c r="HWM158" s="10"/>
      <c r="HWN158" s="10"/>
      <c r="HWO158" s="10"/>
      <c r="HWP158" s="10"/>
      <c r="HWQ158" s="10"/>
      <c r="HWR158" s="10"/>
      <c r="HWS158" s="10"/>
      <c r="HWT158" s="10"/>
      <c r="HWU158" s="10"/>
      <c r="HWV158" s="10"/>
      <c r="HWW158" s="10"/>
      <c r="HWX158" s="10"/>
      <c r="HWY158" s="10"/>
      <c r="HWZ158" s="10"/>
      <c r="HXA158" s="10"/>
      <c r="HXB158" s="10"/>
      <c r="HXC158" s="10"/>
      <c r="HXD158" s="10"/>
      <c r="HXE158" s="10"/>
      <c r="HXF158" s="10"/>
      <c r="HXG158" s="10"/>
      <c r="HXH158" s="10"/>
      <c r="HXI158" s="10"/>
      <c r="HXJ158" s="10"/>
      <c r="HXK158" s="10"/>
      <c r="HXL158" s="10"/>
      <c r="HXM158" s="10"/>
      <c r="HXN158" s="10"/>
      <c r="HXO158" s="10"/>
      <c r="HXP158" s="10"/>
      <c r="HXQ158" s="10"/>
      <c r="HXR158" s="10"/>
      <c r="HXS158" s="10"/>
      <c r="HXT158" s="10"/>
      <c r="HXU158" s="10"/>
      <c r="HXV158" s="10"/>
      <c r="HXW158" s="10"/>
      <c r="HXX158" s="10"/>
      <c r="HXY158" s="10"/>
      <c r="HXZ158" s="10"/>
      <c r="HYA158" s="10"/>
      <c r="HYB158" s="10"/>
      <c r="HYC158" s="10"/>
      <c r="HYD158" s="10"/>
      <c r="HYE158" s="10"/>
      <c r="HYF158" s="10"/>
      <c r="HYG158" s="10"/>
      <c r="HYH158" s="10"/>
      <c r="HYI158" s="10"/>
      <c r="HYJ158" s="10"/>
      <c r="HYK158" s="10"/>
      <c r="HYL158" s="10"/>
      <c r="HYM158" s="10"/>
      <c r="HYN158" s="10"/>
      <c r="HYO158" s="10"/>
      <c r="HYP158" s="10"/>
      <c r="HYQ158" s="10"/>
      <c r="HYR158" s="10"/>
      <c r="HYS158" s="10"/>
      <c r="HYT158" s="10"/>
      <c r="HYU158" s="10"/>
      <c r="HYV158" s="10"/>
      <c r="HYW158" s="10"/>
      <c r="HYX158" s="10"/>
      <c r="HYY158" s="10"/>
      <c r="HYZ158" s="10"/>
      <c r="HZA158" s="10"/>
      <c r="HZB158" s="10"/>
      <c r="HZC158" s="10"/>
      <c r="HZD158" s="10"/>
      <c r="HZE158" s="10"/>
      <c r="HZF158" s="10"/>
      <c r="HZG158" s="10"/>
      <c r="HZH158" s="10"/>
      <c r="HZI158" s="10"/>
      <c r="HZJ158" s="10"/>
      <c r="HZK158" s="10"/>
      <c r="HZL158" s="10"/>
      <c r="HZM158" s="10"/>
      <c r="HZN158" s="10"/>
      <c r="HZO158" s="10"/>
      <c r="HZP158" s="10"/>
      <c r="HZQ158" s="10"/>
      <c r="HZR158" s="10"/>
      <c r="HZS158" s="10"/>
      <c r="HZT158" s="10"/>
      <c r="HZU158" s="10"/>
      <c r="HZV158" s="10"/>
      <c r="HZW158" s="10"/>
      <c r="HZX158" s="10"/>
      <c r="HZY158" s="10"/>
      <c r="HZZ158" s="10"/>
      <c r="IAA158" s="10"/>
      <c r="IAB158" s="10"/>
      <c r="IAC158" s="10"/>
      <c r="IAD158" s="10"/>
      <c r="IAE158" s="10"/>
      <c r="IAF158" s="10"/>
      <c r="IAG158" s="10"/>
      <c r="IAH158" s="10"/>
      <c r="IAI158" s="10"/>
      <c r="IAJ158" s="10"/>
      <c r="IAK158" s="10"/>
      <c r="IAL158" s="10"/>
      <c r="IAM158" s="10"/>
      <c r="IAN158" s="10"/>
      <c r="IAO158" s="10"/>
      <c r="IAP158" s="10"/>
      <c r="IAQ158" s="10"/>
      <c r="IAR158" s="10"/>
      <c r="IAS158" s="10"/>
      <c r="IAT158" s="10"/>
      <c r="IAU158" s="10"/>
      <c r="IAV158" s="10"/>
      <c r="IAW158" s="10"/>
      <c r="IAX158" s="10"/>
      <c r="IAY158" s="10"/>
      <c r="IAZ158" s="10"/>
      <c r="IBA158" s="10"/>
      <c r="IBB158" s="10"/>
      <c r="IBC158" s="10"/>
      <c r="IBD158" s="10"/>
      <c r="IBE158" s="10"/>
      <c r="IBF158" s="10"/>
      <c r="IBG158" s="10"/>
      <c r="IBH158" s="10"/>
      <c r="IBI158" s="10"/>
      <c r="IBJ158" s="10"/>
      <c r="IBK158" s="10"/>
      <c r="IBL158" s="10"/>
      <c r="IBM158" s="10"/>
      <c r="IBN158" s="10"/>
      <c r="IBO158" s="10"/>
      <c r="IBP158" s="10"/>
      <c r="IBQ158" s="10"/>
      <c r="IBR158" s="10"/>
      <c r="IBS158" s="10"/>
      <c r="IBT158" s="10"/>
      <c r="IBU158" s="10"/>
      <c r="IBV158" s="10"/>
      <c r="IBW158" s="10"/>
      <c r="IBX158" s="10"/>
      <c r="IBY158" s="10"/>
      <c r="IBZ158" s="10"/>
      <c r="ICA158" s="10"/>
      <c r="ICB158" s="10"/>
      <c r="ICC158" s="10"/>
      <c r="ICD158" s="10"/>
      <c r="ICE158" s="10"/>
      <c r="ICF158" s="10"/>
      <c r="ICG158" s="10"/>
      <c r="ICH158" s="10"/>
      <c r="ICI158" s="10"/>
      <c r="ICJ158" s="10"/>
      <c r="ICK158" s="10"/>
      <c r="ICL158" s="10"/>
      <c r="ICM158" s="10"/>
      <c r="ICN158" s="10"/>
      <c r="ICO158" s="10"/>
      <c r="ICP158" s="10"/>
      <c r="ICQ158" s="10"/>
      <c r="ICR158" s="10"/>
      <c r="ICS158" s="10"/>
      <c r="ICT158" s="10"/>
      <c r="ICU158" s="10"/>
      <c r="ICV158" s="10"/>
      <c r="ICW158" s="10"/>
      <c r="ICX158" s="10"/>
      <c r="ICY158" s="10"/>
      <c r="ICZ158" s="10"/>
      <c r="IDA158" s="10"/>
      <c r="IDB158" s="10"/>
      <c r="IDC158" s="10"/>
      <c r="IDD158" s="10"/>
      <c r="IDE158" s="10"/>
      <c r="IDF158" s="10"/>
      <c r="IDG158" s="10"/>
      <c r="IDH158" s="10"/>
      <c r="IDI158" s="10"/>
      <c r="IDJ158" s="10"/>
      <c r="IDK158" s="10"/>
      <c r="IDL158" s="10"/>
      <c r="IDM158" s="10"/>
      <c r="IDN158" s="10"/>
      <c r="IDO158" s="10"/>
      <c r="IDP158" s="10"/>
      <c r="IDQ158" s="10"/>
      <c r="IDR158" s="10"/>
      <c r="IDS158" s="10"/>
      <c r="IDT158" s="10"/>
      <c r="IDU158" s="10"/>
      <c r="IDV158" s="10"/>
      <c r="IDW158" s="10"/>
      <c r="IDX158" s="10"/>
      <c r="IDY158" s="10"/>
      <c r="IDZ158" s="10"/>
      <c r="IEA158" s="10"/>
      <c r="IEB158" s="10"/>
      <c r="IEC158" s="10"/>
      <c r="IED158" s="10"/>
      <c r="IEE158" s="10"/>
      <c r="IEF158" s="10"/>
      <c r="IEG158" s="10"/>
      <c r="IEH158" s="10"/>
      <c r="IEI158" s="10"/>
      <c r="IEJ158" s="10"/>
      <c r="IEK158" s="10"/>
      <c r="IEL158" s="10"/>
      <c r="IEM158" s="10"/>
      <c r="IEN158" s="10"/>
      <c r="IEO158" s="10"/>
      <c r="IEP158" s="10"/>
      <c r="IEQ158" s="10"/>
      <c r="IER158" s="10"/>
      <c r="IES158" s="10"/>
      <c r="IET158" s="10"/>
      <c r="IEU158" s="10"/>
      <c r="IEV158" s="10"/>
      <c r="IEW158" s="10"/>
      <c r="IEX158" s="10"/>
      <c r="IEY158" s="10"/>
      <c r="IEZ158" s="10"/>
      <c r="IFA158" s="10"/>
      <c r="IFB158" s="10"/>
      <c r="IFC158" s="10"/>
      <c r="IFD158" s="10"/>
      <c r="IFE158" s="10"/>
      <c r="IFF158" s="10"/>
      <c r="IFG158" s="10"/>
      <c r="IFH158" s="10"/>
      <c r="IFI158" s="10"/>
      <c r="IFJ158" s="10"/>
      <c r="IFK158" s="10"/>
      <c r="IFL158" s="10"/>
      <c r="IFM158" s="10"/>
      <c r="IFN158" s="10"/>
      <c r="IFO158" s="10"/>
      <c r="IFP158" s="10"/>
      <c r="IFQ158" s="10"/>
      <c r="IFR158" s="10"/>
      <c r="IFS158" s="10"/>
      <c r="IFT158" s="10"/>
      <c r="IFU158" s="10"/>
      <c r="IFV158" s="10"/>
      <c r="IFW158" s="10"/>
      <c r="IFX158" s="10"/>
      <c r="IFY158" s="10"/>
      <c r="IFZ158" s="10"/>
      <c r="IGA158" s="10"/>
      <c r="IGB158" s="10"/>
      <c r="IGC158" s="10"/>
      <c r="IGD158" s="10"/>
      <c r="IGE158" s="10"/>
      <c r="IGF158" s="10"/>
      <c r="IGG158" s="10"/>
      <c r="IGH158" s="10"/>
      <c r="IGI158" s="10"/>
      <c r="IGJ158" s="10"/>
      <c r="IGK158" s="10"/>
      <c r="IGL158" s="10"/>
      <c r="IGM158" s="10"/>
      <c r="IGN158" s="10"/>
      <c r="IGO158" s="10"/>
      <c r="IGP158" s="10"/>
      <c r="IGQ158" s="10"/>
      <c r="IGR158" s="10"/>
      <c r="IGS158" s="10"/>
      <c r="IGT158" s="10"/>
      <c r="IGU158" s="10"/>
      <c r="IGV158" s="10"/>
      <c r="IGW158" s="10"/>
      <c r="IGX158" s="10"/>
      <c r="IGY158" s="10"/>
      <c r="IGZ158" s="10"/>
      <c r="IHA158" s="10"/>
      <c r="IHB158" s="10"/>
      <c r="IHC158" s="10"/>
      <c r="IHD158" s="10"/>
      <c r="IHE158" s="10"/>
      <c r="IHF158" s="10"/>
      <c r="IHG158" s="10"/>
      <c r="IHH158" s="10"/>
      <c r="IHI158" s="10"/>
      <c r="IHJ158" s="10"/>
      <c r="IHK158" s="10"/>
      <c r="IHL158" s="10"/>
      <c r="IHM158" s="10"/>
      <c r="IHN158" s="10"/>
      <c r="IHO158" s="10"/>
      <c r="IHP158" s="10"/>
      <c r="IHQ158" s="10"/>
      <c r="IHR158" s="10"/>
      <c r="IHS158" s="10"/>
      <c r="IHT158" s="10"/>
      <c r="IHU158" s="10"/>
      <c r="IHV158" s="10"/>
      <c r="IHW158" s="10"/>
      <c r="IHX158" s="10"/>
      <c r="IHY158" s="10"/>
      <c r="IHZ158" s="10"/>
      <c r="IIA158" s="10"/>
      <c r="IIB158" s="10"/>
      <c r="IIC158" s="10"/>
      <c r="IID158" s="10"/>
      <c r="IIE158" s="10"/>
      <c r="IIF158" s="10"/>
      <c r="IIG158" s="10"/>
      <c r="IIH158" s="10"/>
      <c r="III158" s="10"/>
      <c r="IIJ158" s="10"/>
      <c r="IIK158" s="10"/>
      <c r="IIL158" s="10"/>
      <c r="IIM158" s="10"/>
      <c r="IIN158" s="10"/>
      <c r="IIO158" s="10"/>
      <c r="IIP158" s="10"/>
      <c r="IIQ158" s="10"/>
      <c r="IIR158" s="10"/>
      <c r="IIS158" s="10"/>
      <c r="IIT158" s="10"/>
      <c r="IIU158" s="10"/>
      <c r="IIV158" s="10"/>
      <c r="IIW158" s="10"/>
      <c r="IIX158" s="10"/>
      <c r="IIY158" s="10"/>
      <c r="IIZ158" s="10"/>
      <c r="IJA158" s="10"/>
      <c r="IJB158" s="10"/>
      <c r="IJC158" s="10"/>
      <c r="IJD158" s="10"/>
      <c r="IJE158" s="10"/>
      <c r="IJF158" s="10"/>
      <c r="IJG158" s="10"/>
      <c r="IJH158" s="10"/>
      <c r="IJI158" s="10"/>
      <c r="IJJ158" s="10"/>
      <c r="IJK158" s="10"/>
      <c r="IJL158" s="10"/>
      <c r="IJM158" s="10"/>
      <c r="IJN158" s="10"/>
      <c r="IJO158" s="10"/>
      <c r="IJP158" s="10"/>
      <c r="IJQ158" s="10"/>
      <c r="IJR158" s="10"/>
      <c r="IJS158" s="10"/>
      <c r="IJT158" s="10"/>
      <c r="IJU158" s="10"/>
      <c r="IJV158" s="10"/>
      <c r="IJW158" s="10"/>
      <c r="IJX158" s="10"/>
      <c r="IJY158" s="10"/>
      <c r="IJZ158" s="10"/>
      <c r="IKA158" s="10"/>
      <c r="IKB158" s="10"/>
      <c r="IKC158" s="10"/>
      <c r="IKD158" s="10"/>
      <c r="IKE158" s="10"/>
      <c r="IKF158" s="10"/>
      <c r="IKG158" s="10"/>
      <c r="IKH158" s="10"/>
      <c r="IKI158" s="10"/>
      <c r="IKJ158" s="10"/>
      <c r="IKK158" s="10"/>
      <c r="IKL158" s="10"/>
      <c r="IKM158" s="10"/>
      <c r="IKN158" s="10"/>
      <c r="IKO158" s="10"/>
      <c r="IKP158" s="10"/>
      <c r="IKQ158" s="10"/>
      <c r="IKR158" s="10"/>
      <c r="IKS158" s="10"/>
      <c r="IKT158" s="10"/>
      <c r="IKU158" s="10"/>
      <c r="IKV158" s="10"/>
      <c r="IKW158" s="10"/>
      <c r="IKX158" s="10"/>
      <c r="IKY158" s="10"/>
      <c r="IKZ158" s="10"/>
      <c r="ILA158" s="10"/>
      <c r="ILB158" s="10"/>
      <c r="ILC158" s="10"/>
      <c r="ILD158" s="10"/>
      <c r="ILE158" s="10"/>
      <c r="ILF158" s="10"/>
      <c r="ILG158" s="10"/>
      <c r="ILH158" s="10"/>
      <c r="ILI158" s="10"/>
      <c r="ILJ158" s="10"/>
      <c r="ILK158" s="10"/>
      <c r="ILL158" s="10"/>
      <c r="ILM158" s="10"/>
      <c r="ILN158" s="10"/>
      <c r="ILO158" s="10"/>
      <c r="ILP158" s="10"/>
      <c r="ILQ158" s="10"/>
      <c r="ILR158" s="10"/>
      <c r="ILS158" s="10"/>
      <c r="ILT158" s="10"/>
      <c r="ILU158" s="10"/>
      <c r="ILV158" s="10"/>
      <c r="ILW158" s="10"/>
      <c r="ILX158" s="10"/>
      <c r="ILY158" s="10"/>
      <c r="ILZ158" s="10"/>
      <c r="IMA158" s="10"/>
      <c r="IMB158" s="10"/>
      <c r="IMC158" s="10"/>
      <c r="IMD158" s="10"/>
      <c r="IME158" s="10"/>
      <c r="IMF158" s="10"/>
      <c r="IMG158" s="10"/>
      <c r="IMH158" s="10"/>
      <c r="IMI158" s="10"/>
      <c r="IMJ158" s="10"/>
      <c r="IMK158" s="10"/>
      <c r="IML158" s="10"/>
      <c r="IMM158" s="10"/>
      <c r="IMN158" s="10"/>
      <c r="IMO158" s="10"/>
      <c r="IMP158" s="10"/>
      <c r="IMQ158" s="10"/>
      <c r="IMR158" s="10"/>
      <c r="IMS158" s="10"/>
      <c r="IMT158" s="10"/>
      <c r="IMU158" s="10"/>
      <c r="IMV158" s="10"/>
      <c r="IMW158" s="10"/>
      <c r="IMX158" s="10"/>
      <c r="IMY158" s="10"/>
      <c r="IMZ158" s="10"/>
      <c r="INA158" s="10"/>
      <c r="INB158" s="10"/>
      <c r="INC158" s="10"/>
      <c r="IND158" s="10"/>
      <c r="INE158" s="10"/>
      <c r="INF158" s="10"/>
      <c r="ING158" s="10"/>
      <c r="INH158" s="10"/>
      <c r="INI158" s="10"/>
      <c r="INJ158" s="10"/>
      <c r="INK158" s="10"/>
      <c r="INL158" s="10"/>
      <c r="INM158" s="10"/>
      <c r="INN158" s="10"/>
      <c r="INO158" s="10"/>
      <c r="INP158" s="10"/>
      <c r="INQ158" s="10"/>
      <c r="INR158" s="10"/>
      <c r="INS158" s="10"/>
      <c r="INT158" s="10"/>
      <c r="INU158" s="10"/>
      <c r="INV158" s="10"/>
      <c r="INW158" s="10"/>
      <c r="INX158" s="10"/>
      <c r="INY158" s="10"/>
      <c r="INZ158" s="10"/>
      <c r="IOA158" s="10"/>
      <c r="IOB158" s="10"/>
      <c r="IOC158" s="10"/>
      <c r="IOD158" s="10"/>
      <c r="IOE158" s="10"/>
      <c r="IOF158" s="10"/>
      <c r="IOG158" s="10"/>
      <c r="IOH158" s="10"/>
      <c r="IOI158" s="10"/>
      <c r="IOJ158" s="10"/>
      <c r="IOK158" s="10"/>
      <c r="IOL158" s="10"/>
      <c r="IOM158" s="10"/>
      <c r="ION158" s="10"/>
      <c r="IOO158" s="10"/>
      <c r="IOP158" s="10"/>
      <c r="IOQ158" s="10"/>
      <c r="IOR158" s="10"/>
      <c r="IOS158" s="10"/>
      <c r="IOT158" s="10"/>
      <c r="IOU158" s="10"/>
      <c r="IOV158" s="10"/>
      <c r="IOW158" s="10"/>
      <c r="IOX158" s="10"/>
      <c r="IOY158" s="10"/>
      <c r="IOZ158" s="10"/>
      <c r="IPA158" s="10"/>
      <c r="IPB158" s="10"/>
      <c r="IPC158" s="10"/>
      <c r="IPD158" s="10"/>
      <c r="IPE158" s="10"/>
      <c r="IPF158" s="10"/>
      <c r="IPG158" s="10"/>
      <c r="IPH158" s="10"/>
      <c r="IPI158" s="10"/>
      <c r="IPJ158" s="10"/>
      <c r="IPK158" s="10"/>
      <c r="IPL158" s="10"/>
      <c r="IPM158" s="10"/>
      <c r="IPN158" s="10"/>
      <c r="IPO158" s="10"/>
      <c r="IPP158" s="10"/>
      <c r="IPQ158" s="10"/>
      <c r="IPR158" s="10"/>
      <c r="IPS158" s="10"/>
      <c r="IPT158" s="10"/>
      <c r="IPU158" s="10"/>
      <c r="IPV158" s="10"/>
      <c r="IPW158" s="10"/>
      <c r="IPX158" s="10"/>
      <c r="IPY158" s="10"/>
      <c r="IPZ158" s="10"/>
      <c r="IQA158" s="10"/>
      <c r="IQB158" s="10"/>
      <c r="IQC158" s="10"/>
      <c r="IQD158" s="10"/>
      <c r="IQE158" s="10"/>
      <c r="IQF158" s="10"/>
      <c r="IQG158" s="10"/>
      <c r="IQH158" s="10"/>
      <c r="IQI158" s="10"/>
      <c r="IQJ158" s="10"/>
      <c r="IQK158" s="10"/>
      <c r="IQL158" s="10"/>
      <c r="IQM158" s="10"/>
      <c r="IQN158" s="10"/>
      <c r="IQO158" s="10"/>
      <c r="IQP158" s="10"/>
      <c r="IQQ158" s="10"/>
      <c r="IQR158" s="10"/>
      <c r="IQS158" s="10"/>
      <c r="IQT158" s="10"/>
      <c r="IQU158" s="10"/>
      <c r="IQV158" s="10"/>
      <c r="IQW158" s="10"/>
      <c r="IQX158" s="10"/>
      <c r="IQY158" s="10"/>
      <c r="IQZ158" s="10"/>
      <c r="IRA158" s="10"/>
      <c r="IRB158" s="10"/>
      <c r="IRC158" s="10"/>
      <c r="IRD158" s="10"/>
      <c r="IRE158" s="10"/>
      <c r="IRF158" s="10"/>
      <c r="IRG158" s="10"/>
      <c r="IRH158" s="10"/>
      <c r="IRI158" s="10"/>
      <c r="IRJ158" s="10"/>
      <c r="IRK158" s="10"/>
      <c r="IRL158" s="10"/>
      <c r="IRM158" s="10"/>
      <c r="IRN158" s="10"/>
      <c r="IRO158" s="10"/>
      <c r="IRP158" s="10"/>
      <c r="IRQ158" s="10"/>
      <c r="IRR158" s="10"/>
      <c r="IRS158" s="10"/>
      <c r="IRT158" s="10"/>
      <c r="IRU158" s="10"/>
      <c r="IRV158" s="10"/>
      <c r="IRW158" s="10"/>
      <c r="IRX158" s="10"/>
      <c r="IRY158" s="10"/>
      <c r="IRZ158" s="10"/>
      <c r="ISA158" s="10"/>
      <c r="ISB158" s="10"/>
      <c r="ISC158" s="10"/>
      <c r="ISD158" s="10"/>
      <c r="ISE158" s="10"/>
      <c r="ISF158" s="10"/>
      <c r="ISG158" s="10"/>
      <c r="ISH158" s="10"/>
      <c r="ISI158" s="10"/>
      <c r="ISJ158" s="10"/>
      <c r="ISK158" s="10"/>
      <c r="ISL158" s="10"/>
      <c r="ISM158" s="10"/>
      <c r="ISN158" s="10"/>
      <c r="ISO158" s="10"/>
      <c r="ISP158" s="10"/>
      <c r="ISQ158" s="10"/>
      <c r="ISR158" s="10"/>
      <c r="ISS158" s="10"/>
      <c r="IST158" s="10"/>
      <c r="ISU158" s="10"/>
      <c r="ISV158" s="10"/>
      <c r="ISW158" s="10"/>
      <c r="ISX158" s="10"/>
      <c r="ISY158" s="10"/>
      <c r="ISZ158" s="10"/>
      <c r="ITA158" s="10"/>
      <c r="ITB158" s="10"/>
      <c r="ITC158" s="10"/>
      <c r="ITD158" s="10"/>
      <c r="ITE158" s="10"/>
      <c r="ITF158" s="10"/>
      <c r="ITG158" s="10"/>
      <c r="ITH158" s="10"/>
      <c r="ITI158" s="10"/>
      <c r="ITJ158" s="10"/>
      <c r="ITK158" s="10"/>
      <c r="ITL158" s="10"/>
      <c r="ITM158" s="10"/>
      <c r="ITN158" s="10"/>
      <c r="ITO158" s="10"/>
      <c r="ITP158" s="10"/>
      <c r="ITQ158" s="10"/>
      <c r="ITR158" s="10"/>
      <c r="ITS158" s="10"/>
      <c r="ITT158" s="10"/>
      <c r="ITU158" s="10"/>
      <c r="ITV158" s="10"/>
      <c r="ITW158" s="10"/>
      <c r="ITX158" s="10"/>
      <c r="ITY158" s="10"/>
      <c r="ITZ158" s="10"/>
      <c r="IUA158" s="10"/>
      <c r="IUB158" s="10"/>
      <c r="IUC158" s="10"/>
      <c r="IUD158" s="10"/>
      <c r="IUE158" s="10"/>
      <c r="IUF158" s="10"/>
      <c r="IUG158" s="10"/>
      <c r="IUH158" s="10"/>
      <c r="IUI158" s="10"/>
      <c r="IUJ158" s="10"/>
      <c r="IUK158" s="10"/>
      <c r="IUL158" s="10"/>
      <c r="IUM158" s="10"/>
      <c r="IUN158" s="10"/>
      <c r="IUO158" s="10"/>
      <c r="IUP158" s="10"/>
      <c r="IUQ158" s="10"/>
      <c r="IUR158" s="10"/>
      <c r="IUS158" s="10"/>
      <c r="IUT158" s="10"/>
      <c r="IUU158" s="10"/>
      <c r="IUV158" s="10"/>
      <c r="IUW158" s="10"/>
      <c r="IUX158" s="10"/>
      <c r="IUY158" s="10"/>
      <c r="IUZ158" s="10"/>
      <c r="IVA158" s="10"/>
      <c r="IVB158" s="10"/>
      <c r="IVC158" s="10"/>
      <c r="IVD158" s="10"/>
      <c r="IVE158" s="10"/>
      <c r="IVF158" s="10"/>
      <c r="IVG158" s="10"/>
      <c r="IVH158" s="10"/>
      <c r="IVI158" s="10"/>
      <c r="IVJ158" s="10"/>
      <c r="IVK158" s="10"/>
      <c r="IVL158" s="10"/>
      <c r="IVM158" s="10"/>
      <c r="IVN158" s="10"/>
      <c r="IVO158" s="10"/>
      <c r="IVP158" s="10"/>
      <c r="IVQ158" s="10"/>
      <c r="IVR158" s="10"/>
      <c r="IVS158" s="10"/>
      <c r="IVT158" s="10"/>
      <c r="IVU158" s="10"/>
      <c r="IVV158" s="10"/>
      <c r="IVW158" s="10"/>
      <c r="IVX158" s="10"/>
      <c r="IVY158" s="10"/>
      <c r="IVZ158" s="10"/>
      <c r="IWA158" s="10"/>
      <c r="IWB158" s="10"/>
      <c r="IWC158" s="10"/>
      <c r="IWD158" s="10"/>
      <c r="IWE158" s="10"/>
      <c r="IWF158" s="10"/>
      <c r="IWG158" s="10"/>
      <c r="IWH158" s="10"/>
      <c r="IWI158" s="10"/>
      <c r="IWJ158" s="10"/>
      <c r="IWK158" s="10"/>
      <c r="IWL158" s="10"/>
      <c r="IWM158" s="10"/>
      <c r="IWN158" s="10"/>
      <c r="IWO158" s="10"/>
      <c r="IWP158" s="10"/>
      <c r="IWQ158" s="10"/>
      <c r="IWR158" s="10"/>
      <c r="IWS158" s="10"/>
      <c r="IWT158" s="10"/>
      <c r="IWU158" s="10"/>
      <c r="IWV158" s="10"/>
      <c r="IWW158" s="10"/>
      <c r="IWX158" s="10"/>
      <c r="IWY158" s="10"/>
      <c r="IWZ158" s="10"/>
      <c r="IXA158" s="10"/>
      <c r="IXB158" s="10"/>
      <c r="IXC158" s="10"/>
      <c r="IXD158" s="10"/>
      <c r="IXE158" s="10"/>
      <c r="IXF158" s="10"/>
      <c r="IXG158" s="10"/>
      <c r="IXH158" s="10"/>
      <c r="IXI158" s="10"/>
      <c r="IXJ158" s="10"/>
      <c r="IXK158" s="10"/>
      <c r="IXL158" s="10"/>
      <c r="IXM158" s="10"/>
      <c r="IXN158" s="10"/>
      <c r="IXO158" s="10"/>
      <c r="IXP158" s="10"/>
      <c r="IXQ158" s="10"/>
      <c r="IXR158" s="10"/>
      <c r="IXS158" s="10"/>
      <c r="IXT158" s="10"/>
      <c r="IXU158" s="10"/>
      <c r="IXV158" s="10"/>
      <c r="IXW158" s="10"/>
      <c r="IXX158" s="10"/>
      <c r="IXY158" s="10"/>
      <c r="IXZ158" s="10"/>
      <c r="IYA158" s="10"/>
      <c r="IYB158" s="10"/>
      <c r="IYC158" s="10"/>
      <c r="IYD158" s="10"/>
      <c r="IYE158" s="10"/>
      <c r="IYF158" s="10"/>
      <c r="IYG158" s="10"/>
      <c r="IYH158" s="10"/>
      <c r="IYI158" s="10"/>
      <c r="IYJ158" s="10"/>
      <c r="IYK158" s="10"/>
      <c r="IYL158" s="10"/>
      <c r="IYM158" s="10"/>
      <c r="IYN158" s="10"/>
      <c r="IYO158" s="10"/>
      <c r="IYP158" s="10"/>
      <c r="IYQ158" s="10"/>
      <c r="IYR158" s="10"/>
      <c r="IYS158" s="10"/>
      <c r="IYT158" s="10"/>
      <c r="IYU158" s="10"/>
      <c r="IYV158" s="10"/>
      <c r="IYW158" s="10"/>
      <c r="IYX158" s="10"/>
      <c r="IYY158" s="10"/>
      <c r="IYZ158" s="10"/>
      <c r="IZA158" s="10"/>
      <c r="IZB158" s="10"/>
      <c r="IZC158" s="10"/>
      <c r="IZD158" s="10"/>
      <c r="IZE158" s="10"/>
      <c r="IZF158" s="10"/>
      <c r="IZG158" s="10"/>
      <c r="IZH158" s="10"/>
      <c r="IZI158" s="10"/>
      <c r="IZJ158" s="10"/>
      <c r="IZK158" s="10"/>
      <c r="IZL158" s="10"/>
      <c r="IZM158" s="10"/>
      <c r="IZN158" s="10"/>
      <c r="IZO158" s="10"/>
      <c r="IZP158" s="10"/>
      <c r="IZQ158" s="10"/>
      <c r="IZR158" s="10"/>
      <c r="IZS158" s="10"/>
      <c r="IZT158" s="10"/>
      <c r="IZU158" s="10"/>
      <c r="IZV158" s="10"/>
      <c r="IZW158" s="10"/>
      <c r="IZX158" s="10"/>
      <c r="IZY158" s="10"/>
      <c r="IZZ158" s="10"/>
      <c r="JAA158" s="10"/>
      <c r="JAB158" s="10"/>
      <c r="JAC158" s="10"/>
      <c r="JAD158" s="10"/>
      <c r="JAE158" s="10"/>
      <c r="JAF158" s="10"/>
      <c r="JAG158" s="10"/>
      <c r="JAH158" s="10"/>
      <c r="JAI158" s="10"/>
      <c r="JAJ158" s="10"/>
      <c r="JAK158" s="10"/>
      <c r="JAL158" s="10"/>
      <c r="JAM158" s="10"/>
      <c r="JAN158" s="10"/>
      <c r="JAO158" s="10"/>
      <c r="JAP158" s="10"/>
      <c r="JAQ158" s="10"/>
      <c r="JAR158" s="10"/>
      <c r="JAS158" s="10"/>
      <c r="JAT158" s="10"/>
      <c r="JAU158" s="10"/>
      <c r="JAV158" s="10"/>
      <c r="JAW158" s="10"/>
      <c r="JAX158" s="10"/>
      <c r="JAY158" s="10"/>
      <c r="JAZ158" s="10"/>
      <c r="JBA158" s="10"/>
      <c r="JBB158" s="10"/>
      <c r="JBC158" s="10"/>
      <c r="JBD158" s="10"/>
      <c r="JBE158" s="10"/>
      <c r="JBF158" s="10"/>
      <c r="JBG158" s="10"/>
      <c r="JBH158" s="10"/>
      <c r="JBI158" s="10"/>
      <c r="JBJ158" s="10"/>
      <c r="JBK158" s="10"/>
      <c r="JBL158" s="10"/>
      <c r="JBM158" s="10"/>
      <c r="JBN158" s="10"/>
      <c r="JBO158" s="10"/>
      <c r="JBP158" s="10"/>
      <c r="JBQ158" s="10"/>
      <c r="JBR158" s="10"/>
      <c r="JBS158" s="10"/>
      <c r="JBT158" s="10"/>
      <c r="JBU158" s="10"/>
      <c r="JBV158" s="10"/>
      <c r="JBW158" s="10"/>
      <c r="JBX158" s="10"/>
      <c r="JBY158" s="10"/>
      <c r="JBZ158" s="10"/>
      <c r="JCA158" s="10"/>
      <c r="JCB158" s="10"/>
      <c r="JCC158" s="10"/>
      <c r="JCD158" s="10"/>
      <c r="JCE158" s="10"/>
      <c r="JCF158" s="10"/>
      <c r="JCG158" s="10"/>
      <c r="JCH158" s="10"/>
      <c r="JCI158" s="10"/>
      <c r="JCJ158" s="10"/>
      <c r="JCK158" s="10"/>
      <c r="JCL158" s="10"/>
      <c r="JCM158" s="10"/>
      <c r="JCN158" s="10"/>
      <c r="JCO158" s="10"/>
      <c r="JCP158" s="10"/>
      <c r="JCQ158" s="10"/>
      <c r="JCR158" s="10"/>
      <c r="JCS158" s="10"/>
      <c r="JCT158" s="10"/>
      <c r="JCU158" s="10"/>
      <c r="JCV158" s="10"/>
      <c r="JCW158" s="10"/>
      <c r="JCX158" s="10"/>
      <c r="JCY158" s="10"/>
      <c r="JCZ158" s="10"/>
      <c r="JDA158" s="10"/>
      <c r="JDB158" s="10"/>
      <c r="JDC158" s="10"/>
      <c r="JDD158" s="10"/>
      <c r="JDE158" s="10"/>
      <c r="JDF158" s="10"/>
      <c r="JDG158" s="10"/>
      <c r="JDH158" s="10"/>
      <c r="JDI158" s="10"/>
      <c r="JDJ158" s="10"/>
      <c r="JDK158" s="10"/>
      <c r="JDL158" s="10"/>
      <c r="JDM158" s="10"/>
      <c r="JDN158" s="10"/>
      <c r="JDO158" s="10"/>
      <c r="JDP158" s="10"/>
      <c r="JDQ158" s="10"/>
      <c r="JDR158" s="10"/>
      <c r="JDS158" s="10"/>
      <c r="JDT158" s="10"/>
      <c r="JDU158" s="10"/>
      <c r="JDV158" s="10"/>
      <c r="JDW158" s="10"/>
      <c r="JDX158" s="10"/>
      <c r="JDY158" s="10"/>
      <c r="JDZ158" s="10"/>
      <c r="JEA158" s="10"/>
      <c r="JEB158" s="10"/>
      <c r="JEC158" s="10"/>
      <c r="JED158" s="10"/>
      <c r="JEE158" s="10"/>
      <c r="JEF158" s="10"/>
      <c r="JEG158" s="10"/>
      <c r="JEH158" s="10"/>
      <c r="JEI158" s="10"/>
      <c r="JEJ158" s="10"/>
      <c r="JEK158" s="10"/>
      <c r="JEL158" s="10"/>
      <c r="JEM158" s="10"/>
      <c r="JEN158" s="10"/>
      <c r="JEO158" s="10"/>
      <c r="JEP158" s="10"/>
      <c r="JEQ158" s="10"/>
      <c r="JER158" s="10"/>
      <c r="JES158" s="10"/>
      <c r="JET158" s="10"/>
      <c r="JEU158" s="10"/>
      <c r="JEV158" s="10"/>
      <c r="JEW158" s="10"/>
      <c r="JEX158" s="10"/>
      <c r="JEY158" s="10"/>
      <c r="JEZ158" s="10"/>
      <c r="JFA158" s="10"/>
      <c r="JFB158" s="10"/>
      <c r="JFC158" s="10"/>
      <c r="JFD158" s="10"/>
      <c r="JFE158" s="10"/>
      <c r="JFF158" s="10"/>
      <c r="JFG158" s="10"/>
      <c r="JFH158" s="10"/>
      <c r="JFI158" s="10"/>
      <c r="JFJ158" s="10"/>
      <c r="JFK158" s="10"/>
      <c r="JFL158" s="10"/>
      <c r="JFM158" s="10"/>
      <c r="JFN158" s="10"/>
      <c r="JFO158" s="10"/>
      <c r="JFP158" s="10"/>
      <c r="JFQ158" s="10"/>
      <c r="JFR158" s="10"/>
      <c r="JFS158" s="10"/>
      <c r="JFT158" s="10"/>
      <c r="JFU158" s="10"/>
      <c r="JFV158" s="10"/>
      <c r="JFW158" s="10"/>
      <c r="JFX158" s="10"/>
      <c r="JFY158" s="10"/>
      <c r="JFZ158" s="10"/>
      <c r="JGA158" s="10"/>
      <c r="JGB158" s="10"/>
      <c r="JGC158" s="10"/>
      <c r="JGD158" s="10"/>
      <c r="JGE158" s="10"/>
      <c r="JGF158" s="10"/>
      <c r="JGG158" s="10"/>
      <c r="JGH158" s="10"/>
      <c r="JGI158" s="10"/>
      <c r="JGJ158" s="10"/>
      <c r="JGK158" s="10"/>
      <c r="JGL158" s="10"/>
      <c r="JGM158" s="10"/>
      <c r="JGN158" s="10"/>
      <c r="JGO158" s="10"/>
      <c r="JGP158" s="10"/>
      <c r="JGQ158" s="10"/>
      <c r="JGR158" s="10"/>
      <c r="JGS158" s="10"/>
      <c r="JGT158" s="10"/>
      <c r="JGU158" s="10"/>
      <c r="JGV158" s="10"/>
      <c r="JGW158" s="10"/>
      <c r="JGX158" s="10"/>
      <c r="JGY158" s="10"/>
      <c r="JGZ158" s="10"/>
      <c r="JHA158" s="10"/>
      <c r="JHB158" s="10"/>
      <c r="JHC158" s="10"/>
      <c r="JHD158" s="10"/>
      <c r="JHE158" s="10"/>
      <c r="JHF158" s="10"/>
      <c r="JHG158" s="10"/>
      <c r="JHH158" s="10"/>
      <c r="JHI158" s="10"/>
      <c r="JHJ158" s="10"/>
      <c r="JHK158" s="10"/>
      <c r="JHL158" s="10"/>
      <c r="JHM158" s="10"/>
      <c r="JHN158" s="10"/>
      <c r="JHO158" s="10"/>
      <c r="JHP158" s="10"/>
      <c r="JHQ158" s="10"/>
      <c r="JHR158" s="10"/>
      <c r="JHS158" s="10"/>
      <c r="JHT158" s="10"/>
      <c r="JHU158" s="10"/>
      <c r="JHV158" s="10"/>
      <c r="JHW158" s="10"/>
      <c r="JHX158" s="10"/>
      <c r="JHY158" s="10"/>
      <c r="JHZ158" s="10"/>
      <c r="JIA158" s="10"/>
      <c r="JIB158" s="10"/>
      <c r="JIC158" s="10"/>
      <c r="JID158" s="10"/>
      <c r="JIE158" s="10"/>
      <c r="JIF158" s="10"/>
      <c r="JIG158" s="10"/>
      <c r="JIH158" s="10"/>
      <c r="JII158" s="10"/>
      <c r="JIJ158" s="10"/>
      <c r="JIK158" s="10"/>
      <c r="JIL158" s="10"/>
      <c r="JIM158" s="10"/>
      <c r="JIN158" s="10"/>
      <c r="JIO158" s="10"/>
      <c r="JIP158" s="10"/>
      <c r="JIQ158" s="10"/>
      <c r="JIR158" s="10"/>
      <c r="JIS158" s="10"/>
      <c r="JIT158" s="10"/>
      <c r="JIU158" s="10"/>
      <c r="JIV158" s="10"/>
      <c r="JIW158" s="10"/>
      <c r="JIX158" s="10"/>
      <c r="JIY158" s="10"/>
      <c r="JIZ158" s="10"/>
      <c r="JJA158" s="10"/>
      <c r="JJB158" s="10"/>
      <c r="JJC158" s="10"/>
      <c r="JJD158" s="10"/>
      <c r="JJE158" s="10"/>
      <c r="JJF158" s="10"/>
      <c r="JJG158" s="10"/>
      <c r="JJH158" s="10"/>
      <c r="JJI158" s="10"/>
      <c r="JJJ158" s="10"/>
      <c r="JJK158" s="10"/>
      <c r="JJL158" s="10"/>
      <c r="JJM158" s="10"/>
      <c r="JJN158" s="10"/>
      <c r="JJO158" s="10"/>
      <c r="JJP158" s="10"/>
      <c r="JJQ158" s="10"/>
      <c r="JJR158" s="10"/>
      <c r="JJS158" s="10"/>
      <c r="JJT158" s="10"/>
      <c r="JJU158" s="10"/>
      <c r="JJV158" s="10"/>
      <c r="JJW158" s="10"/>
      <c r="JJX158" s="10"/>
      <c r="JJY158" s="10"/>
      <c r="JJZ158" s="10"/>
      <c r="JKA158" s="10"/>
      <c r="JKB158" s="10"/>
      <c r="JKC158" s="10"/>
      <c r="JKD158" s="10"/>
      <c r="JKE158" s="10"/>
      <c r="JKF158" s="10"/>
      <c r="JKG158" s="10"/>
      <c r="JKH158" s="10"/>
      <c r="JKI158" s="10"/>
      <c r="JKJ158" s="10"/>
      <c r="JKK158" s="10"/>
      <c r="JKL158" s="10"/>
      <c r="JKM158" s="10"/>
      <c r="JKN158" s="10"/>
      <c r="JKO158" s="10"/>
      <c r="JKP158" s="10"/>
      <c r="JKQ158" s="10"/>
      <c r="JKR158" s="10"/>
      <c r="JKS158" s="10"/>
      <c r="JKT158" s="10"/>
      <c r="JKU158" s="10"/>
      <c r="JKV158" s="10"/>
      <c r="JKW158" s="10"/>
      <c r="JKX158" s="10"/>
      <c r="JKY158" s="10"/>
      <c r="JKZ158" s="10"/>
      <c r="JLA158" s="10"/>
      <c r="JLB158" s="10"/>
      <c r="JLC158" s="10"/>
      <c r="JLD158" s="10"/>
      <c r="JLE158" s="10"/>
      <c r="JLF158" s="10"/>
      <c r="JLG158" s="10"/>
      <c r="JLH158" s="10"/>
      <c r="JLI158" s="10"/>
      <c r="JLJ158" s="10"/>
      <c r="JLK158" s="10"/>
      <c r="JLL158" s="10"/>
      <c r="JLM158" s="10"/>
      <c r="JLN158" s="10"/>
      <c r="JLO158" s="10"/>
      <c r="JLP158" s="10"/>
      <c r="JLQ158" s="10"/>
      <c r="JLR158" s="10"/>
      <c r="JLS158" s="10"/>
      <c r="JLT158" s="10"/>
      <c r="JLU158" s="10"/>
      <c r="JLV158" s="10"/>
      <c r="JLW158" s="10"/>
      <c r="JLX158" s="10"/>
      <c r="JLY158" s="10"/>
      <c r="JLZ158" s="10"/>
      <c r="JMA158" s="10"/>
      <c r="JMB158" s="10"/>
      <c r="JMC158" s="10"/>
      <c r="JMD158" s="10"/>
      <c r="JME158" s="10"/>
      <c r="JMF158" s="10"/>
      <c r="JMG158" s="10"/>
      <c r="JMH158" s="10"/>
      <c r="JMI158" s="10"/>
      <c r="JMJ158" s="10"/>
      <c r="JMK158" s="10"/>
      <c r="JML158" s="10"/>
      <c r="JMM158" s="10"/>
      <c r="JMN158" s="10"/>
      <c r="JMO158" s="10"/>
      <c r="JMP158" s="10"/>
      <c r="JMQ158" s="10"/>
      <c r="JMR158" s="10"/>
      <c r="JMS158" s="10"/>
      <c r="JMT158" s="10"/>
      <c r="JMU158" s="10"/>
      <c r="JMV158" s="10"/>
      <c r="JMW158" s="10"/>
      <c r="JMX158" s="10"/>
      <c r="JMY158" s="10"/>
      <c r="JMZ158" s="10"/>
      <c r="JNA158" s="10"/>
      <c r="JNB158" s="10"/>
      <c r="JNC158" s="10"/>
      <c r="JND158" s="10"/>
      <c r="JNE158" s="10"/>
      <c r="JNF158" s="10"/>
      <c r="JNG158" s="10"/>
      <c r="JNH158" s="10"/>
      <c r="JNI158" s="10"/>
      <c r="JNJ158" s="10"/>
      <c r="JNK158" s="10"/>
      <c r="JNL158" s="10"/>
      <c r="JNM158" s="10"/>
      <c r="JNN158" s="10"/>
      <c r="JNO158" s="10"/>
      <c r="JNP158" s="10"/>
      <c r="JNQ158" s="10"/>
      <c r="JNR158" s="10"/>
      <c r="JNS158" s="10"/>
      <c r="JNT158" s="10"/>
      <c r="JNU158" s="10"/>
      <c r="JNV158" s="10"/>
      <c r="JNW158" s="10"/>
      <c r="JNX158" s="10"/>
      <c r="JNY158" s="10"/>
      <c r="JNZ158" s="10"/>
      <c r="JOA158" s="10"/>
      <c r="JOB158" s="10"/>
      <c r="JOC158" s="10"/>
      <c r="JOD158" s="10"/>
      <c r="JOE158" s="10"/>
      <c r="JOF158" s="10"/>
      <c r="JOG158" s="10"/>
      <c r="JOH158" s="10"/>
      <c r="JOI158" s="10"/>
      <c r="JOJ158" s="10"/>
      <c r="JOK158" s="10"/>
      <c r="JOL158" s="10"/>
      <c r="JOM158" s="10"/>
      <c r="JON158" s="10"/>
      <c r="JOO158" s="10"/>
      <c r="JOP158" s="10"/>
      <c r="JOQ158" s="10"/>
      <c r="JOR158" s="10"/>
      <c r="JOS158" s="10"/>
      <c r="JOT158" s="10"/>
      <c r="JOU158" s="10"/>
      <c r="JOV158" s="10"/>
      <c r="JOW158" s="10"/>
      <c r="JOX158" s="10"/>
      <c r="JOY158" s="10"/>
      <c r="JOZ158" s="10"/>
      <c r="JPA158" s="10"/>
      <c r="JPB158" s="10"/>
      <c r="JPC158" s="10"/>
      <c r="JPD158" s="10"/>
      <c r="JPE158" s="10"/>
      <c r="JPF158" s="10"/>
      <c r="JPG158" s="10"/>
      <c r="JPH158" s="10"/>
      <c r="JPI158" s="10"/>
      <c r="JPJ158" s="10"/>
      <c r="JPK158" s="10"/>
      <c r="JPL158" s="10"/>
      <c r="JPM158" s="10"/>
      <c r="JPN158" s="10"/>
      <c r="JPO158" s="10"/>
      <c r="JPP158" s="10"/>
      <c r="JPQ158" s="10"/>
      <c r="JPR158" s="10"/>
      <c r="JPS158" s="10"/>
      <c r="JPT158" s="10"/>
      <c r="JPU158" s="10"/>
      <c r="JPV158" s="10"/>
      <c r="JPW158" s="10"/>
      <c r="JPX158" s="10"/>
      <c r="JPY158" s="10"/>
      <c r="JPZ158" s="10"/>
      <c r="JQA158" s="10"/>
      <c r="JQB158" s="10"/>
      <c r="JQC158" s="10"/>
      <c r="JQD158" s="10"/>
      <c r="JQE158" s="10"/>
      <c r="JQF158" s="10"/>
      <c r="JQG158" s="10"/>
      <c r="JQH158" s="10"/>
      <c r="JQI158" s="10"/>
      <c r="JQJ158" s="10"/>
      <c r="JQK158" s="10"/>
      <c r="JQL158" s="10"/>
      <c r="JQM158" s="10"/>
      <c r="JQN158" s="10"/>
      <c r="JQO158" s="10"/>
      <c r="JQP158" s="10"/>
      <c r="JQQ158" s="10"/>
      <c r="JQR158" s="10"/>
      <c r="JQS158" s="10"/>
      <c r="JQT158" s="10"/>
      <c r="JQU158" s="10"/>
      <c r="JQV158" s="10"/>
      <c r="JQW158" s="10"/>
      <c r="JQX158" s="10"/>
      <c r="JQY158" s="10"/>
      <c r="JQZ158" s="10"/>
      <c r="JRA158" s="10"/>
      <c r="JRB158" s="10"/>
      <c r="JRC158" s="10"/>
      <c r="JRD158" s="10"/>
      <c r="JRE158" s="10"/>
      <c r="JRF158" s="10"/>
      <c r="JRG158" s="10"/>
      <c r="JRH158" s="10"/>
      <c r="JRI158" s="10"/>
      <c r="JRJ158" s="10"/>
      <c r="JRK158" s="10"/>
      <c r="JRL158" s="10"/>
      <c r="JRM158" s="10"/>
      <c r="JRN158" s="10"/>
      <c r="JRO158" s="10"/>
      <c r="JRP158" s="10"/>
      <c r="JRQ158" s="10"/>
      <c r="JRR158" s="10"/>
      <c r="JRS158" s="10"/>
      <c r="JRT158" s="10"/>
      <c r="JRU158" s="10"/>
      <c r="JRV158" s="10"/>
      <c r="JRW158" s="10"/>
      <c r="JRX158" s="10"/>
      <c r="JRY158" s="10"/>
      <c r="JRZ158" s="10"/>
      <c r="JSA158" s="10"/>
      <c r="JSB158" s="10"/>
      <c r="JSC158" s="10"/>
      <c r="JSD158" s="10"/>
      <c r="JSE158" s="10"/>
      <c r="JSF158" s="10"/>
      <c r="JSG158" s="10"/>
      <c r="JSH158" s="10"/>
      <c r="JSI158" s="10"/>
      <c r="JSJ158" s="10"/>
      <c r="JSK158" s="10"/>
      <c r="JSL158" s="10"/>
      <c r="JSM158" s="10"/>
      <c r="JSN158" s="10"/>
      <c r="JSO158" s="10"/>
      <c r="JSP158" s="10"/>
      <c r="JSQ158" s="10"/>
      <c r="JSR158" s="10"/>
      <c r="JSS158" s="10"/>
      <c r="JST158" s="10"/>
      <c r="JSU158" s="10"/>
      <c r="JSV158" s="10"/>
      <c r="JSW158" s="10"/>
      <c r="JSX158" s="10"/>
      <c r="JSY158" s="10"/>
      <c r="JSZ158" s="10"/>
      <c r="JTA158" s="10"/>
      <c r="JTB158" s="10"/>
      <c r="JTC158" s="10"/>
      <c r="JTD158" s="10"/>
      <c r="JTE158" s="10"/>
      <c r="JTF158" s="10"/>
      <c r="JTG158" s="10"/>
      <c r="JTH158" s="10"/>
      <c r="JTI158" s="10"/>
      <c r="JTJ158" s="10"/>
      <c r="JTK158" s="10"/>
      <c r="JTL158" s="10"/>
      <c r="JTM158" s="10"/>
      <c r="JTN158" s="10"/>
      <c r="JTO158" s="10"/>
      <c r="JTP158" s="10"/>
      <c r="JTQ158" s="10"/>
      <c r="JTR158" s="10"/>
      <c r="JTS158" s="10"/>
      <c r="JTT158" s="10"/>
      <c r="JTU158" s="10"/>
      <c r="JTV158" s="10"/>
      <c r="JTW158" s="10"/>
      <c r="JTX158" s="10"/>
      <c r="JTY158" s="10"/>
      <c r="JTZ158" s="10"/>
      <c r="JUA158" s="10"/>
      <c r="JUB158" s="10"/>
      <c r="JUC158" s="10"/>
      <c r="JUD158" s="10"/>
      <c r="JUE158" s="10"/>
      <c r="JUF158" s="10"/>
      <c r="JUG158" s="10"/>
      <c r="JUH158" s="10"/>
      <c r="JUI158" s="10"/>
      <c r="JUJ158" s="10"/>
      <c r="JUK158" s="10"/>
      <c r="JUL158" s="10"/>
      <c r="JUM158" s="10"/>
      <c r="JUN158" s="10"/>
      <c r="JUO158" s="10"/>
      <c r="JUP158" s="10"/>
      <c r="JUQ158" s="10"/>
      <c r="JUR158" s="10"/>
      <c r="JUS158" s="10"/>
      <c r="JUT158" s="10"/>
      <c r="JUU158" s="10"/>
      <c r="JUV158" s="10"/>
      <c r="JUW158" s="10"/>
      <c r="JUX158" s="10"/>
      <c r="JUY158" s="10"/>
      <c r="JUZ158" s="10"/>
      <c r="JVA158" s="10"/>
      <c r="JVB158" s="10"/>
      <c r="JVC158" s="10"/>
      <c r="JVD158" s="10"/>
      <c r="JVE158" s="10"/>
      <c r="JVF158" s="10"/>
      <c r="JVG158" s="10"/>
      <c r="JVH158" s="10"/>
      <c r="JVI158" s="10"/>
      <c r="JVJ158" s="10"/>
      <c r="JVK158" s="10"/>
      <c r="JVL158" s="10"/>
      <c r="JVM158" s="10"/>
      <c r="JVN158" s="10"/>
      <c r="JVO158" s="10"/>
      <c r="JVP158" s="10"/>
      <c r="JVQ158" s="10"/>
      <c r="JVR158" s="10"/>
      <c r="JVS158" s="10"/>
      <c r="JVT158" s="10"/>
      <c r="JVU158" s="10"/>
      <c r="JVV158" s="10"/>
      <c r="JVW158" s="10"/>
      <c r="JVX158" s="10"/>
      <c r="JVY158" s="10"/>
      <c r="JVZ158" s="10"/>
      <c r="JWA158" s="10"/>
      <c r="JWB158" s="10"/>
      <c r="JWC158" s="10"/>
      <c r="JWD158" s="10"/>
      <c r="JWE158" s="10"/>
      <c r="JWF158" s="10"/>
      <c r="JWG158" s="10"/>
      <c r="JWH158" s="10"/>
      <c r="JWI158" s="10"/>
      <c r="JWJ158" s="10"/>
      <c r="JWK158" s="10"/>
      <c r="JWL158" s="10"/>
      <c r="JWM158" s="10"/>
      <c r="JWN158" s="10"/>
      <c r="JWO158" s="10"/>
      <c r="JWP158" s="10"/>
      <c r="JWQ158" s="10"/>
      <c r="JWR158" s="10"/>
      <c r="JWS158" s="10"/>
      <c r="JWT158" s="10"/>
      <c r="JWU158" s="10"/>
      <c r="JWV158" s="10"/>
      <c r="JWW158" s="10"/>
      <c r="JWX158" s="10"/>
      <c r="JWY158" s="10"/>
      <c r="JWZ158" s="10"/>
      <c r="JXA158" s="10"/>
      <c r="JXB158" s="10"/>
      <c r="JXC158" s="10"/>
      <c r="JXD158" s="10"/>
      <c r="JXE158" s="10"/>
      <c r="JXF158" s="10"/>
      <c r="JXG158" s="10"/>
      <c r="JXH158" s="10"/>
      <c r="JXI158" s="10"/>
      <c r="JXJ158" s="10"/>
      <c r="JXK158" s="10"/>
      <c r="JXL158" s="10"/>
      <c r="JXM158" s="10"/>
      <c r="JXN158" s="10"/>
      <c r="JXO158" s="10"/>
      <c r="JXP158" s="10"/>
      <c r="JXQ158" s="10"/>
      <c r="JXR158" s="10"/>
      <c r="JXS158" s="10"/>
      <c r="JXT158" s="10"/>
      <c r="JXU158" s="10"/>
      <c r="JXV158" s="10"/>
      <c r="JXW158" s="10"/>
      <c r="JXX158" s="10"/>
      <c r="JXY158" s="10"/>
      <c r="JXZ158" s="10"/>
      <c r="JYA158" s="10"/>
      <c r="JYB158" s="10"/>
      <c r="JYC158" s="10"/>
      <c r="JYD158" s="10"/>
      <c r="JYE158" s="10"/>
      <c r="JYF158" s="10"/>
      <c r="JYG158" s="10"/>
      <c r="JYH158" s="10"/>
      <c r="JYI158" s="10"/>
      <c r="JYJ158" s="10"/>
      <c r="JYK158" s="10"/>
      <c r="JYL158" s="10"/>
      <c r="JYM158" s="10"/>
      <c r="JYN158" s="10"/>
      <c r="JYO158" s="10"/>
      <c r="JYP158" s="10"/>
      <c r="JYQ158" s="10"/>
      <c r="JYR158" s="10"/>
      <c r="JYS158" s="10"/>
      <c r="JYT158" s="10"/>
      <c r="JYU158" s="10"/>
      <c r="JYV158" s="10"/>
      <c r="JYW158" s="10"/>
      <c r="JYX158" s="10"/>
      <c r="JYY158" s="10"/>
      <c r="JYZ158" s="10"/>
      <c r="JZA158" s="10"/>
      <c r="JZB158" s="10"/>
      <c r="JZC158" s="10"/>
      <c r="JZD158" s="10"/>
      <c r="JZE158" s="10"/>
      <c r="JZF158" s="10"/>
      <c r="JZG158" s="10"/>
      <c r="JZH158" s="10"/>
      <c r="JZI158" s="10"/>
      <c r="JZJ158" s="10"/>
      <c r="JZK158" s="10"/>
      <c r="JZL158" s="10"/>
      <c r="JZM158" s="10"/>
      <c r="JZN158" s="10"/>
      <c r="JZO158" s="10"/>
      <c r="JZP158" s="10"/>
      <c r="JZQ158" s="10"/>
      <c r="JZR158" s="10"/>
      <c r="JZS158" s="10"/>
      <c r="JZT158" s="10"/>
      <c r="JZU158" s="10"/>
      <c r="JZV158" s="10"/>
      <c r="JZW158" s="10"/>
      <c r="JZX158" s="10"/>
      <c r="JZY158" s="10"/>
      <c r="JZZ158" s="10"/>
      <c r="KAA158" s="10"/>
      <c r="KAB158" s="10"/>
      <c r="KAC158" s="10"/>
      <c r="KAD158" s="10"/>
      <c r="KAE158" s="10"/>
      <c r="KAF158" s="10"/>
      <c r="KAG158" s="10"/>
      <c r="KAH158" s="10"/>
      <c r="KAI158" s="10"/>
      <c r="KAJ158" s="10"/>
      <c r="KAK158" s="10"/>
      <c r="KAL158" s="10"/>
      <c r="KAM158" s="10"/>
      <c r="KAN158" s="10"/>
      <c r="KAO158" s="10"/>
      <c r="KAP158" s="10"/>
      <c r="KAQ158" s="10"/>
      <c r="KAR158" s="10"/>
      <c r="KAS158" s="10"/>
      <c r="KAT158" s="10"/>
      <c r="KAU158" s="10"/>
      <c r="KAV158" s="10"/>
      <c r="KAW158" s="10"/>
      <c r="KAX158" s="10"/>
      <c r="KAY158" s="10"/>
      <c r="KAZ158" s="10"/>
      <c r="KBA158" s="10"/>
      <c r="KBB158" s="10"/>
      <c r="KBC158" s="10"/>
      <c r="KBD158" s="10"/>
      <c r="KBE158" s="10"/>
      <c r="KBF158" s="10"/>
      <c r="KBG158" s="10"/>
      <c r="KBH158" s="10"/>
      <c r="KBI158" s="10"/>
      <c r="KBJ158" s="10"/>
      <c r="KBK158" s="10"/>
      <c r="KBL158" s="10"/>
      <c r="KBM158" s="10"/>
      <c r="KBN158" s="10"/>
      <c r="KBO158" s="10"/>
      <c r="KBP158" s="10"/>
      <c r="KBQ158" s="10"/>
      <c r="KBR158" s="10"/>
      <c r="KBS158" s="10"/>
      <c r="KBT158" s="10"/>
      <c r="KBU158" s="10"/>
      <c r="KBV158" s="10"/>
      <c r="KBW158" s="10"/>
      <c r="KBX158" s="10"/>
      <c r="KBY158" s="10"/>
      <c r="KBZ158" s="10"/>
      <c r="KCA158" s="10"/>
      <c r="KCB158" s="10"/>
      <c r="KCC158" s="10"/>
      <c r="KCD158" s="10"/>
      <c r="KCE158" s="10"/>
      <c r="KCF158" s="10"/>
      <c r="KCG158" s="10"/>
      <c r="KCH158" s="10"/>
      <c r="KCI158" s="10"/>
      <c r="KCJ158" s="10"/>
      <c r="KCK158" s="10"/>
      <c r="KCL158" s="10"/>
      <c r="KCM158" s="10"/>
      <c r="KCN158" s="10"/>
      <c r="KCO158" s="10"/>
      <c r="KCP158" s="10"/>
      <c r="KCQ158" s="10"/>
      <c r="KCR158" s="10"/>
      <c r="KCS158" s="10"/>
      <c r="KCT158" s="10"/>
      <c r="KCU158" s="10"/>
      <c r="KCV158" s="10"/>
      <c r="KCW158" s="10"/>
      <c r="KCX158" s="10"/>
      <c r="KCY158" s="10"/>
      <c r="KCZ158" s="10"/>
      <c r="KDA158" s="10"/>
      <c r="KDB158" s="10"/>
      <c r="KDC158" s="10"/>
      <c r="KDD158" s="10"/>
      <c r="KDE158" s="10"/>
      <c r="KDF158" s="10"/>
      <c r="KDG158" s="10"/>
      <c r="KDH158" s="10"/>
      <c r="KDI158" s="10"/>
      <c r="KDJ158" s="10"/>
      <c r="KDK158" s="10"/>
      <c r="KDL158" s="10"/>
      <c r="KDM158" s="10"/>
      <c r="KDN158" s="10"/>
      <c r="KDO158" s="10"/>
      <c r="KDP158" s="10"/>
      <c r="KDQ158" s="10"/>
      <c r="KDR158" s="10"/>
      <c r="KDS158" s="10"/>
      <c r="KDT158" s="10"/>
      <c r="KDU158" s="10"/>
      <c r="KDV158" s="10"/>
      <c r="KDW158" s="10"/>
      <c r="KDX158" s="10"/>
      <c r="KDY158" s="10"/>
      <c r="KDZ158" s="10"/>
      <c r="KEA158" s="10"/>
      <c r="KEB158" s="10"/>
      <c r="KEC158" s="10"/>
      <c r="KED158" s="10"/>
      <c r="KEE158" s="10"/>
      <c r="KEF158" s="10"/>
      <c r="KEG158" s="10"/>
      <c r="KEH158" s="10"/>
      <c r="KEI158" s="10"/>
      <c r="KEJ158" s="10"/>
      <c r="KEK158" s="10"/>
      <c r="KEL158" s="10"/>
      <c r="KEM158" s="10"/>
      <c r="KEN158" s="10"/>
      <c r="KEO158" s="10"/>
      <c r="KEP158" s="10"/>
      <c r="KEQ158" s="10"/>
      <c r="KER158" s="10"/>
      <c r="KES158" s="10"/>
      <c r="KET158" s="10"/>
      <c r="KEU158" s="10"/>
      <c r="KEV158" s="10"/>
      <c r="KEW158" s="10"/>
      <c r="KEX158" s="10"/>
      <c r="KEY158" s="10"/>
      <c r="KEZ158" s="10"/>
      <c r="KFA158" s="10"/>
      <c r="KFB158" s="10"/>
      <c r="KFC158" s="10"/>
      <c r="KFD158" s="10"/>
      <c r="KFE158" s="10"/>
      <c r="KFF158" s="10"/>
      <c r="KFG158" s="10"/>
      <c r="KFH158" s="10"/>
      <c r="KFI158" s="10"/>
      <c r="KFJ158" s="10"/>
      <c r="KFK158" s="10"/>
      <c r="KFL158" s="10"/>
      <c r="KFM158" s="10"/>
      <c r="KFN158" s="10"/>
      <c r="KFO158" s="10"/>
      <c r="KFP158" s="10"/>
      <c r="KFQ158" s="10"/>
      <c r="KFR158" s="10"/>
      <c r="KFS158" s="10"/>
      <c r="KFT158" s="10"/>
      <c r="KFU158" s="10"/>
      <c r="KFV158" s="10"/>
      <c r="KFW158" s="10"/>
      <c r="KFX158" s="10"/>
      <c r="KFY158" s="10"/>
      <c r="KFZ158" s="10"/>
      <c r="KGA158" s="10"/>
      <c r="KGB158" s="10"/>
      <c r="KGC158" s="10"/>
      <c r="KGD158" s="10"/>
      <c r="KGE158" s="10"/>
      <c r="KGF158" s="10"/>
      <c r="KGG158" s="10"/>
      <c r="KGH158" s="10"/>
      <c r="KGI158" s="10"/>
      <c r="KGJ158" s="10"/>
      <c r="KGK158" s="10"/>
      <c r="KGL158" s="10"/>
      <c r="KGM158" s="10"/>
      <c r="KGN158" s="10"/>
      <c r="KGO158" s="10"/>
      <c r="KGP158" s="10"/>
      <c r="KGQ158" s="10"/>
      <c r="KGR158" s="10"/>
      <c r="KGS158" s="10"/>
      <c r="KGT158" s="10"/>
      <c r="KGU158" s="10"/>
      <c r="KGV158" s="10"/>
      <c r="KGW158" s="10"/>
      <c r="KGX158" s="10"/>
      <c r="KGY158" s="10"/>
      <c r="KGZ158" s="10"/>
      <c r="KHA158" s="10"/>
      <c r="KHB158" s="10"/>
      <c r="KHC158" s="10"/>
      <c r="KHD158" s="10"/>
      <c r="KHE158" s="10"/>
      <c r="KHF158" s="10"/>
      <c r="KHG158" s="10"/>
      <c r="KHH158" s="10"/>
      <c r="KHI158" s="10"/>
      <c r="KHJ158" s="10"/>
      <c r="KHK158" s="10"/>
      <c r="KHL158" s="10"/>
      <c r="KHM158" s="10"/>
      <c r="KHN158" s="10"/>
      <c r="KHO158" s="10"/>
      <c r="KHP158" s="10"/>
      <c r="KHQ158" s="10"/>
      <c r="KHR158" s="10"/>
      <c r="KHS158" s="10"/>
      <c r="KHT158" s="10"/>
      <c r="KHU158" s="10"/>
      <c r="KHV158" s="10"/>
      <c r="KHW158" s="10"/>
      <c r="KHX158" s="10"/>
      <c r="KHY158" s="10"/>
      <c r="KHZ158" s="10"/>
      <c r="KIA158" s="10"/>
      <c r="KIB158" s="10"/>
      <c r="KIC158" s="10"/>
      <c r="KID158" s="10"/>
      <c r="KIE158" s="10"/>
      <c r="KIF158" s="10"/>
      <c r="KIG158" s="10"/>
      <c r="KIH158" s="10"/>
      <c r="KII158" s="10"/>
      <c r="KIJ158" s="10"/>
      <c r="KIK158" s="10"/>
      <c r="KIL158" s="10"/>
      <c r="KIM158" s="10"/>
      <c r="KIN158" s="10"/>
      <c r="KIO158" s="10"/>
      <c r="KIP158" s="10"/>
      <c r="KIQ158" s="10"/>
      <c r="KIR158" s="10"/>
      <c r="KIS158" s="10"/>
      <c r="KIT158" s="10"/>
      <c r="KIU158" s="10"/>
      <c r="KIV158" s="10"/>
      <c r="KIW158" s="10"/>
      <c r="KIX158" s="10"/>
      <c r="KIY158" s="10"/>
      <c r="KIZ158" s="10"/>
      <c r="KJA158" s="10"/>
      <c r="KJB158" s="10"/>
      <c r="KJC158" s="10"/>
      <c r="KJD158" s="10"/>
      <c r="KJE158" s="10"/>
      <c r="KJF158" s="10"/>
      <c r="KJG158" s="10"/>
      <c r="KJH158" s="10"/>
      <c r="KJI158" s="10"/>
      <c r="KJJ158" s="10"/>
      <c r="KJK158" s="10"/>
      <c r="KJL158" s="10"/>
      <c r="KJM158" s="10"/>
      <c r="KJN158" s="10"/>
      <c r="KJO158" s="10"/>
      <c r="KJP158" s="10"/>
      <c r="KJQ158" s="10"/>
      <c r="KJR158" s="10"/>
      <c r="KJS158" s="10"/>
      <c r="KJT158" s="10"/>
      <c r="KJU158" s="10"/>
      <c r="KJV158" s="10"/>
      <c r="KJW158" s="10"/>
      <c r="KJX158" s="10"/>
      <c r="KJY158" s="10"/>
      <c r="KJZ158" s="10"/>
      <c r="KKA158" s="10"/>
      <c r="KKB158" s="10"/>
      <c r="KKC158" s="10"/>
      <c r="KKD158" s="10"/>
      <c r="KKE158" s="10"/>
      <c r="KKF158" s="10"/>
      <c r="KKG158" s="10"/>
      <c r="KKH158" s="10"/>
      <c r="KKI158" s="10"/>
      <c r="KKJ158" s="10"/>
      <c r="KKK158" s="10"/>
      <c r="KKL158" s="10"/>
      <c r="KKM158" s="10"/>
      <c r="KKN158" s="10"/>
      <c r="KKO158" s="10"/>
      <c r="KKP158" s="10"/>
      <c r="KKQ158" s="10"/>
      <c r="KKR158" s="10"/>
      <c r="KKS158" s="10"/>
      <c r="KKT158" s="10"/>
      <c r="KKU158" s="10"/>
      <c r="KKV158" s="10"/>
      <c r="KKW158" s="10"/>
      <c r="KKX158" s="10"/>
      <c r="KKY158" s="10"/>
      <c r="KKZ158" s="10"/>
      <c r="KLA158" s="10"/>
      <c r="KLB158" s="10"/>
      <c r="KLC158" s="10"/>
      <c r="KLD158" s="10"/>
      <c r="KLE158" s="10"/>
      <c r="KLF158" s="10"/>
      <c r="KLG158" s="10"/>
      <c r="KLH158" s="10"/>
      <c r="KLI158" s="10"/>
      <c r="KLJ158" s="10"/>
      <c r="KLK158" s="10"/>
      <c r="KLL158" s="10"/>
      <c r="KLM158" s="10"/>
      <c r="KLN158" s="10"/>
      <c r="KLO158" s="10"/>
      <c r="KLP158" s="10"/>
      <c r="KLQ158" s="10"/>
      <c r="KLR158" s="10"/>
      <c r="KLS158" s="10"/>
      <c r="KLT158" s="10"/>
      <c r="KLU158" s="10"/>
      <c r="KLV158" s="10"/>
      <c r="KLW158" s="10"/>
      <c r="KLX158" s="10"/>
      <c r="KLY158" s="10"/>
      <c r="KLZ158" s="10"/>
      <c r="KMA158" s="10"/>
      <c r="KMB158" s="10"/>
      <c r="KMC158" s="10"/>
      <c r="KMD158" s="10"/>
      <c r="KME158" s="10"/>
      <c r="KMF158" s="10"/>
      <c r="KMG158" s="10"/>
      <c r="KMH158" s="10"/>
      <c r="KMI158" s="10"/>
      <c r="KMJ158" s="10"/>
      <c r="KMK158" s="10"/>
      <c r="KML158" s="10"/>
      <c r="KMM158" s="10"/>
      <c r="KMN158" s="10"/>
      <c r="KMO158" s="10"/>
      <c r="KMP158" s="10"/>
      <c r="KMQ158" s="10"/>
      <c r="KMR158" s="10"/>
      <c r="KMS158" s="10"/>
      <c r="KMT158" s="10"/>
      <c r="KMU158" s="10"/>
      <c r="KMV158" s="10"/>
      <c r="KMW158" s="10"/>
      <c r="KMX158" s="10"/>
      <c r="KMY158" s="10"/>
      <c r="KMZ158" s="10"/>
      <c r="KNA158" s="10"/>
      <c r="KNB158" s="10"/>
      <c r="KNC158" s="10"/>
      <c r="KND158" s="10"/>
      <c r="KNE158" s="10"/>
      <c r="KNF158" s="10"/>
      <c r="KNG158" s="10"/>
      <c r="KNH158" s="10"/>
      <c r="KNI158" s="10"/>
      <c r="KNJ158" s="10"/>
      <c r="KNK158" s="10"/>
      <c r="KNL158" s="10"/>
      <c r="KNM158" s="10"/>
      <c r="KNN158" s="10"/>
      <c r="KNO158" s="10"/>
      <c r="KNP158" s="10"/>
      <c r="KNQ158" s="10"/>
      <c r="KNR158" s="10"/>
      <c r="KNS158" s="10"/>
      <c r="KNT158" s="10"/>
      <c r="KNU158" s="10"/>
      <c r="KNV158" s="10"/>
      <c r="KNW158" s="10"/>
      <c r="KNX158" s="10"/>
      <c r="KNY158" s="10"/>
      <c r="KNZ158" s="10"/>
      <c r="KOA158" s="10"/>
      <c r="KOB158" s="10"/>
      <c r="KOC158" s="10"/>
      <c r="KOD158" s="10"/>
      <c r="KOE158" s="10"/>
      <c r="KOF158" s="10"/>
      <c r="KOG158" s="10"/>
      <c r="KOH158" s="10"/>
      <c r="KOI158" s="10"/>
      <c r="KOJ158" s="10"/>
      <c r="KOK158" s="10"/>
      <c r="KOL158" s="10"/>
      <c r="KOM158" s="10"/>
      <c r="KON158" s="10"/>
      <c r="KOO158" s="10"/>
      <c r="KOP158" s="10"/>
      <c r="KOQ158" s="10"/>
      <c r="KOR158" s="10"/>
      <c r="KOS158" s="10"/>
      <c r="KOT158" s="10"/>
      <c r="KOU158" s="10"/>
      <c r="KOV158" s="10"/>
      <c r="KOW158" s="10"/>
      <c r="KOX158" s="10"/>
      <c r="KOY158" s="10"/>
      <c r="KOZ158" s="10"/>
      <c r="KPA158" s="10"/>
      <c r="KPB158" s="10"/>
      <c r="KPC158" s="10"/>
      <c r="KPD158" s="10"/>
      <c r="KPE158" s="10"/>
      <c r="KPF158" s="10"/>
      <c r="KPG158" s="10"/>
      <c r="KPH158" s="10"/>
      <c r="KPI158" s="10"/>
      <c r="KPJ158" s="10"/>
      <c r="KPK158" s="10"/>
      <c r="KPL158" s="10"/>
      <c r="KPM158" s="10"/>
      <c r="KPN158" s="10"/>
      <c r="KPO158" s="10"/>
      <c r="KPP158" s="10"/>
      <c r="KPQ158" s="10"/>
      <c r="KPR158" s="10"/>
      <c r="KPS158" s="10"/>
      <c r="KPT158" s="10"/>
      <c r="KPU158" s="10"/>
      <c r="KPV158" s="10"/>
      <c r="KPW158" s="10"/>
      <c r="KPX158" s="10"/>
      <c r="KPY158" s="10"/>
      <c r="KPZ158" s="10"/>
      <c r="KQA158" s="10"/>
      <c r="KQB158" s="10"/>
      <c r="KQC158" s="10"/>
      <c r="KQD158" s="10"/>
      <c r="KQE158" s="10"/>
      <c r="KQF158" s="10"/>
      <c r="KQG158" s="10"/>
      <c r="KQH158" s="10"/>
      <c r="KQI158" s="10"/>
      <c r="KQJ158" s="10"/>
      <c r="KQK158" s="10"/>
      <c r="KQL158" s="10"/>
      <c r="KQM158" s="10"/>
      <c r="KQN158" s="10"/>
      <c r="KQO158" s="10"/>
      <c r="KQP158" s="10"/>
      <c r="KQQ158" s="10"/>
      <c r="KQR158" s="10"/>
      <c r="KQS158" s="10"/>
      <c r="KQT158" s="10"/>
      <c r="KQU158" s="10"/>
      <c r="KQV158" s="10"/>
      <c r="KQW158" s="10"/>
      <c r="KQX158" s="10"/>
      <c r="KQY158" s="10"/>
      <c r="KQZ158" s="10"/>
      <c r="KRA158" s="10"/>
      <c r="KRB158" s="10"/>
      <c r="KRC158" s="10"/>
      <c r="KRD158" s="10"/>
      <c r="KRE158" s="10"/>
      <c r="KRF158" s="10"/>
      <c r="KRG158" s="10"/>
      <c r="KRH158" s="10"/>
      <c r="KRI158" s="10"/>
      <c r="KRJ158" s="10"/>
      <c r="KRK158" s="10"/>
      <c r="KRL158" s="10"/>
      <c r="KRM158" s="10"/>
      <c r="KRN158" s="10"/>
      <c r="KRO158" s="10"/>
      <c r="KRP158" s="10"/>
      <c r="KRQ158" s="10"/>
      <c r="KRR158" s="10"/>
      <c r="KRS158" s="10"/>
      <c r="KRT158" s="10"/>
      <c r="KRU158" s="10"/>
      <c r="KRV158" s="10"/>
      <c r="KRW158" s="10"/>
      <c r="KRX158" s="10"/>
      <c r="KRY158" s="10"/>
      <c r="KRZ158" s="10"/>
      <c r="KSA158" s="10"/>
      <c r="KSB158" s="10"/>
      <c r="KSC158" s="10"/>
      <c r="KSD158" s="10"/>
      <c r="KSE158" s="10"/>
      <c r="KSF158" s="10"/>
      <c r="KSG158" s="10"/>
      <c r="KSH158" s="10"/>
      <c r="KSI158" s="10"/>
      <c r="KSJ158" s="10"/>
      <c r="KSK158" s="10"/>
      <c r="KSL158" s="10"/>
      <c r="KSM158" s="10"/>
      <c r="KSN158" s="10"/>
      <c r="KSO158" s="10"/>
      <c r="KSP158" s="10"/>
      <c r="KSQ158" s="10"/>
      <c r="KSR158" s="10"/>
      <c r="KSS158" s="10"/>
      <c r="KST158" s="10"/>
      <c r="KSU158" s="10"/>
      <c r="KSV158" s="10"/>
      <c r="KSW158" s="10"/>
      <c r="KSX158" s="10"/>
      <c r="KSY158" s="10"/>
      <c r="KSZ158" s="10"/>
      <c r="KTA158" s="10"/>
      <c r="KTB158" s="10"/>
      <c r="KTC158" s="10"/>
      <c r="KTD158" s="10"/>
      <c r="KTE158" s="10"/>
      <c r="KTF158" s="10"/>
      <c r="KTG158" s="10"/>
      <c r="KTH158" s="10"/>
      <c r="KTI158" s="10"/>
      <c r="KTJ158" s="10"/>
      <c r="KTK158" s="10"/>
      <c r="KTL158" s="10"/>
      <c r="KTM158" s="10"/>
      <c r="KTN158" s="10"/>
      <c r="KTO158" s="10"/>
      <c r="KTP158" s="10"/>
      <c r="KTQ158" s="10"/>
      <c r="KTR158" s="10"/>
      <c r="KTS158" s="10"/>
      <c r="KTT158" s="10"/>
      <c r="KTU158" s="10"/>
      <c r="KTV158" s="10"/>
      <c r="KTW158" s="10"/>
      <c r="KTX158" s="10"/>
      <c r="KTY158" s="10"/>
      <c r="KTZ158" s="10"/>
      <c r="KUA158" s="10"/>
      <c r="KUB158" s="10"/>
      <c r="KUC158" s="10"/>
      <c r="KUD158" s="10"/>
      <c r="KUE158" s="10"/>
      <c r="KUF158" s="10"/>
      <c r="KUG158" s="10"/>
      <c r="KUH158" s="10"/>
      <c r="KUI158" s="10"/>
      <c r="KUJ158" s="10"/>
      <c r="KUK158" s="10"/>
      <c r="KUL158" s="10"/>
      <c r="KUM158" s="10"/>
      <c r="KUN158" s="10"/>
      <c r="KUO158" s="10"/>
      <c r="KUP158" s="10"/>
      <c r="KUQ158" s="10"/>
      <c r="KUR158" s="10"/>
      <c r="KUS158" s="10"/>
      <c r="KUT158" s="10"/>
      <c r="KUU158" s="10"/>
      <c r="KUV158" s="10"/>
      <c r="KUW158" s="10"/>
      <c r="KUX158" s="10"/>
      <c r="KUY158" s="10"/>
      <c r="KUZ158" s="10"/>
      <c r="KVA158" s="10"/>
      <c r="KVB158" s="10"/>
      <c r="KVC158" s="10"/>
      <c r="KVD158" s="10"/>
      <c r="KVE158" s="10"/>
      <c r="KVF158" s="10"/>
      <c r="KVG158" s="10"/>
      <c r="KVH158" s="10"/>
      <c r="KVI158" s="10"/>
      <c r="KVJ158" s="10"/>
      <c r="KVK158" s="10"/>
      <c r="KVL158" s="10"/>
      <c r="KVM158" s="10"/>
      <c r="KVN158" s="10"/>
      <c r="KVO158" s="10"/>
      <c r="KVP158" s="10"/>
      <c r="KVQ158" s="10"/>
      <c r="KVR158" s="10"/>
      <c r="KVS158" s="10"/>
      <c r="KVT158" s="10"/>
      <c r="KVU158" s="10"/>
      <c r="KVV158" s="10"/>
      <c r="KVW158" s="10"/>
      <c r="KVX158" s="10"/>
      <c r="KVY158" s="10"/>
      <c r="KVZ158" s="10"/>
      <c r="KWA158" s="10"/>
      <c r="KWB158" s="10"/>
      <c r="KWC158" s="10"/>
      <c r="KWD158" s="10"/>
      <c r="KWE158" s="10"/>
      <c r="KWF158" s="10"/>
      <c r="KWG158" s="10"/>
      <c r="KWH158" s="10"/>
      <c r="KWI158" s="10"/>
      <c r="KWJ158" s="10"/>
      <c r="KWK158" s="10"/>
      <c r="KWL158" s="10"/>
      <c r="KWM158" s="10"/>
      <c r="KWN158" s="10"/>
      <c r="KWO158" s="10"/>
      <c r="KWP158" s="10"/>
      <c r="KWQ158" s="10"/>
      <c r="KWR158" s="10"/>
      <c r="KWS158" s="10"/>
      <c r="KWT158" s="10"/>
      <c r="KWU158" s="10"/>
      <c r="KWV158" s="10"/>
      <c r="KWW158" s="10"/>
      <c r="KWX158" s="10"/>
      <c r="KWY158" s="10"/>
      <c r="KWZ158" s="10"/>
      <c r="KXA158" s="10"/>
      <c r="KXB158" s="10"/>
      <c r="KXC158" s="10"/>
      <c r="KXD158" s="10"/>
      <c r="KXE158" s="10"/>
      <c r="KXF158" s="10"/>
      <c r="KXG158" s="10"/>
      <c r="KXH158" s="10"/>
      <c r="KXI158" s="10"/>
      <c r="KXJ158" s="10"/>
      <c r="KXK158" s="10"/>
      <c r="KXL158" s="10"/>
      <c r="KXM158" s="10"/>
      <c r="KXN158" s="10"/>
      <c r="KXO158" s="10"/>
      <c r="KXP158" s="10"/>
      <c r="KXQ158" s="10"/>
      <c r="KXR158" s="10"/>
      <c r="KXS158" s="10"/>
      <c r="KXT158" s="10"/>
      <c r="KXU158" s="10"/>
      <c r="KXV158" s="10"/>
      <c r="KXW158" s="10"/>
      <c r="KXX158" s="10"/>
      <c r="KXY158" s="10"/>
      <c r="KXZ158" s="10"/>
      <c r="KYA158" s="10"/>
      <c r="KYB158" s="10"/>
      <c r="KYC158" s="10"/>
      <c r="KYD158" s="10"/>
      <c r="KYE158" s="10"/>
      <c r="KYF158" s="10"/>
      <c r="KYG158" s="10"/>
      <c r="KYH158" s="10"/>
      <c r="KYI158" s="10"/>
      <c r="KYJ158" s="10"/>
      <c r="KYK158" s="10"/>
      <c r="KYL158" s="10"/>
      <c r="KYM158" s="10"/>
      <c r="KYN158" s="10"/>
      <c r="KYO158" s="10"/>
      <c r="KYP158" s="10"/>
      <c r="KYQ158" s="10"/>
      <c r="KYR158" s="10"/>
      <c r="KYS158" s="10"/>
      <c r="KYT158" s="10"/>
      <c r="KYU158" s="10"/>
      <c r="KYV158" s="10"/>
      <c r="KYW158" s="10"/>
      <c r="KYX158" s="10"/>
      <c r="KYY158" s="10"/>
      <c r="KYZ158" s="10"/>
      <c r="KZA158" s="10"/>
      <c r="KZB158" s="10"/>
      <c r="KZC158" s="10"/>
      <c r="KZD158" s="10"/>
      <c r="KZE158" s="10"/>
      <c r="KZF158" s="10"/>
      <c r="KZG158" s="10"/>
      <c r="KZH158" s="10"/>
      <c r="KZI158" s="10"/>
      <c r="KZJ158" s="10"/>
      <c r="KZK158" s="10"/>
      <c r="KZL158" s="10"/>
      <c r="KZM158" s="10"/>
      <c r="KZN158" s="10"/>
      <c r="KZO158" s="10"/>
      <c r="KZP158" s="10"/>
      <c r="KZQ158" s="10"/>
      <c r="KZR158" s="10"/>
      <c r="KZS158" s="10"/>
      <c r="KZT158" s="10"/>
      <c r="KZU158" s="10"/>
      <c r="KZV158" s="10"/>
      <c r="KZW158" s="10"/>
      <c r="KZX158" s="10"/>
      <c r="KZY158" s="10"/>
      <c r="KZZ158" s="10"/>
      <c r="LAA158" s="10"/>
      <c r="LAB158" s="10"/>
      <c r="LAC158" s="10"/>
      <c r="LAD158" s="10"/>
      <c r="LAE158" s="10"/>
      <c r="LAF158" s="10"/>
      <c r="LAG158" s="10"/>
      <c r="LAH158" s="10"/>
      <c r="LAI158" s="10"/>
      <c r="LAJ158" s="10"/>
      <c r="LAK158" s="10"/>
      <c r="LAL158" s="10"/>
      <c r="LAM158" s="10"/>
      <c r="LAN158" s="10"/>
      <c r="LAO158" s="10"/>
      <c r="LAP158" s="10"/>
      <c r="LAQ158" s="10"/>
      <c r="LAR158" s="10"/>
      <c r="LAS158" s="10"/>
      <c r="LAT158" s="10"/>
      <c r="LAU158" s="10"/>
      <c r="LAV158" s="10"/>
      <c r="LAW158" s="10"/>
      <c r="LAX158" s="10"/>
      <c r="LAY158" s="10"/>
      <c r="LAZ158" s="10"/>
      <c r="LBA158" s="10"/>
      <c r="LBB158" s="10"/>
      <c r="LBC158" s="10"/>
      <c r="LBD158" s="10"/>
      <c r="LBE158" s="10"/>
      <c r="LBF158" s="10"/>
      <c r="LBG158" s="10"/>
      <c r="LBH158" s="10"/>
      <c r="LBI158" s="10"/>
      <c r="LBJ158" s="10"/>
      <c r="LBK158" s="10"/>
      <c r="LBL158" s="10"/>
      <c r="LBM158" s="10"/>
      <c r="LBN158" s="10"/>
      <c r="LBO158" s="10"/>
      <c r="LBP158" s="10"/>
      <c r="LBQ158" s="10"/>
      <c r="LBR158" s="10"/>
      <c r="LBS158" s="10"/>
      <c r="LBT158" s="10"/>
      <c r="LBU158" s="10"/>
      <c r="LBV158" s="10"/>
      <c r="LBW158" s="10"/>
      <c r="LBX158" s="10"/>
      <c r="LBY158" s="10"/>
      <c r="LBZ158" s="10"/>
      <c r="LCA158" s="10"/>
      <c r="LCB158" s="10"/>
      <c r="LCC158" s="10"/>
      <c r="LCD158" s="10"/>
      <c r="LCE158" s="10"/>
      <c r="LCF158" s="10"/>
      <c r="LCG158" s="10"/>
      <c r="LCH158" s="10"/>
      <c r="LCI158" s="10"/>
      <c r="LCJ158" s="10"/>
      <c r="LCK158" s="10"/>
      <c r="LCL158" s="10"/>
      <c r="LCM158" s="10"/>
      <c r="LCN158" s="10"/>
      <c r="LCO158" s="10"/>
      <c r="LCP158" s="10"/>
      <c r="LCQ158" s="10"/>
      <c r="LCR158" s="10"/>
      <c r="LCS158" s="10"/>
      <c r="LCT158" s="10"/>
      <c r="LCU158" s="10"/>
      <c r="LCV158" s="10"/>
      <c r="LCW158" s="10"/>
      <c r="LCX158" s="10"/>
      <c r="LCY158" s="10"/>
      <c r="LCZ158" s="10"/>
      <c r="LDA158" s="10"/>
      <c r="LDB158" s="10"/>
      <c r="LDC158" s="10"/>
      <c r="LDD158" s="10"/>
      <c r="LDE158" s="10"/>
      <c r="LDF158" s="10"/>
      <c r="LDG158" s="10"/>
      <c r="LDH158" s="10"/>
      <c r="LDI158" s="10"/>
      <c r="LDJ158" s="10"/>
      <c r="LDK158" s="10"/>
      <c r="LDL158" s="10"/>
      <c r="LDM158" s="10"/>
      <c r="LDN158" s="10"/>
      <c r="LDO158" s="10"/>
      <c r="LDP158" s="10"/>
      <c r="LDQ158" s="10"/>
      <c r="LDR158" s="10"/>
      <c r="LDS158" s="10"/>
      <c r="LDT158" s="10"/>
      <c r="LDU158" s="10"/>
      <c r="LDV158" s="10"/>
      <c r="LDW158" s="10"/>
      <c r="LDX158" s="10"/>
      <c r="LDY158" s="10"/>
      <c r="LDZ158" s="10"/>
      <c r="LEA158" s="10"/>
      <c r="LEB158" s="10"/>
      <c r="LEC158" s="10"/>
      <c r="LED158" s="10"/>
      <c r="LEE158" s="10"/>
      <c r="LEF158" s="10"/>
      <c r="LEG158" s="10"/>
      <c r="LEH158" s="10"/>
      <c r="LEI158" s="10"/>
      <c r="LEJ158" s="10"/>
      <c r="LEK158" s="10"/>
      <c r="LEL158" s="10"/>
      <c r="LEM158" s="10"/>
      <c r="LEN158" s="10"/>
      <c r="LEO158" s="10"/>
      <c r="LEP158" s="10"/>
      <c r="LEQ158" s="10"/>
      <c r="LER158" s="10"/>
      <c r="LES158" s="10"/>
      <c r="LET158" s="10"/>
      <c r="LEU158" s="10"/>
      <c r="LEV158" s="10"/>
      <c r="LEW158" s="10"/>
      <c r="LEX158" s="10"/>
      <c r="LEY158" s="10"/>
      <c r="LEZ158" s="10"/>
      <c r="LFA158" s="10"/>
      <c r="LFB158" s="10"/>
      <c r="LFC158" s="10"/>
      <c r="LFD158" s="10"/>
      <c r="LFE158" s="10"/>
      <c r="LFF158" s="10"/>
      <c r="LFG158" s="10"/>
      <c r="LFH158" s="10"/>
      <c r="LFI158" s="10"/>
      <c r="LFJ158" s="10"/>
      <c r="LFK158" s="10"/>
      <c r="LFL158" s="10"/>
      <c r="LFM158" s="10"/>
      <c r="LFN158" s="10"/>
      <c r="LFO158" s="10"/>
      <c r="LFP158" s="10"/>
      <c r="LFQ158" s="10"/>
      <c r="LFR158" s="10"/>
      <c r="LFS158" s="10"/>
      <c r="LFT158" s="10"/>
      <c r="LFU158" s="10"/>
      <c r="LFV158" s="10"/>
      <c r="LFW158" s="10"/>
      <c r="LFX158" s="10"/>
      <c r="LFY158" s="10"/>
      <c r="LFZ158" s="10"/>
      <c r="LGA158" s="10"/>
      <c r="LGB158" s="10"/>
      <c r="LGC158" s="10"/>
      <c r="LGD158" s="10"/>
      <c r="LGE158" s="10"/>
      <c r="LGF158" s="10"/>
      <c r="LGG158" s="10"/>
      <c r="LGH158" s="10"/>
      <c r="LGI158" s="10"/>
      <c r="LGJ158" s="10"/>
      <c r="LGK158" s="10"/>
      <c r="LGL158" s="10"/>
      <c r="LGM158" s="10"/>
      <c r="LGN158" s="10"/>
      <c r="LGO158" s="10"/>
      <c r="LGP158" s="10"/>
      <c r="LGQ158" s="10"/>
      <c r="LGR158" s="10"/>
      <c r="LGS158" s="10"/>
      <c r="LGT158" s="10"/>
      <c r="LGU158" s="10"/>
      <c r="LGV158" s="10"/>
      <c r="LGW158" s="10"/>
      <c r="LGX158" s="10"/>
      <c r="LGY158" s="10"/>
      <c r="LGZ158" s="10"/>
      <c r="LHA158" s="10"/>
      <c r="LHB158" s="10"/>
      <c r="LHC158" s="10"/>
      <c r="LHD158" s="10"/>
      <c r="LHE158" s="10"/>
      <c r="LHF158" s="10"/>
      <c r="LHG158" s="10"/>
      <c r="LHH158" s="10"/>
      <c r="LHI158" s="10"/>
      <c r="LHJ158" s="10"/>
      <c r="LHK158" s="10"/>
      <c r="LHL158" s="10"/>
      <c r="LHM158" s="10"/>
      <c r="LHN158" s="10"/>
      <c r="LHO158" s="10"/>
      <c r="LHP158" s="10"/>
      <c r="LHQ158" s="10"/>
      <c r="LHR158" s="10"/>
      <c r="LHS158" s="10"/>
      <c r="LHT158" s="10"/>
      <c r="LHU158" s="10"/>
      <c r="LHV158" s="10"/>
      <c r="LHW158" s="10"/>
      <c r="LHX158" s="10"/>
      <c r="LHY158" s="10"/>
      <c r="LHZ158" s="10"/>
      <c r="LIA158" s="10"/>
      <c r="LIB158" s="10"/>
      <c r="LIC158" s="10"/>
      <c r="LID158" s="10"/>
      <c r="LIE158" s="10"/>
      <c r="LIF158" s="10"/>
      <c r="LIG158" s="10"/>
      <c r="LIH158" s="10"/>
      <c r="LII158" s="10"/>
      <c r="LIJ158" s="10"/>
      <c r="LIK158" s="10"/>
      <c r="LIL158" s="10"/>
      <c r="LIM158" s="10"/>
      <c r="LIN158" s="10"/>
      <c r="LIO158" s="10"/>
      <c r="LIP158" s="10"/>
      <c r="LIQ158" s="10"/>
      <c r="LIR158" s="10"/>
      <c r="LIS158" s="10"/>
      <c r="LIT158" s="10"/>
      <c r="LIU158" s="10"/>
      <c r="LIV158" s="10"/>
      <c r="LIW158" s="10"/>
      <c r="LIX158" s="10"/>
      <c r="LIY158" s="10"/>
      <c r="LIZ158" s="10"/>
      <c r="LJA158" s="10"/>
      <c r="LJB158" s="10"/>
      <c r="LJC158" s="10"/>
      <c r="LJD158" s="10"/>
      <c r="LJE158" s="10"/>
      <c r="LJF158" s="10"/>
      <c r="LJG158" s="10"/>
      <c r="LJH158" s="10"/>
      <c r="LJI158" s="10"/>
      <c r="LJJ158" s="10"/>
      <c r="LJK158" s="10"/>
      <c r="LJL158" s="10"/>
      <c r="LJM158" s="10"/>
      <c r="LJN158" s="10"/>
      <c r="LJO158" s="10"/>
      <c r="LJP158" s="10"/>
      <c r="LJQ158" s="10"/>
      <c r="LJR158" s="10"/>
      <c r="LJS158" s="10"/>
      <c r="LJT158" s="10"/>
      <c r="LJU158" s="10"/>
      <c r="LJV158" s="10"/>
      <c r="LJW158" s="10"/>
      <c r="LJX158" s="10"/>
      <c r="LJY158" s="10"/>
      <c r="LJZ158" s="10"/>
      <c r="LKA158" s="10"/>
      <c r="LKB158" s="10"/>
      <c r="LKC158" s="10"/>
      <c r="LKD158" s="10"/>
      <c r="LKE158" s="10"/>
      <c r="LKF158" s="10"/>
      <c r="LKG158" s="10"/>
      <c r="LKH158" s="10"/>
      <c r="LKI158" s="10"/>
      <c r="LKJ158" s="10"/>
      <c r="LKK158" s="10"/>
      <c r="LKL158" s="10"/>
      <c r="LKM158" s="10"/>
      <c r="LKN158" s="10"/>
      <c r="LKO158" s="10"/>
      <c r="LKP158" s="10"/>
      <c r="LKQ158" s="10"/>
      <c r="LKR158" s="10"/>
      <c r="LKS158" s="10"/>
      <c r="LKT158" s="10"/>
      <c r="LKU158" s="10"/>
      <c r="LKV158" s="10"/>
      <c r="LKW158" s="10"/>
      <c r="LKX158" s="10"/>
      <c r="LKY158" s="10"/>
      <c r="LKZ158" s="10"/>
      <c r="LLA158" s="10"/>
      <c r="LLB158" s="10"/>
      <c r="LLC158" s="10"/>
      <c r="LLD158" s="10"/>
      <c r="LLE158" s="10"/>
      <c r="LLF158" s="10"/>
      <c r="LLG158" s="10"/>
      <c r="LLH158" s="10"/>
      <c r="LLI158" s="10"/>
      <c r="LLJ158" s="10"/>
      <c r="LLK158" s="10"/>
      <c r="LLL158" s="10"/>
      <c r="LLM158" s="10"/>
      <c r="LLN158" s="10"/>
      <c r="LLO158" s="10"/>
      <c r="LLP158" s="10"/>
      <c r="LLQ158" s="10"/>
      <c r="LLR158" s="10"/>
      <c r="LLS158" s="10"/>
      <c r="LLT158" s="10"/>
      <c r="LLU158" s="10"/>
      <c r="LLV158" s="10"/>
      <c r="LLW158" s="10"/>
      <c r="LLX158" s="10"/>
      <c r="LLY158" s="10"/>
      <c r="LLZ158" s="10"/>
      <c r="LMA158" s="10"/>
      <c r="LMB158" s="10"/>
      <c r="LMC158" s="10"/>
      <c r="LMD158" s="10"/>
      <c r="LME158" s="10"/>
      <c r="LMF158" s="10"/>
      <c r="LMG158" s="10"/>
      <c r="LMH158" s="10"/>
      <c r="LMI158" s="10"/>
      <c r="LMJ158" s="10"/>
      <c r="LMK158" s="10"/>
      <c r="LML158" s="10"/>
      <c r="LMM158" s="10"/>
      <c r="LMN158" s="10"/>
      <c r="LMO158" s="10"/>
      <c r="LMP158" s="10"/>
      <c r="LMQ158" s="10"/>
      <c r="LMR158" s="10"/>
      <c r="LMS158" s="10"/>
      <c r="LMT158" s="10"/>
      <c r="LMU158" s="10"/>
      <c r="LMV158" s="10"/>
      <c r="LMW158" s="10"/>
      <c r="LMX158" s="10"/>
      <c r="LMY158" s="10"/>
      <c r="LMZ158" s="10"/>
      <c r="LNA158" s="10"/>
      <c r="LNB158" s="10"/>
      <c r="LNC158" s="10"/>
      <c r="LND158" s="10"/>
      <c r="LNE158" s="10"/>
      <c r="LNF158" s="10"/>
      <c r="LNG158" s="10"/>
      <c r="LNH158" s="10"/>
      <c r="LNI158" s="10"/>
      <c r="LNJ158" s="10"/>
      <c r="LNK158" s="10"/>
      <c r="LNL158" s="10"/>
      <c r="LNM158" s="10"/>
      <c r="LNN158" s="10"/>
      <c r="LNO158" s="10"/>
      <c r="LNP158" s="10"/>
      <c r="LNQ158" s="10"/>
      <c r="LNR158" s="10"/>
      <c r="LNS158" s="10"/>
      <c r="LNT158" s="10"/>
      <c r="LNU158" s="10"/>
      <c r="LNV158" s="10"/>
      <c r="LNW158" s="10"/>
      <c r="LNX158" s="10"/>
      <c r="LNY158" s="10"/>
      <c r="LNZ158" s="10"/>
      <c r="LOA158" s="10"/>
      <c r="LOB158" s="10"/>
      <c r="LOC158" s="10"/>
      <c r="LOD158" s="10"/>
      <c r="LOE158" s="10"/>
      <c r="LOF158" s="10"/>
      <c r="LOG158" s="10"/>
      <c r="LOH158" s="10"/>
      <c r="LOI158" s="10"/>
      <c r="LOJ158" s="10"/>
      <c r="LOK158" s="10"/>
      <c r="LOL158" s="10"/>
      <c r="LOM158" s="10"/>
      <c r="LON158" s="10"/>
      <c r="LOO158" s="10"/>
      <c r="LOP158" s="10"/>
      <c r="LOQ158" s="10"/>
      <c r="LOR158" s="10"/>
      <c r="LOS158" s="10"/>
      <c r="LOT158" s="10"/>
      <c r="LOU158" s="10"/>
      <c r="LOV158" s="10"/>
      <c r="LOW158" s="10"/>
      <c r="LOX158" s="10"/>
      <c r="LOY158" s="10"/>
      <c r="LOZ158" s="10"/>
      <c r="LPA158" s="10"/>
      <c r="LPB158" s="10"/>
      <c r="LPC158" s="10"/>
      <c r="LPD158" s="10"/>
      <c r="LPE158" s="10"/>
      <c r="LPF158" s="10"/>
      <c r="LPG158" s="10"/>
      <c r="LPH158" s="10"/>
      <c r="LPI158" s="10"/>
      <c r="LPJ158" s="10"/>
      <c r="LPK158" s="10"/>
      <c r="LPL158" s="10"/>
      <c r="LPM158" s="10"/>
      <c r="LPN158" s="10"/>
      <c r="LPO158" s="10"/>
      <c r="LPP158" s="10"/>
      <c r="LPQ158" s="10"/>
      <c r="LPR158" s="10"/>
      <c r="LPS158" s="10"/>
      <c r="LPT158" s="10"/>
      <c r="LPU158" s="10"/>
      <c r="LPV158" s="10"/>
      <c r="LPW158" s="10"/>
      <c r="LPX158" s="10"/>
      <c r="LPY158" s="10"/>
      <c r="LPZ158" s="10"/>
      <c r="LQA158" s="10"/>
      <c r="LQB158" s="10"/>
      <c r="LQC158" s="10"/>
      <c r="LQD158" s="10"/>
      <c r="LQE158" s="10"/>
      <c r="LQF158" s="10"/>
      <c r="LQG158" s="10"/>
      <c r="LQH158" s="10"/>
      <c r="LQI158" s="10"/>
      <c r="LQJ158" s="10"/>
      <c r="LQK158" s="10"/>
      <c r="LQL158" s="10"/>
      <c r="LQM158" s="10"/>
      <c r="LQN158" s="10"/>
      <c r="LQO158" s="10"/>
      <c r="LQP158" s="10"/>
      <c r="LQQ158" s="10"/>
      <c r="LQR158" s="10"/>
      <c r="LQS158" s="10"/>
      <c r="LQT158" s="10"/>
      <c r="LQU158" s="10"/>
      <c r="LQV158" s="10"/>
      <c r="LQW158" s="10"/>
      <c r="LQX158" s="10"/>
      <c r="LQY158" s="10"/>
      <c r="LQZ158" s="10"/>
      <c r="LRA158" s="10"/>
      <c r="LRB158" s="10"/>
      <c r="LRC158" s="10"/>
      <c r="LRD158" s="10"/>
      <c r="LRE158" s="10"/>
      <c r="LRF158" s="10"/>
      <c r="LRG158" s="10"/>
      <c r="LRH158" s="10"/>
      <c r="LRI158" s="10"/>
      <c r="LRJ158" s="10"/>
      <c r="LRK158" s="10"/>
      <c r="LRL158" s="10"/>
      <c r="LRM158" s="10"/>
      <c r="LRN158" s="10"/>
      <c r="LRO158" s="10"/>
      <c r="LRP158" s="10"/>
      <c r="LRQ158" s="10"/>
      <c r="LRR158" s="10"/>
      <c r="LRS158" s="10"/>
      <c r="LRT158" s="10"/>
      <c r="LRU158" s="10"/>
      <c r="LRV158" s="10"/>
      <c r="LRW158" s="10"/>
      <c r="LRX158" s="10"/>
      <c r="LRY158" s="10"/>
      <c r="LRZ158" s="10"/>
      <c r="LSA158" s="10"/>
      <c r="LSB158" s="10"/>
      <c r="LSC158" s="10"/>
      <c r="LSD158" s="10"/>
      <c r="LSE158" s="10"/>
      <c r="LSF158" s="10"/>
      <c r="LSG158" s="10"/>
      <c r="LSH158" s="10"/>
      <c r="LSI158" s="10"/>
      <c r="LSJ158" s="10"/>
      <c r="LSK158" s="10"/>
      <c r="LSL158" s="10"/>
      <c r="LSM158" s="10"/>
      <c r="LSN158" s="10"/>
      <c r="LSO158" s="10"/>
      <c r="LSP158" s="10"/>
      <c r="LSQ158" s="10"/>
      <c r="LSR158" s="10"/>
      <c r="LSS158" s="10"/>
      <c r="LST158" s="10"/>
      <c r="LSU158" s="10"/>
      <c r="LSV158" s="10"/>
      <c r="LSW158" s="10"/>
      <c r="LSX158" s="10"/>
      <c r="LSY158" s="10"/>
      <c r="LSZ158" s="10"/>
      <c r="LTA158" s="10"/>
      <c r="LTB158" s="10"/>
      <c r="LTC158" s="10"/>
      <c r="LTD158" s="10"/>
      <c r="LTE158" s="10"/>
      <c r="LTF158" s="10"/>
      <c r="LTG158" s="10"/>
      <c r="LTH158" s="10"/>
      <c r="LTI158" s="10"/>
      <c r="LTJ158" s="10"/>
      <c r="LTK158" s="10"/>
      <c r="LTL158" s="10"/>
      <c r="LTM158" s="10"/>
      <c r="LTN158" s="10"/>
      <c r="LTO158" s="10"/>
      <c r="LTP158" s="10"/>
      <c r="LTQ158" s="10"/>
      <c r="LTR158" s="10"/>
      <c r="LTS158" s="10"/>
      <c r="LTT158" s="10"/>
      <c r="LTU158" s="10"/>
      <c r="LTV158" s="10"/>
      <c r="LTW158" s="10"/>
      <c r="LTX158" s="10"/>
      <c r="LTY158" s="10"/>
      <c r="LTZ158" s="10"/>
      <c r="LUA158" s="10"/>
      <c r="LUB158" s="10"/>
      <c r="LUC158" s="10"/>
      <c r="LUD158" s="10"/>
      <c r="LUE158" s="10"/>
      <c r="LUF158" s="10"/>
      <c r="LUG158" s="10"/>
      <c r="LUH158" s="10"/>
      <c r="LUI158" s="10"/>
      <c r="LUJ158" s="10"/>
      <c r="LUK158" s="10"/>
      <c r="LUL158" s="10"/>
      <c r="LUM158" s="10"/>
      <c r="LUN158" s="10"/>
      <c r="LUO158" s="10"/>
      <c r="LUP158" s="10"/>
      <c r="LUQ158" s="10"/>
      <c r="LUR158" s="10"/>
      <c r="LUS158" s="10"/>
      <c r="LUT158" s="10"/>
      <c r="LUU158" s="10"/>
      <c r="LUV158" s="10"/>
      <c r="LUW158" s="10"/>
      <c r="LUX158" s="10"/>
      <c r="LUY158" s="10"/>
      <c r="LUZ158" s="10"/>
      <c r="LVA158" s="10"/>
      <c r="LVB158" s="10"/>
      <c r="LVC158" s="10"/>
      <c r="LVD158" s="10"/>
      <c r="LVE158" s="10"/>
      <c r="LVF158" s="10"/>
      <c r="LVG158" s="10"/>
      <c r="LVH158" s="10"/>
      <c r="LVI158" s="10"/>
      <c r="LVJ158" s="10"/>
      <c r="LVK158" s="10"/>
      <c r="LVL158" s="10"/>
      <c r="LVM158" s="10"/>
      <c r="LVN158" s="10"/>
      <c r="LVO158" s="10"/>
      <c r="LVP158" s="10"/>
      <c r="LVQ158" s="10"/>
      <c r="LVR158" s="10"/>
      <c r="LVS158" s="10"/>
      <c r="LVT158" s="10"/>
      <c r="LVU158" s="10"/>
      <c r="LVV158" s="10"/>
      <c r="LVW158" s="10"/>
      <c r="LVX158" s="10"/>
      <c r="LVY158" s="10"/>
      <c r="LVZ158" s="10"/>
      <c r="LWA158" s="10"/>
      <c r="LWB158" s="10"/>
      <c r="LWC158" s="10"/>
      <c r="LWD158" s="10"/>
      <c r="LWE158" s="10"/>
      <c r="LWF158" s="10"/>
      <c r="LWG158" s="10"/>
      <c r="LWH158" s="10"/>
      <c r="LWI158" s="10"/>
      <c r="LWJ158" s="10"/>
      <c r="LWK158" s="10"/>
      <c r="LWL158" s="10"/>
      <c r="LWM158" s="10"/>
      <c r="LWN158" s="10"/>
      <c r="LWO158" s="10"/>
      <c r="LWP158" s="10"/>
      <c r="LWQ158" s="10"/>
      <c r="LWR158" s="10"/>
      <c r="LWS158" s="10"/>
      <c r="LWT158" s="10"/>
      <c r="LWU158" s="10"/>
      <c r="LWV158" s="10"/>
      <c r="LWW158" s="10"/>
      <c r="LWX158" s="10"/>
      <c r="LWY158" s="10"/>
      <c r="LWZ158" s="10"/>
      <c r="LXA158" s="10"/>
      <c r="LXB158" s="10"/>
      <c r="LXC158" s="10"/>
      <c r="LXD158" s="10"/>
      <c r="LXE158" s="10"/>
      <c r="LXF158" s="10"/>
      <c r="LXG158" s="10"/>
      <c r="LXH158" s="10"/>
      <c r="LXI158" s="10"/>
      <c r="LXJ158" s="10"/>
      <c r="LXK158" s="10"/>
      <c r="LXL158" s="10"/>
      <c r="LXM158" s="10"/>
      <c r="LXN158" s="10"/>
      <c r="LXO158" s="10"/>
      <c r="LXP158" s="10"/>
      <c r="LXQ158" s="10"/>
      <c r="LXR158" s="10"/>
      <c r="LXS158" s="10"/>
      <c r="LXT158" s="10"/>
      <c r="LXU158" s="10"/>
      <c r="LXV158" s="10"/>
      <c r="LXW158" s="10"/>
      <c r="LXX158" s="10"/>
      <c r="LXY158" s="10"/>
      <c r="LXZ158" s="10"/>
      <c r="LYA158" s="10"/>
      <c r="LYB158" s="10"/>
      <c r="LYC158" s="10"/>
      <c r="LYD158" s="10"/>
      <c r="LYE158" s="10"/>
      <c r="LYF158" s="10"/>
      <c r="LYG158" s="10"/>
      <c r="LYH158" s="10"/>
      <c r="LYI158" s="10"/>
      <c r="LYJ158" s="10"/>
      <c r="LYK158" s="10"/>
      <c r="LYL158" s="10"/>
      <c r="LYM158" s="10"/>
      <c r="LYN158" s="10"/>
      <c r="LYO158" s="10"/>
      <c r="LYP158" s="10"/>
      <c r="LYQ158" s="10"/>
      <c r="LYR158" s="10"/>
      <c r="LYS158" s="10"/>
      <c r="LYT158" s="10"/>
      <c r="LYU158" s="10"/>
      <c r="LYV158" s="10"/>
      <c r="LYW158" s="10"/>
      <c r="LYX158" s="10"/>
      <c r="LYY158" s="10"/>
      <c r="LYZ158" s="10"/>
      <c r="LZA158" s="10"/>
      <c r="LZB158" s="10"/>
      <c r="LZC158" s="10"/>
      <c r="LZD158" s="10"/>
      <c r="LZE158" s="10"/>
      <c r="LZF158" s="10"/>
      <c r="LZG158" s="10"/>
      <c r="LZH158" s="10"/>
      <c r="LZI158" s="10"/>
      <c r="LZJ158" s="10"/>
      <c r="LZK158" s="10"/>
      <c r="LZL158" s="10"/>
      <c r="LZM158" s="10"/>
      <c r="LZN158" s="10"/>
      <c r="LZO158" s="10"/>
      <c r="LZP158" s="10"/>
      <c r="LZQ158" s="10"/>
      <c r="LZR158" s="10"/>
      <c r="LZS158" s="10"/>
      <c r="LZT158" s="10"/>
      <c r="LZU158" s="10"/>
      <c r="LZV158" s="10"/>
      <c r="LZW158" s="10"/>
      <c r="LZX158" s="10"/>
      <c r="LZY158" s="10"/>
      <c r="LZZ158" s="10"/>
      <c r="MAA158" s="10"/>
      <c r="MAB158" s="10"/>
      <c r="MAC158" s="10"/>
      <c r="MAD158" s="10"/>
      <c r="MAE158" s="10"/>
      <c r="MAF158" s="10"/>
      <c r="MAG158" s="10"/>
      <c r="MAH158" s="10"/>
      <c r="MAI158" s="10"/>
      <c r="MAJ158" s="10"/>
      <c r="MAK158" s="10"/>
      <c r="MAL158" s="10"/>
      <c r="MAM158" s="10"/>
      <c r="MAN158" s="10"/>
      <c r="MAO158" s="10"/>
      <c r="MAP158" s="10"/>
      <c r="MAQ158" s="10"/>
      <c r="MAR158" s="10"/>
      <c r="MAS158" s="10"/>
      <c r="MAT158" s="10"/>
      <c r="MAU158" s="10"/>
      <c r="MAV158" s="10"/>
      <c r="MAW158" s="10"/>
      <c r="MAX158" s="10"/>
      <c r="MAY158" s="10"/>
      <c r="MAZ158" s="10"/>
      <c r="MBA158" s="10"/>
      <c r="MBB158" s="10"/>
      <c r="MBC158" s="10"/>
      <c r="MBD158" s="10"/>
      <c r="MBE158" s="10"/>
      <c r="MBF158" s="10"/>
      <c r="MBG158" s="10"/>
      <c r="MBH158" s="10"/>
      <c r="MBI158" s="10"/>
      <c r="MBJ158" s="10"/>
      <c r="MBK158" s="10"/>
      <c r="MBL158" s="10"/>
      <c r="MBM158" s="10"/>
      <c r="MBN158" s="10"/>
      <c r="MBO158" s="10"/>
      <c r="MBP158" s="10"/>
      <c r="MBQ158" s="10"/>
      <c r="MBR158" s="10"/>
      <c r="MBS158" s="10"/>
      <c r="MBT158" s="10"/>
      <c r="MBU158" s="10"/>
      <c r="MBV158" s="10"/>
      <c r="MBW158" s="10"/>
      <c r="MBX158" s="10"/>
      <c r="MBY158" s="10"/>
      <c r="MBZ158" s="10"/>
      <c r="MCA158" s="10"/>
      <c r="MCB158" s="10"/>
      <c r="MCC158" s="10"/>
      <c r="MCD158" s="10"/>
      <c r="MCE158" s="10"/>
      <c r="MCF158" s="10"/>
      <c r="MCG158" s="10"/>
      <c r="MCH158" s="10"/>
      <c r="MCI158" s="10"/>
      <c r="MCJ158" s="10"/>
      <c r="MCK158" s="10"/>
      <c r="MCL158" s="10"/>
      <c r="MCM158" s="10"/>
      <c r="MCN158" s="10"/>
      <c r="MCO158" s="10"/>
      <c r="MCP158" s="10"/>
      <c r="MCQ158" s="10"/>
      <c r="MCR158" s="10"/>
      <c r="MCS158" s="10"/>
      <c r="MCT158" s="10"/>
      <c r="MCU158" s="10"/>
      <c r="MCV158" s="10"/>
      <c r="MCW158" s="10"/>
      <c r="MCX158" s="10"/>
      <c r="MCY158" s="10"/>
      <c r="MCZ158" s="10"/>
      <c r="MDA158" s="10"/>
      <c r="MDB158" s="10"/>
      <c r="MDC158" s="10"/>
      <c r="MDD158" s="10"/>
      <c r="MDE158" s="10"/>
      <c r="MDF158" s="10"/>
      <c r="MDG158" s="10"/>
      <c r="MDH158" s="10"/>
      <c r="MDI158" s="10"/>
      <c r="MDJ158" s="10"/>
      <c r="MDK158" s="10"/>
      <c r="MDL158" s="10"/>
      <c r="MDM158" s="10"/>
      <c r="MDN158" s="10"/>
      <c r="MDO158" s="10"/>
      <c r="MDP158" s="10"/>
      <c r="MDQ158" s="10"/>
      <c r="MDR158" s="10"/>
      <c r="MDS158" s="10"/>
      <c r="MDT158" s="10"/>
      <c r="MDU158" s="10"/>
      <c r="MDV158" s="10"/>
      <c r="MDW158" s="10"/>
      <c r="MDX158" s="10"/>
      <c r="MDY158" s="10"/>
      <c r="MDZ158" s="10"/>
      <c r="MEA158" s="10"/>
      <c r="MEB158" s="10"/>
      <c r="MEC158" s="10"/>
      <c r="MED158" s="10"/>
      <c r="MEE158" s="10"/>
      <c r="MEF158" s="10"/>
      <c r="MEG158" s="10"/>
      <c r="MEH158" s="10"/>
      <c r="MEI158" s="10"/>
      <c r="MEJ158" s="10"/>
      <c r="MEK158" s="10"/>
      <c r="MEL158" s="10"/>
      <c r="MEM158" s="10"/>
      <c r="MEN158" s="10"/>
      <c r="MEO158" s="10"/>
      <c r="MEP158" s="10"/>
      <c r="MEQ158" s="10"/>
      <c r="MER158" s="10"/>
      <c r="MES158" s="10"/>
      <c r="MET158" s="10"/>
      <c r="MEU158" s="10"/>
      <c r="MEV158" s="10"/>
      <c r="MEW158" s="10"/>
      <c r="MEX158" s="10"/>
      <c r="MEY158" s="10"/>
      <c r="MEZ158" s="10"/>
      <c r="MFA158" s="10"/>
      <c r="MFB158" s="10"/>
      <c r="MFC158" s="10"/>
      <c r="MFD158" s="10"/>
      <c r="MFE158" s="10"/>
      <c r="MFF158" s="10"/>
      <c r="MFG158" s="10"/>
      <c r="MFH158" s="10"/>
      <c r="MFI158" s="10"/>
      <c r="MFJ158" s="10"/>
      <c r="MFK158" s="10"/>
      <c r="MFL158" s="10"/>
      <c r="MFM158" s="10"/>
      <c r="MFN158" s="10"/>
      <c r="MFO158" s="10"/>
      <c r="MFP158" s="10"/>
      <c r="MFQ158" s="10"/>
      <c r="MFR158" s="10"/>
      <c r="MFS158" s="10"/>
      <c r="MFT158" s="10"/>
      <c r="MFU158" s="10"/>
      <c r="MFV158" s="10"/>
      <c r="MFW158" s="10"/>
      <c r="MFX158" s="10"/>
      <c r="MFY158" s="10"/>
      <c r="MFZ158" s="10"/>
      <c r="MGA158" s="10"/>
      <c r="MGB158" s="10"/>
      <c r="MGC158" s="10"/>
      <c r="MGD158" s="10"/>
      <c r="MGE158" s="10"/>
      <c r="MGF158" s="10"/>
      <c r="MGG158" s="10"/>
      <c r="MGH158" s="10"/>
      <c r="MGI158" s="10"/>
      <c r="MGJ158" s="10"/>
      <c r="MGK158" s="10"/>
      <c r="MGL158" s="10"/>
      <c r="MGM158" s="10"/>
      <c r="MGN158" s="10"/>
      <c r="MGO158" s="10"/>
      <c r="MGP158" s="10"/>
      <c r="MGQ158" s="10"/>
      <c r="MGR158" s="10"/>
      <c r="MGS158" s="10"/>
      <c r="MGT158" s="10"/>
      <c r="MGU158" s="10"/>
      <c r="MGV158" s="10"/>
      <c r="MGW158" s="10"/>
      <c r="MGX158" s="10"/>
      <c r="MGY158" s="10"/>
      <c r="MGZ158" s="10"/>
      <c r="MHA158" s="10"/>
      <c r="MHB158" s="10"/>
      <c r="MHC158" s="10"/>
      <c r="MHD158" s="10"/>
      <c r="MHE158" s="10"/>
      <c r="MHF158" s="10"/>
      <c r="MHG158" s="10"/>
      <c r="MHH158" s="10"/>
      <c r="MHI158" s="10"/>
      <c r="MHJ158" s="10"/>
      <c r="MHK158" s="10"/>
      <c r="MHL158" s="10"/>
      <c r="MHM158" s="10"/>
      <c r="MHN158" s="10"/>
      <c r="MHO158" s="10"/>
      <c r="MHP158" s="10"/>
      <c r="MHQ158" s="10"/>
      <c r="MHR158" s="10"/>
      <c r="MHS158" s="10"/>
      <c r="MHT158" s="10"/>
      <c r="MHU158" s="10"/>
      <c r="MHV158" s="10"/>
      <c r="MHW158" s="10"/>
      <c r="MHX158" s="10"/>
      <c r="MHY158" s="10"/>
      <c r="MHZ158" s="10"/>
      <c r="MIA158" s="10"/>
      <c r="MIB158" s="10"/>
      <c r="MIC158" s="10"/>
      <c r="MID158" s="10"/>
      <c r="MIE158" s="10"/>
      <c r="MIF158" s="10"/>
      <c r="MIG158" s="10"/>
      <c r="MIH158" s="10"/>
      <c r="MII158" s="10"/>
      <c r="MIJ158" s="10"/>
      <c r="MIK158" s="10"/>
      <c r="MIL158" s="10"/>
      <c r="MIM158" s="10"/>
      <c r="MIN158" s="10"/>
      <c r="MIO158" s="10"/>
      <c r="MIP158" s="10"/>
      <c r="MIQ158" s="10"/>
      <c r="MIR158" s="10"/>
      <c r="MIS158" s="10"/>
      <c r="MIT158" s="10"/>
      <c r="MIU158" s="10"/>
      <c r="MIV158" s="10"/>
      <c r="MIW158" s="10"/>
      <c r="MIX158" s="10"/>
      <c r="MIY158" s="10"/>
      <c r="MIZ158" s="10"/>
      <c r="MJA158" s="10"/>
      <c r="MJB158" s="10"/>
      <c r="MJC158" s="10"/>
      <c r="MJD158" s="10"/>
      <c r="MJE158" s="10"/>
      <c r="MJF158" s="10"/>
      <c r="MJG158" s="10"/>
      <c r="MJH158" s="10"/>
      <c r="MJI158" s="10"/>
      <c r="MJJ158" s="10"/>
      <c r="MJK158" s="10"/>
      <c r="MJL158" s="10"/>
      <c r="MJM158" s="10"/>
      <c r="MJN158" s="10"/>
      <c r="MJO158" s="10"/>
      <c r="MJP158" s="10"/>
      <c r="MJQ158" s="10"/>
      <c r="MJR158" s="10"/>
      <c r="MJS158" s="10"/>
      <c r="MJT158" s="10"/>
      <c r="MJU158" s="10"/>
      <c r="MJV158" s="10"/>
      <c r="MJW158" s="10"/>
      <c r="MJX158" s="10"/>
      <c r="MJY158" s="10"/>
      <c r="MJZ158" s="10"/>
      <c r="MKA158" s="10"/>
      <c r="MKB158" s="10"/>
      <c r="MKC158" s="10"/>
      <c r="MKD158" s="10"/>
      <c r="MKE158" s="10"/>
      <c r="MKF158" s="10"/>
      <c r="MKG158" s="10"/>
      <c r="MKH158" s="10"/>
      <c r="MKI158" s="10"/>
      <c r="MKJ158" s="10"/>
      <c r="MKK158" s="10"/>
      <c r="MKL158" s="10"/>
      <c r="MKM158" s="10"/>
      <c r="MKN158" s="10"/>
      <c r="MKO158" s="10"/>
      <c r="MKP158" s="10"/>
      <c r="MKQ158" s="10"/>
      <c r="MKR158" s="10"/>
      <c r="MKS158" s="10"/>
      <c r="MKT158" s="10"/>
      <c r="MKU158" s="10"/>
      <c r="MKV158" s="10"/>
      <c r="MKW158" s="10"/>
      <c r="MKX158" s="10"/>
      <c r="MKY158" s="10"/>
      <c r="MKZ158" s="10"/>
      <c r="MLA158" s="10"/>
      <c r="MLB158" s="10"/>
      <c r="MLC158" s="10"/>
      <c r="MLD158" s="10"/>
      <c r="MLE158" s="10"/>
      <c r="MLF158" s="10"/>
      <c r="MLG158" s="10"/>
      <c r="MLH158" s="10"/>
      <c r="MLI158" s="10"/>
      <c r="MLJ158" s="10"/>
      <c r="MLK158" s="10"/>
      <c r="MLL158" s="10"/>
      <c r="MLM158" s="10"/>
      <c r="MLN158" s="10"/>
      <c r="MLO158" s="10"/>
      <c r="MLP158" s="10"/>
      <c r="MLQ158" s="10"/>
      <c r="MLR158" s="10"/>
      <c r="MLS158" s="10"/>
      <c r="MLT158" s="10"/>
      <c r="MLU158" s="10"/>
      <c r="MLV158" s="10"/>
      <c r="MLW158" s="10"/>
      <c r="MLX158" s="10"/>
      <c r="MLY158" s="10"/>
      <c r="MLZ158" s="10"/>
      <c r="MMA158" s="10"/>
      <c r="MMB158" s="10"/>
      <c r="MMC158" s="10"/>
      <c r="MMD158" s="10"/>
      <c r="MME158" s="10"/>
      <c r="MMF158" s="10"/>
      <c r="MMG158" s="10"/>
      <c r="MMH158" s="10"/>
      <c r="MMI158" s="10"/>
      <c r="MMJ158" s="10"/>
      <c r="MMK158" s="10"/>
      <c r="MML158" s="10"/>
      <c r="MMM158" s="10"/>
      <c r="MMN158" s="10"/>
      <c r="MMO158" s="10"/>
      <c r="MMP158" s="10"/>
      <c r="MMQ158" s="10"/>
      <c r="MMR158" s="10"/>
      <c r="MMS158" s="10"/>
      <c r="MMT158" s="10"/>
      <c r="MMU158" s="10"/>
      <c r="MMV158" s="10"/>
      <c r="MMW158" s="10"/>
      <c r="MMX158" s="10"/>
      <c r="MMY158" s="10"/>
      <c r="MMZ158" s="10"/>
      <c r="MNA158" s="10"/>
      <c r="MNB158" s="10"/>
      <c r="MNC158" s="10"/>
      <c r="MND158" s="10"/>
      <c r="MNE158" s="10"/>
      <c r="MNF158" s="10"/>
      <c r="MNG158" s="10"/>
      <c r="MNH158" s="10"/>
      <c r="MNI158" s="10"/>
      <c r="MNJ158" s="10"/>
      <c r="MNK158" s="10"/>
      <c r="MNL158" s="10"/>
      <c r="MNM158" s="10"/>
      <c r="MNN158" s="10"/>
      <c r="MNO158" s="10"/>
      <c r="MNP158" s="10"/>
      <c r="MNQ158" s="10"/>
      <c r="MNR158" s="10"/>
      <c r="MNS158" s="10"/>
      <c r="MNT158" s="10"/>
      <c r="MNU158" s="10"/>
      <c r="MNV158" s="10"/>
      <c r="MNW158" s="10"/>
      <c r="MNX158" s="10"/>
      <c r="MNY158" s="10"/>
      <c r="MNZ158" s="10"/>
      <c r="MOA158" s="10"/>
      <c r="MOB158" s="10"/>
      <c r="MOC158" s="10"/>
      <c r="MOD158" s="10"/>
      <c r="MOE158" s="10"/>
      <c r="MOF158" s="10"/>
      <c r="MOG158" s="10"/>
      <c r="MOH158" s="10"/>
      <c r="MOI158" s="10"/>
      <c r="MOJ158" s="10"/>
      <c r="MOK158" s="10"/>
      <c r="MOL158" s="10"/>
      <c r="MOM158" s="10"/>
      <c r="MON158" s="10"/>
      <c r="MOO158" s="10"/>
      <c r="MOP158" s="10"/>
      <c r="MOQ158" s="10"/>
      <c r="MOR158" s="10"/>
      <c r="MOS158" s="10"/>
      <c r="MOT158" s="10"/>
      <c r="MOU158" s="10"/>
      <c r="MOV158" s="10"/>
      <c r="MOW158" s="10"/>
      <c r="MOX158" s="10"/>
      <c r="MOY158" s="10"/>
      <c r="MOZ158" s="10"/>
      <c r="MPA158" s="10"/>
      <c r="MPB158" s="10"/>
      <c r="MPC158" s="10"/>
      <c r="MPD158" s="10"/>
      <c r="MPE158" s="10"/>
      <c r="MPF158" s="10"/>
      <c r="MPG158" s="10"/>
      <c r="MPH158" s="10"/>
      <c r="MPI158" s="10"/>
      <c r="MPJ158" s="10"/>
      <c r="MPK158" s="10"/>
      <c r="MPL158" s="10"/>
      <c r="MPM158" s="10"/>
      <c r="MPN158" s="10"/>
      <c r="MPO158" s="10"/>
      <c r="MPP158" s="10"/>
      <c r="MPQ158" s="10"/>
      <c r="MPR158" s="10"/>
      <c r="MPS158" s="10"/>
      <c r="MPT158" s="10"/>
      <c r="MPU158" s="10"/>
      <c r="MPV158" s="10"/>
      <c r="MPW158" s="10"/>
      <c r="MPX158" s="10"/>
      <c r="MPY158" s="10"/>
      <c r="MPZ158" s="10"/>
      <c r="MQA158" s="10"/>
      <c r="MQB158" s="10"/>
      <c r="MQC158" s="10"/>
      <c r="MQD158" s="10"/>
      <c r="MQE158" s="10"/>
      <c r="MQF158" s="10"/>
      <c r="MQG158" s="10"/>
      <c r="MQH158" s="10"/>
      <c r="MQI158" s="10"/>
      <c r="MQJ158" s="10"/>
      <c r="MQK158" s="10"/>
      <c r="MQL158" s="10"/>
      <c r="MQM158" s="10"/>
      <c r="MQN158" s="10"/>
      <c r="MQO158" s="10"/>
      <c r="MQP158" s="10"/>
      <c r="MQQ158" s="10"/>
      <c r="MQR158" s="10"/>
      <c r="MQS158" s="10"/>
      <c r="MQT158" s="10"/>
      <c r="MQU158" s="10"/>
      <c r="MQV158" s="10"/>
      <c r="MQW158" s="10"/>
      <c r="MQX158" s="10"/>
      <c r="MQY158" s="10"/>
      <c r="MQZ158" s="10"/>
      <c r="MRA158" s="10"/>
      <c r="MRB158" s="10"/>
      <c r="MRC158" s="10"/>
      <c r="MRD158" s="10"/>
      <c r="MRE158" s="10"/>
      <c r="MRF158" s="10"/>
      <c r="MRG158" s="10"/>
      <c r="MRH158" s="10"/>
      <c r="MRI158" s="10"/>
      <c r="MRJ158" s="10"/>
      <c r="MRK158" s="10"/>
      <c r="MRL158" s="10"/>
      <c r="MRM158" s="10"/>
      <c r="MRN158" s="10"/>
      <c r="MRO158" s="10"/>
      <c r="MRP158" s="10"/>
      <c r="MRQ158" s="10"/>
      <c r="MRR158" s="10"/>
      <c r="MRS158" s="10"/>
      <c r="MRT158" s="10"/>
      <c r="MRU158" s="10"/>
      <c r="MRV158" s="10"/>
      <c r="MRW158" s="10"/>
      <c r="MRX158" s="10"/>
      <c r="MRY158" s="10"/>
      <c r="MRZ158" s="10"/>
      <c r="MSA158" s="10"/>
      <c r="MSB158" s="10"/>
      <c r="MSC158" s="10"/>
      <c r="MSD158" s="10"/>
      <c r="MSE158" s="10"/>
      <c r="MSF158" s="10"/>
      <c r="MSG158" s="10"/>
      <c r="MSH158" s="10"/>
      <c r="MSI158" s="10"/>
      <c r="MSJ158" s="10"/>
      <c r="MSK158" s="10"/>
      <c r="MSL158" s="10"/>
      <c r="MSM158" s="10"/>
      <c r="MSN158" s="10"/>
      <c r="MSO158" s="10"/>
      <c r="MSP158" s="10"/>
      <c r="MSQ158" s="10"/>
      <c r="MSR158" s="10"/>
      <c r="MSS158" s="10"/>
      <c r="MST158" s="10"/>
      <c r="MSU158" s="10"/>
      <c r="MSV158" s="10"/>
      <c r="MSW158" s="10"/>
      <c r="MSX158" s="10"/>
      <c r="MSY158" s="10"/>
      <c r="MSZ158" s="10"/>
      <c r="MTA158" s="10"/>
      <c r="MTB158" s="10"/>
      <c r="MTC158" s="10"/>
      <c r="MTD158" s="10"/>
      <c r="MTE158" s="10"/>
      <c r="MTF158" s="10"/>
      <c r="MTG158" s="10"/>
      <c r="MTH158" s="10"/>
      <c r="MTI158" s="10"/>
      <c r="MTJ158" s="10"/>
      <c r="MTK158" s="10"/>
      <c r="MTL158" s="10"/>
      <c r="MTM158" s="10"/>
      <c r="MTN158" s="10"/>
      <c r="MTO158" s="10"/>
      <c r="MTP158" s="10"/>
      <c r="MTQ158" s="10"/>
      <c r="MTR158" s="10"/>
      <c r="MTS158" s="10"/>
      <c r="MTT158" s="10"/>
      <c r="MTU158" s="10"/>
      <c r="MTV158" s="10"/>
      <c r="MTW158" s="10"/>
      <c r="MTX158" s="10"/>
      <c r="MTY158" s="10"/>
      <c r="MTZ158" s="10"/>
      <c r="MUA158" s="10"/>
      <c r="MUB158" s="10"/>
      <c r="MUC158" s="10"/>
      <c r="MUD158" s="10"/>
      <c r="MUE158" s="10"/>
      <c r="MUF158" s="10"/>
      <c r="MUG158" s="10"/>
      <c r="MUH158" s="10"/>
      <c r="MUI158" s="10"/>
      <c r="MUJ158" s="10"/>
      <c r="MUK158" s="10"/>
      <c r="MUL158" s="10"/>
      <c r="MUM158" s="10"/>
      <c r="MUN158" s="10"/>
      <c r="MUO158" s="10"/>
      <c r="MUP158" s="10"/>
      <c r="MUQ158" s="10"/>
      <c r="MUR158" s="10"/>
      <c r="MUS158" s="10"/>
      <c r="MUT158" s="10"/>
      <c r="MUU158" s="10"/>
      <c r="MUV158" s="10"/>
      <c r="MUW158" s="10"/>
      <c r="MUX158" s="10"/>
      <c r="MUY158" s="10"/>
      <c r="MUZ158" s="10"/>
      <c r="MVA158" s="10"/>
      <c r="MVB158" s="10"/>
      <c r="MVC158" s="10"/>
      <c r="MVD158" s="10"/>
      <c r="MVE158" s="10"/>
      <c r="MVF158" s="10"/>
      <c r="MVG158" s="10"/>
      <c r="MVH158" s="10"/>
      <c r="MVI158" s="10"/>
      <c r="MVJ158" s="10"/>
      <c r="MVK158" s="10"/>
      <c r="MVL158" s="10"/>
      <c r="MVM158" s="10"/>
      <c r="MVN158" s="10"/>
      <c r="MVO158" s="10"/>
      <c r="MVP158" s="10"/>
      <c r="MVQ158" s="10"/>
      <c r="MVR158" s="10"/>
      <c r="MVS158" s="10"/>
      <c r="MVT158" s="10"/>
      <c r="MVU158" s="10"/>
      <c r="MVV158" s="10"/>
      <c r="MVW158" s="10"/>
      <c r="MVX158" s="10"/>
      <c r="MVY158" s="10"/>
      <c r="MVZ158" s="10"/>
      <c r="MWA158" s="10"/>
      <c r="MWB158" s="10"/>
      <c r="MWC158" s="10"/>
      <c r="MWD158" s="10"/>
      <c r="MWE158" s="10"/>
      <c r="MWF158" s="10"/>
      <c r="MWG158" s="10"/>
      <c r="MWH158" s="10"/>
      <c r="MWI158" s="10"/>
      <c r="MWJ158" s="10"/>
      <c r="MWK158" s="10"/>
      <c r="MWL158" s="10"/>
      <c r="MWM158" s="10"/>
      <c r="MWN158" s="10"/>
      <c r="MWO158" s="10"/>
      <c r="MWP158" s="10"/>
      <c r="MWQ158" s="10"/>
      <c r="MWR158" s="10"/>
      <c r="MWS158" s="10"/>
      <c r="MWT158" s="10"/>
      <c r="MWU158" s="10"/>
      <c r="MWV158" s="10"/>
      <c r="MWW158" s="10"/>
      <c r="MWX158" s="10"/>
      <c r="MWY158" s="10"/>
      <c r="MWZ158" s="10"/>
      <c r="MXA158" s="10"/>
      <c r="MXB158" s="10"/>
      <c r="MXC158" s="10"/>
      <c r="MXD158" s="10"/>
      <c r="MXE158" s="10"/>
      <c r="MXF158" s="10"/>
      <c r="MXG158" s="10"/>
      <c r="MXH158" s="10"/>
      <c r="MXI158" s="10"/>
      <c r="MXJ158" s="10"/>
      <c r="MXK158" s="10"/>
      <c r="MXL158" s="10"/>
      <c r="MXM158" s="10"/>
      <c r="MXN158" s="10"/>
      <c r="MXO158" s="10"/>
      <c r="MXP158" s="10"/>
      <c r="MXQ158" s="10"/>
      <c r="MXR158" s="10"/>
      <c r="MXS158" s="10"/>
      <c r="MXT158" s="10"/>
      <c r="MXU158" s="10"/>
      <c r="MXV158" s="10"/>
      <c r="MXW158" s="10"/>
      <c r="MXX158" s="10"/>
      <c r="MXY158" s="10"/>
      <c r="MXZ158" s="10"/>
      <c r="MYA158" s="10"/>
      <c r="MYB158" s="10"/>
      <c r="MYC158" s="10"/>
      <c r="MYD158" s="10"/>
      <c r="MYE158" s="10"/>
      <c r="MYF158" s="10"/>
      <c r="MYG158" s="10"/>
      <c r="MYH158" s="10"/>
      <c r="MYI158" s="10"/>
      <c r="MYJ158" s="10"/>
      <c r="MYK158" s="10"/>
      <c r="MYL158" s="10"/>
      <c r="MYM158" s="10"/>
      <c r="MYN158" s="10"/>
      <c r="MYO158" s="10"/>
      <c r="MYP158" s="10"/>
      <c r="MYQ158" s="10"/>
      <c r="MYR158" s="10"/>
      <c r="MYS158" s="10"/>
      <c r="MYT158" s="10"/>
      <c r="MYU158" s="10"/>
      <c r="MYV158" s="10"/>
      <c r="MYW158" s="10"/>
      <c r="MYX158" s="10"/>
      <c r="MYY158" s="10"/>
      <c r="MYZ158" s="10"/>
      <c r="MZA158" s="10"/>
      <c r="MZB158" s="10"/>
      <c r="MZC158" s="10"/>
      <c r="MZD158" s="10"/>
      <c r="MZE158" s="10"/>
      <c r="MZF158" s="10"/>
      <c r="MZG158" s="10"/>
      <c r="MZH158" s="10"/>
      <c r="MZI158" s="10"/>
      <c r="MZJ158" s="10"/>
      <c r="MZK158" s="10"/>
      <c r="MZL158" s="10"/>
      <c r="MZM158" s="10"/>
      <c r="MZN158" s="10"/>
      <c r="MZO158" s="10"/>
      <c r="MZP158" s="10"/>
      <c r="MZQ158" s="10"/>
      <c r="MZR158" s="10"/>
      <c r="MZS158" s="10"/>
      <c r="MZT158" s="10"/>
      <c r="MZU158" s="10"/>
      <c r="MZV158" s="10"/>
      <c r="MZW158" s="10"/>
      <c r="MZX158" s="10"/>
      <c r="MZY158" s="10"/>
      <c r="MZZ158" s="10"/>
      <c r="NAA158" s="10"/>
      <c r="NAB158" s="10"/>
      <c r="NAC158" s="10"/>
      <c r="NAD158" s="10"/>
      <c r="NAE158" s="10"/>
      <c r="NAF158" s="10"/>
      <c r="NAG158" s="10"/>
      <c r="NAH158" s="10"/>
      <c r="NAI158" s="10"/>
      <c r="NAJ158" s="10"/>
      <c r="NAK158" s="10"/>
      <c r="NAL158" s="10"/>
      <c r="NAM158" s="10"/>
      <c r="NAN158" s="10"/>
      <c r="NAO158" s="10"/>
      <c r="NAP158" s="10"/>
      <c r="NAQ158" s="10"/>
      <c r="NAR158" s="10"/>
      <c r="NAS158" s="10"/>
      <c r="NAT158" s="10"/>
      <c r="NAU158" s="10"/>
      <c r="NAV158" s="10"/>
      <c r="NAW158" s="10"/>
      <c r="NAX158" s="10"/>
      <c r="NAY158" s="10"/>
      <c r="NAZ158" s="10"/>
      <c r="NBA158" s="10"/>
      <c r="NBB158" s="10"/>
      <c r="NBC158" s="10"/>
      <c r="NBD158" s="10"/>
      <c r="NBE158" s="10"/>
      <c r="NBF158" s="10"/>
      <c r="NBG158" s="10"/>
      <c r="NBH158" s="10"/>
      <c r="NBI158" s="10"/>
      <c r="NBJ158" s="10"/>
      <c r="NBK158" s="10"/>
      <c r="NBL158" s="10"/>
      <c r="NBM158" s="10"/>
      <c r="NBN158" s="10"/>
      <c r="NBO158" s="10"/>
      <c r="NBP158" s="10"/>
      <c r="NBQ158" s="10"/>
      <c r="NBR158" s="10"/>
      <c r="NBS158" s="10"/>
      <c r="NBT158" s="10"/>
      <c r="NBU158" s="10"/>
      <c r="NBV158" s="10"/>
      <c r="NBW158" s="10"/>
      <c r="NBX158" s="10"/>
      <c r="NBY158" s="10"/>
      <c r="NBZ158" s="10"/>
      <c r="NCA158" s="10"/>
      <c r="NCB158" s="10"/>
      <c r="NCC158" s="10"/>
      <c r="NCD158" s="10"/>
      <c r="NCE158" s="10"/>
      <c r="NCF158" s="10"/>
      <c r="NCG158" s="10"/>
      <c r="NCH158" s="10"/>
      <c r="NCI158" s="10"/>
      <c r="NCJ158" s="10"/>
      <c r="NCK158" s="10"/>
      <c r="NCL158" s="10"/>
      <c r="NCM158" s="10"/>
      <c r="NCN158" s="10"/>
      <c r="NCO158" s="10"/>
      <c r="NCP158" s="10"/>
      <c r="NCQ158" s="10"/>
      <c r="NCR158" s="10"/>
      <c r="NCS158" s="10"/>
      <c r="NCT158" s="10"/>
      <c r="NCU158" s="10"/>
      <c r="NCV158" s="10"/>
      <c r="NCW158" s="10"/>
      <c r="NCX158" s="10"/>
      <c r="NCY158" s="10"/>
      <c r="NCZ158" s="10"/>
      <c r="NDA158" s="10"/>
      <c r="NDB158" s="10"/>
      <c r="NDC158" s="10"/>
      <c r="NDD158" s="10"/>
      <c r="NDE158" s="10"/>
      <c r="NDF158" s="10"/>
      <c r="NDG158" s="10"/>
      <c r="NDH158" s="10"/>
      <c r="NDI158" s="10"/>
      <c r="NDJ158" s="10"/>
      <c r="NDK158" s="10"/>
      <c r="NDL158" s="10"/>
      <c r="NDM158" s="10"/>
      <c r="NDN158" s="10"/>
      <c r="NDO158" s="10"/>
      <c r="NDP158" s="10"/>
      <c r="NDQ158" s="10"/>
      <c r="NDR158" s="10"/>
      <c r="NDS158" s="10"/>
      <c r="NDT158" s="10"/>
      <c r="NDU158" s="10"/>
      <c r="NDV158" s="10"/>
      <c r="NDW158" s="10"/>
      <c r="NDX158" s="10"/>
      <c r="NDY158" s="10"/>
      <c r="NDZ158" s="10"/>
      <c r="NEA158" s="10"/>
      <c r="NEB158" s="10"/>
      <c r="NEC158" s="10"/>
      <c r="NED158" s="10"/>
      <c r="NEE158" s="10"/>
      <c r="NEF158" s="10"/>
      <c r="NEG158" s="10"/>
      <c r="NEH158" s="10"/>
      <c r="NEI158" s="10"/>
      <c r="NEJ158" s="10"/>
      <c r="NEK158" s="10"/>
      <c r="NEL158" s="10"/>
      <c r="NEM158" s="10"/>
      <c r="NEN158" s="10"/>
      <c r="NEO158" s="10"/>
      <c r="NEP158" s="10"/>
      <c r="NEQ158" s="10"/>
      <c r="NER158" s="10"/>
      <c r="NES158" s="10"/>
      <c r="NET158" s="10"/>
      <c r="NEU158" s="10"/>
      <c r="NEV158" s="10"/>
      <c r="NEW158" s="10"/>
      <c r="NEX158" s="10"/>
      <c r="NEY158" s="10"/>
      <c r="NEZ158" s="10"/>
      <c r="NFA158" s="10"/>
      <c r="NFB158" s="10"/>
      <c r="NFC158" s="10"/>
      <c r="NFD158" s="10"/>
      <c r="NFE158" s="10"/>
      <c r="NFF158" s="10"/>
      <c r="NFG158" s="10"/>
      <c r="NFH158" s="10"/>
      <c r="NFI158" s="10"/>
      <c r="NFJ158" s="10"/>
      <c r="NFK158" s="10"/>
      <c r="NFL158" s="10"/>
      <c r="NFM158" s="10"/>
      <c r="NFN158" s="10"/>
      <c r="NFO158" s="10"/>
      <c r="NFP158" s="10"/>
      <c r="NFQ158" s="10"/>
      <c r="NFR158" s="10"/>
      <c r="NFS158" s="10"/>
      <c r="NFT158" s="10"/>
      <c r="NFU158" s="10"/>
      <c r="NFV158" s="10"/>
      <c r="NFW158" s="10"/>
      <c r="NFX158" s="10"/>
      <c r="NFY158" s="10"/>
      <c r="NFZ158" s="10"/>
      <c r="NGA158" s="10"/>
      <c r="NGB158" s="10"/>
      <c r="NGC158" s="10"/>
      <c r="NGD158" s="10"/>
      <c r="NGE158" s="10"/>
      <c r="NGF158" s="10"/>
      <c r="NGG158" s="10"/>
      <c r="NGH158" s="10"/>
      <c r="NGI158" s="10"/>
      <c r="NGJ158" s="10"/>
      <c r="NGK158" s="10"/>
      <c r="NGL158" s="10"/>
      <c r="NGM158" s="10"/>
      <c r="NGN158" s="10"/>
      <c r="NGO158" s="10"/>
      <c r="NGP158" s="10"/>
      <c r="NGQ158" s="10"/>
      <c r="NGR158" s="10"/>
      <c r="NGS158" s="10"/>
      <c r="NGT158" s="10"/>
      <c r="NGU158" s="10"/>
      <c r="NGV158" s="10"/>
      <c r="NGW158" s="10"/>
      <c r="NGX158" s="10"/>
      <c r="NGY158" s="10"/>
      <c r="NGZ158" s="10"/>
      <c r="NHA158" s="10"/>
      <c r="NHB158" s="10"/>
      <c r="NHC158" s="10"/>
      <c r="NHD158" s="10"/>
      <c r="NHE158" s="10"/>
      <c r="NHF158" s="10"/>
      <c r="NHG158" s="10"/>
      <c r="NHH158" s="10"/>
      <c r="NHI158" s="10"/>
      <c r="NHJ158" s="10"/>
      <c r="NHK158" s="10"/>
      <c r="NHL158" s="10"/>
      <c r="NHM158" s="10"/>
      <c r="NHN158" s="10"/>
      <c r="NHO158" s="10"/>
      <c r="NHP158" s="10"/>
      <c r="NHQ158" s="10"/>
      <c r="NHR158" s="10"/>
      <c r="NHS158" s="10"/>
      <c r="NHT158" s="10"/>
      <c r="NHU158" s="10"/>
      <c r="NHV158" s="10"/>
      <c r="NHW158" s="10"/>
      <c r="NHX158" s="10"/>
      <c r="NHY158" s="10"/>
      <c r="NHZ158" s="10"/>
      <c r="NIA158" s="10"/>
      <c r="NIB158" s="10"/>
      <c r="NIC158" s="10"/>
      <c r="NID158" s="10"/>
      <c r="NIE158" s="10"/>
      <c r="NIF158" s="10"/>
      <c r="NIG158" s="10"/>
      <c r="NIH158" s="10"/>
      <c r="NII158" s="10"/>
      <c r="NIJ158" s="10"/>
      <c r="NIK158" s="10"/>
      <c r="NIL158" s="10"/>
      <c r="NIM158" s="10"/>
      <c r="NIN158" s="10"/>
      <c r="NIO158" s="10"/>
      <c r="NIP158" s="10"/>
      <c r="NIQ158" s="10"/>
      <c r="NIR158" s="10"/>
      <c r="NIS158" s="10"/>
      <c r="NIT158" s="10"/>
      <c r="NIU158" s="10"/>
      <c r="NIV158" s="10"/>
      <c r="NIW158" s="10"/>
      <c r="NIX158" s="10"/>
      <c r="NIY158" s="10"/>
      <c r="NIZ158" s="10"/>
      <c r="NJA158" s="10"/>
      <c r="NJB158" s="10"/>
      <c r="NJC158" s="10"/>
      <c r="NJD158" s="10"/>
      <c r="NJE158" s="10"/>
      <c r="NJF158" s="10"/>
      <c r="NJG158" s="10"/>
      <c r="NJH158" s="10"/>
      <c r="NJI158" s="10"/>
      <c r="NJJ158" s="10"/>
      <c r="NJK158" s="10"/>
      <c r="NJL158" s="10"/>
      <c r="NJM158" s="10"/>
      <c r="NJN158" s="10"/>
      <c r="NJO158" s="10"/>
      <c r="NJP158" s="10"/>
      <c r="NJQ158" s="10"/>
      <c r="NJR158" s="10"/>
      <c r="NJS158" s="10"/>
      <c r="NJT158" s="10"/>
      <c r="NJU158" s="10"/>
      <c r="NJV158" s="10"/>
      <c r="NJW158" s="10"/>
      <c r="NJX158" s="10"/>
      <c r="NJY158" s="10"/>
      <c r="NJZ158" s="10"/>
      <c r="NKA158" s="10"/>
      <c r="NKB158" s="10"/>
      <c r="NKC158" s="10"/>
      <c r="NKD158" s="10"/>
      <c r="NKE158" s="10"/>
      <c r="NKF158" s="10"/>
      <c r="NKG158" s="10"/>
      <c r="NKH158" s="10"/>
      <c r="NKI158" s="10"/>
      <c r="NKJ158" s="10"/>
      <c r="NKK158" s="10"/>
      <c r="NKL158" s="10"/>
      <c r="NKM158" s="10"/>
      <c r="NKN158" s="10"/>
      <c r="NKO158" s="10"/>
      <c r="NKP158" s="10"/>
      <c r="NKQ158" s="10"/>
      <c r="NKR158" s="10"/>
      <c r="NKS158" s="10"/>
      <c r="NKT158" s="10"/>
      <c r="NKU158" s="10"/>
      <c r="NKV158" s="10"/>
      <c r="NKW158" s="10"/>
      <c r="NKX158" s="10"/>
      <c r="NKY158" s="10"/>
      <c r="NKZ158" s="10"/>
      <c r="NLA158" s="10"/>
      <c r="NLB158" s="10"/>
      <c r="NLC158" s="10"/>
      <c r="NLD158" s="10"/>
      <c r="NLE158" s="10"/>
      <c r="NLF158" s="10"/>
      <c r="NLG158" s="10"/>
      <c r="NLH158" s="10"/>
      <c r="NLI158" s="10"/>
      <c r="NLJ158" s="10"/>
      <c r="NLK158" s="10"/>
      <c r="NLL158" s="10"/>
      <c r="NLM158" s="10"/>
      <c r="NLN158" s="10"/>
      <c r="NLO158" s="10"/>
      <c r="NLP158" s="10"/>
      <c r="NLQ158" s="10"/>
      <c r="NLR158" s="10"/>
      <c r="NLS158" s="10"/>
      <c r="NLT158" s="10"/>
      <c r="NLU158" s="10"/>
      <c r="NLV158" s="10"/>
      <c r="NLW158" s="10"/>
      <c r="NLX158" s="10"/>
      <c r="NLY158" s="10"/>
      <c r="NLZ158" s="10"/>
      <c r="NMA158" s="10"/>
      <c r="NMB158" s="10"/>
      <c r="NMC158" s="10"/>
      <c r="NMD158" s="10"/>
      <c r="NME158" s="10"/>
      <c r="NMF158" s="10"/>
      <c r="NMG158" s="10"/>
      <c r="NMH158" s="10"/>
      <c r="NMI158" s="10"/>
      <c r="NMJ158" s="10"/>
      <c r="NMK158" s="10"/>
      <c r="NML158" s="10"/>
      <c r="NMM158" s="10"/>
      <c r="NMN158" s="10"/>
      <c r="NMO158" s="10"/>
      <c r="NMP158" s="10"/>
      <c r="NMQ158" s="10"/>
      <c r="NMR158" s="10"/>
      <c r="NMS158" s="10"/>
      <c r="NMT158" s="10"/>
      <c r="NMU158" s="10"/>
      <c r="NMV158" s="10"/>
      <c r="NMW158" s="10"/>
      <c r="NMX158" s="10"/>
      <c r="NMY158" s="10"/>
      <c r="NMZ158" s="10"/>
      <c r="NNA158" s="10"/>
      <c r="NNB158" s="10"/>
      <c r="NNC158" s="10"/>
      <c r="NND158" s="10"/>
      <c r="NNE158" s="10"/>
      <c r="NNF158" s="10"/>
      <c r="NNG158" s="10"/>
      <c r="NNH158" s="10"/>
      <c r="NNI158" s="10"/>
      <c r="NNJ158" s="10"/>
      <c r="NNK158" s="10"/>
      <c r="NNL158" s="10"/>
      <c r="NNM158" s="10"/>
      <c r="NNN158" s="10"/>
      <c r="NNO158" s="10"/>
      <c r="NNP158" s="10"/>
      <c r="NNQ158" s="10"/>
      <c r="NNR158" s="10"/>
      <c r="NNS158" s="10"/>
      <c r="NNT158" s="10"/>
      <c r="NNU158" s="10"/>
      <c r="NNV158" s="10"/>
      <c r="NNW158" s="10"/>
      <c r="NNX158" s="10"/>
      <c r="NNY158" s="10"/>
      <c r="NNZ158" s="10"/>
      <c r="NOA158" s="10"/>
      <c r="NOB158" s="10"/>
      <c r="NOC158" s="10"/>
      <c r="NOD158" s="10"/>
      <c r="NOE158" s="10"/>
      <c r="NOF158" s="10"/>
      <c r="NOG158" s="10"/>
      <c r="NOH158" s="10"/>
      <c r="NOI158" s="10"/>
      <c r="NOJ158" s="10"/>
      <c r="NOK158" s="10"/>
      <c r="NOL158" s="10"/>
      <c r="NOM158" s="10"/>
      <c r="NON158" s="10"/>
      <c r="NOO158" s="10"/>
      <c r="NOP158" s="10"/>
      <c r="NOQ158" s="10"/>
      <c r="NOR158" s="10"/>
      <c r="NOS158" s="10"/>
      <c r="NOT158" s="10"/>
      <c r="NOU158" s="10"/>
      <c r="NOV158" s="10"/>
      <c r="NOW158" s="10"/>
      <c r="NOX158" s="10"/>
      <c r="NOY158" s="10"/>
      <c r="NOZ158" s="10"/>
      <c r="NPA158" s="10"/>
      <c r="NPB158" s="10"/>
      <c r="NPC158" s="10"/>
      <c r="NPD158" s="10"/>
      <c r="NPE158" s="10"/>
      <c r="NPF158" s="10"/>
      <c r="NPG158" s="10"/>
      <c r="NPH158" s="10"/>
      <c r="NPI158" s="10"/>
      <c r="NPJ158" s="10"/>
      <c r="NPK158" s="10"/>
      <c r="NPL158" s="10"/>
      <c r="NPM158" s="10"/>
      <c r="NPN158" s="10"/>
      <c r="NPO158" s="10"/>
      <c r="NPP158" s="10"/>
      <c r="NPQ158" s="10"/>
      <c r="NPR158" s="10"/>
      <c r="NPS158" s="10"/>
      <c r="NPT158" s="10"/>
      <c r="NPU158" s="10"/>
      <c r="NPV158" s="10"/>
      <c r="NPW158" s="10"/>
      <c r="NPX158" s="10"/>
      <c r="NPY158" s="10"/>
      <c r="NPZ158" s="10"/>
      <c r="NQA158" s="10"/>
      <c r="NQB158" s="10"/>
      <c r="NQC158" s="10"/>
      <c r="NQD158" s="10"/>
      <c r="NQE158" s="10"/>
      <c r="NQF158" s="10"/>
      <c r="NQG158" s="10"/>
      <c r="NQH158" s="10"/>
      <c r="NQI158" s="10"/>
      <c r="NQJ158" s="10"/>
      <c r="NQK158" s="10"/>
      <c r="NQL158" s="10"/>
      <c r="NQM158" s="10"/>
      <c r="NQN158" s="10"/>
      <c r="NQO158" s="10"/>
      <c r="NQP158" s="10"/>
      <c r="NQQ158" s="10"/>
      <c r="NQR158" s="10"/>
      <c r="NQS158" s="10"/>
      <c r="NQT158" s="10"/>
      <c r="NQU158" s="10"/>
      <c r="NQV158" s="10"/>
      <c r="NQW158" s="10"/>
      <c r="NQX158" s="10"/>
      <c r="NQY158" s="10"/>
      <c r="NQZ158" s="10"/>
      <c r="NRA158" s="10"/>
      <c r="NRB158" s="10"/>
      <c r="NRC158" s="10"/>
      <c r="NRD158" s="10"/>
      <c r="NRE158" s="10"/>
      <c r="NRF158" s="10"/>
      <c r="NRG158" s="10"/>
      <c r="NRH158" s="10"/>
      <c r="NRI158" s="10"/>
      <c r="NRJ158" s="10"/>
      <c r="NRK158" s="10"/>
      <c r="NRL158" s="10"/>
      <c r="NRM158" s="10"/>
      <c r="NRN158" s="10"/>
      <c r="NRO158" s="10"/>
      <c r="NRP158" s="10"/>
      <c r="NRQ158" s="10"/>
      <c r="NRR158" s="10"/>
      <c r="NRS158" s="10"/>
      <c r="NRT158" s="10"/>
      <c r="NRU158" s="10"/>
      <c r="NRV158" s="10"/>
      <c r="NRW158" s="10"/>
      <c r="NRX158" s="10"/>
      <c r="NRY158" s="10"/>
      <c r="NRZ158" s="10"/>
      <c r="NSA158" s="10"/>
      <c r="NSB158" s="10"/>
      <c r="NSC158" s="10"/>
      <c r="NSD158" s="10"/>
      <c r="NSE158" s="10"/>
      <c r="NSF158" s="10"/>
      <c r="NSG158" s="10"/>
      <c r="NSH158" s="10"/>
      <c r="NSI158" s="10"/>
      <c r="NSJ158" s="10"/>
      <c r="NSK158" s="10"/>
      <c r="NSL158" s="10"/>
      <c r="NSM158" s="10"/>
      <c r="NSN158" s="10"/>
      <c r="NSO158" s="10"/>
      <c r="NSP158" s="10"/>
      <c r="NSQ158" s="10"/>
      <c r="NSR158" s="10"/>
      <c r="NSS158" s="10"/>
      <c r="NST158" s="10"/>
      <c r="NSU158" s="10"/>
      <c r="NSV158" s="10"/>
      <c r="NSW158" s="10"/>
      <c r="NSX158" s="10"/>
      <c r="NSY158" s="10"/>
      <c r="NSZ158" s="10"/>
      <c r="NTA158" s="10"/>
      <c r="NTB158" s="10"/>
      <c r="NTC158" s="10"/>
      <c r="NTD158" s="10"/>
      <c r="NTE158" s="10"/>
      <c r="NTF158" s="10"/>
      <c r="NTG158" s="10"/>
      <c r="NTH158" s="10"/>
      <c r="NTI158" s="10"/>
      <c r="NTJ158" s="10"/>
      <c r="NTK158" s="10"/>
      <c r="NTL158" s="10"/>
      <c r="NTM158" s="10"/>
      <c r="NTN158" s="10"/>
      <c r="NTO158" s="10"/>
      <c r="NTP158" s="10"/>
      <c r="NTQ158" s="10"/>
      <c r="NTR158" s="10"/>
      <c r="NTS158" s="10"/>
      <c r="NTT158" s="10"/>
      <c r="NTU158" s="10"/>
      <c r="NTV158" s="10"/>
      <c r="NTW158" s="10"/>
      <c r="NTX158" s="10"/>
      <c r="NTY158" s="10"/>
      <c r="NTZ158" s="10"/>
      <c r="NUA158" s="10"/>
      <c r="NUB158" s="10"/>
      <c r="NUC158" s="10"/>
      <c r="NUD158" s="10"/>
      <c r="NUE158" s="10"/>
      <c r="NUF158" s="10"/>
      <c r="NUG158" s="10"/>
      <c r="NUH158" s="10"/>
      <c r="NUI158" s="10"/>
      <c r="NUJ158" s="10"/>
      <c r="NUK158" s="10"/>
      <c r="NUL158" s="10"/>
      <c r="NUM158" s="10"/>
      <c r="NUN158" s="10"/>
      <c r="NUO158" s="10"/>
      <c r="NUP158" s="10"/>
      <c r="NUQ158" s="10"/>
      <c r="NUR158" s="10"/>
      <c r="NUS158" s="10"/>
      <c r="NUT158" s="10"/>
      <c r="NUU158" s="10"/>
      <c r="NUV158" s="10"/>
      <c r="NUW158" s="10"/>
      <c r="NUX158" s="10"/>
      <c r="NUY158" s="10"/>
      <c r="NUZ158" s="10"/>
      <c r="NVA158" s="10"/>
      <c r="NVB158" s="10"/>
      <c r="NVC158" s="10"/>
      <c r="NVD158" s="10"/>
      <c r="NVE158" s="10"/>
      <c r="NVF158" s="10"/>
      <c r="NVG158" s="10"/>
      <c r="NVH158" s="10"/>
      <c r="NVI158" s="10"/>
      <c r="NVJ158" s="10"/>
      <c r="NVK158" s="10"/>
      <c r="NVL158" s="10"/>
      <c r="NVM158" s="10"/>
      <c r="NVN158" s="10"/>
      <c r="NVO158" s="10"/>
      <c r="NVP158" s="10"/>
      <c r="NVQ158" s="10"/>
      <c r="NVR158" s="10"/>
      <c r="NVS158" s="10"/>
      <c r="NVT158" s="10"/>
      <c r="NVU158" s="10"/>
      <c r="NVV158" s="10"/>
      <c r="NVW158" s="10"/>
      <c r="NVX158" s="10"/>
      <c r="NVY158" s="10"/>
      <c r="NVZ158" s="10"/>
      <c r="NWA158" s="10"/>
      <c r="NWB158" s="10"/>
      <c r="NWC158" s="10"/>
      <c r="NWD158" s="10"/>
      <c r="NWE158" s="10"/>
      <c r="NWF158" s="10"/>
      <c r="NWG158" s="10"/>
      <c r="NWH158" s="10"/>
      <c r="NWI158" s="10"/>
      <c r="NWJ158" s="10"/>
      <c r="NWK158" s="10"/>
      <c r="NWL158" s="10"/>
      <c r="NWM158" s="10"/>
      <c r="NWN158" s="10"/>
      <c r="NWO158" s="10"/>
      <c r="NWP158" s="10"/>
      <c r="NWQ158" s="10"/>
      <c r="NWR158" s="10"/>
      <c r="NWS158" s="10"/>
      <c r="NWT158" s="10"/>
      <c r="NWU158" s="10"/>
      <c r="NWV158" s="10"/>
      <c r="NWW158" s="10"/>
      <c r="NWX158" s="10"/>
      <c r="NWY158" s="10"/>
      <c r="NWZ158" s="10"/>
      <c r="NXA158" s="10"/>
      <c r="NXB158" s="10"/>
      <c r="NXC158" s="10"/>
      <c r="NXD158" s="10"/>
      <c r="NXE158" s="10"/>
      <c r="NXF158" s="10"/>
      <c r="NXG158" s="10"/>
      <c r="NXH158" s="10"/>
      <c r="NXI158" s="10"/>
      <c r="NXJ158" s="10"/>
      <c r="NXK158" s="10"/>
      <c r="NXL158" s="10"/>
      <c r="NXM158" s="10"/>
      <c r="NXN158" s="10"/>
      <c r="NXO158" s="10"/>
      <c r="NXP158" s="10"/>
      <c r="NXQ158" s="10"/>
      <c r="NXR158" s="10"/>
      <c r="NXS158" s="10"/>
      <c r="NXT158" s="10"/>
      <c r="NXU158" s="10"/>
      <c r="NXV158" s="10"/>
      <c r="NXW158" s="10"/>
      <c r="NXX158" s="10"/>
      <c r="NXY158" s="10"/>
      <c r="NXZ158" s="10"/>
      <c r="NYA158" s="10"/>
      <c r="NYB158" s="10"/>
      <c r="NYC158" s="10"/>
      <c r="NYD158" s="10"/>
      <c r="NYE158" s="10"/>
      <c r="NYF158" s="10"/>
      <c r="NYG158" s="10"/>
      <c r="NYH158" s="10"/>
      <c r="NYI158" s="10"/>
      <c r="NYJ158" s="10"/>
      <c r="NYK158" s="10"/>
      <c r="NYL158" s="10"/>
      <c r="NYM158" s="10"/>
      <c r="NYN158" s="10"/>
      <c r="NYO158" s="10"/>
      <c r="NYP158" s="10"/>
      <c r="NYQ158" s="10"/>
      <c r="NYR158" s="10"/>
      <c r="NYS158" s="10"/>
      <c r="NYT158" s="10"/>
      <c r="NYU158" s="10"/>
      <c r="NYV158" s="10"/>
      <c r="NYW158" s="10"/>
      <c r="NYX158" s="10"/>
      <c r="NYY158" s="10"/>
      <c r="NYZ158" s="10"/>
      <c r="NZA158" s="10"/>
      <c r="NZB158" s="10"/>
      <c r="NZC158" s="10"/>
      <c r="NZD158" s="10"/>
      <c r="NZE158" s="10"/>
      <c r="NZF158" s="10"/>
      <c r="NZG158" s="10"/>
      <c r="NZH158" s="10"/>
      <c r="NZI158" s="10"/>
      <c r="NZJ158" s="10"/>
      <c r="NZK158" s="10"/>
      <c r="NZL158" s="10"/>
      <c r="NZM158" s="10"/>
      <c r="NZN158" s="10"/>
      <c r="NZO158" s="10"/>
      <c r="NZP158" s="10"/>
      <c r="NZQ158" s="10"/>
      <c r="NZR158" s="10"/>
      <c r="NZS158" s="10"/>
      <c r="NZT158" s="10"/>
      <c r="NZU158" s="10"/>
      <c r="NZV158" s="10"/>
      <c r="NZW158" s="10"/>
      <c r="NZX158" s="10"/>
      <c r="NZY158" s="10"/>
      <c r="NZZ158" s="10"/>
      <c r="OAA158" s="10"/>
      <c r="OAB158" s="10"/>
      <c r="OAC158" s="10"/>
      <c r="OAD158" s="10"/>
      <c r="OAE158" s="10"/>
      <c r="OAF158" s="10"/>
      <c r="OAG158" s="10"/>
      <c r="OAH158" s="10"/>
      <c r="OAI158" s="10"/>
      <c r="OAJ158" s="10"/>
      <c r="OAK158" s="10"/>
      <c r="OAL158" s="10"/>
      <c r="OAM158" s="10"/>
      <c r="OAN158" s="10"/>
      <c r="OAO158" s="10"/>
      <c r="OAP158" s="10"/>
      <c r="OAQ158" s="10"/>
      <c r="OAR158" s="10"/>
      <c r="OAS158" s="10"/>
      <c r="OAT158" s="10"/>
      <c r="OAU158" s="10"/>
      <c r="OAV158" s="10"/>
      <c r="OAW158" s="10"/>
      <c r="OAX158" s="10"/>
      <c r="OAY158" s="10"/>
      <c r="OAZ158" s="10"/>
      <c r="OBA158" s="10"/>
      <c r="OBB158" s="10"/>
      <c r="OBC158" s="10"/>
      <c r="OBD158" s="10"/>
      <c r="OBE158" s="10"/>
      <c r="OBF158" s="10"/>
      <c r="OBG158" s="10"/>
      <c r="OBH158" s="10"/>
      <c r="OBI158" s="10"/>
      <c r="OBJ158" s="10"/>
      <c r="OBK158" s="10"/>
      <c r="OBL158" s="10"/>
      <c r="OBM158" s="10"/>
      <c r="OBN158" s="10"/>
      <c r="OBO158" s="10"/>
      <c r="OBP158" s="10"/>
      <c r="OBQ158" s="10"/>
      <c r="OBR158" s="10"/>
      <c r="OBS158" s="10"/>
      <c r="OBT158" s="10"/>
      <c r="OBU158" s="10"/>
      <c r="OBV158" s="10"/>
      <c r="OBW158" s="10"/>
      <c r="OBX158" s="10"/>
      <c r="OBY158" s="10"/>
      <c r="OBZ158" s="10"/>
      <c r="OCA158" s="10"/>
      <c r="OCB158" s="10"/>
      <c r="OCC158" s="10"/>
      <c r="OCD158" s="10"/>
      <c r="OCE158" s="10"/>
      <c r="OCF158" s="10"/>
      <c r="OCG158" s="10"/>
      <c r="OCH158" s="10"/>
      <c r="OCI158" s="10"/>
      <c r="OCJ158" s="10"/>
      <c r="OCK158" s="10"/>
      <c r="OCL158" s="10"/>
      <c r="OCM158" s="10"/>
      <c r="OCN158" s="10"/>
      <c r="OCO158" s="10"/>
      <c r="OCP158" s="10"/>
      <c r="OCQ158" s="10"/>
      <c r="OCR158" s="10"/>
      <c r="OCS158" s="10"/>
      <c r="OCT158" s="10"/>
      <c r="OCU158" s="10"/>
      <c r="OCV158" s="10"/>
      <c r="OCW158" s="10"/>
      <c r="OCX158" s="10"/>
      <c r="OCY158" s="10"/>
      <c r="OCZ158" s="10"/>
      <c r="ODA158" s="10"/>
      <c r="ODB158" s="10"/>
      <c r="ODC158" s="10"/>
      <c r="ODD158" s="10"/>
      <c r="ODE158" s="10"/>
      <c r="ODF158" s="10"/>
      <c r="ODG158" s="10"/>
      <c r="ODH158" s="10"/>
      <c r="ODI158" s="10"/>
      <c r="ODJ158" s="10"/>
      <c r="ODK158" s="10"/>
      <c r="ODL158" s="10"/>
      <c r="ODM158" s="10"/>
      <c r="ODN158" s="10"/>
      <c r="ODO158" s="10"/>
      <c r="ODP158" s="10"/>
      <c r="ODQ158" s="10"/>
      <c r="ODR158" s="10"/>
      <c r="ODS158" s="10"/>
      <c r="ODT158" s="10"/>
      <c r="ODU158" s="10"/>
      <c r="ODV158" s="10"/>
      <c r="ODW158" s="10"/>
      <c r="ODX158" s="10"/>
      <c r="ODY158" s="10"/>
      <c r="ODZ158" s="10"/>
      <c r="OEA158" s="10"/>
      <c r="OEB158" s="10"/>
      <c r="OEC158" s="10"/>
      <c r="OED158" s="10"/>
      <c r="OEE158" s="10"/>
      <c r="OEF158" s="10"/>
      <c r="OEG158" s="10"/>
      <c r="OEH158" s="10"/>
      <c r="OEI158" s="10"/>
      <c r="OEJ158" s="10"/>
      <c r="OEK158" s="10"/>
      <c r="OEL158" s="10"/>
      <c r="OEM158" s="10"/>
      <c r="OEN158" s="10"/>
      <c r="OEO158" s="10"/>
      <c r="OEP158" s="10"/>
      <c r="OEQ158" s="10"/>
      <c r="OER158" s="10"/>
      <c r="OES158" s="10"/>
      <c r="OET158" s="10"/>
      <c r="OEU158" s="10"/>
      <c r="OEV158" s="10"/>
      <c r="OEW158" s="10"/>
      <c r="OEX158" s="10"/>
      <c r="OEY158" s="10"/>
      <c r="OEZ158" s="10"/>
      <c r="OFA158" s="10"/>
      <c r="OFB158" s="10"/>
      <c r="OFC158" s="10"/>
      <c r="OFD158" s="10"/>
      <c r="OFE158" s="10"/>
      <c r="OFF158" s="10"/>
      <c r="OFG158" s="10"/>
      <c r="OFH158" s="10"/>
      <c r="OFI158" s="10"/>
      <c r="OFJ158" s="10"/>
      <c r="OFK158" s="10"/>
      <c r="OFL158" s="10"/>
      <c r="OFM158" s="10"/>
      <c r="OFN158" s="10"/>
      <c r="OFO158" s="10"/>
      <c r="OFP158" s="10"/>
      <c r="OFQ158" s="10"/>
      <c r="OFR158" s="10"/>
      <c r="OFS158" s="10"/>
      <c r="OFT158" s="10"/>
      <c r="OFU158" s="10"/>
      <c r="OFV158" s="10"/>
      <c r="OFW158" s="10"/>
      <c r="OFX158" s="10"/>
      <c r="OFY158" s="10"/>
      <c r="OFZ158" s="10"/>
      <c r="OGA158" s="10"/>
      <c r="OGB158" s="10"/>
      <c r="OGC158" s="10"/>
      <c r="OGD158" s="10"/>
      <c r="OGE158" s="10"/>
      <c r="OGF158" s="10"/>
      <c r="OGG158" s="10"/>
      <c r="OGH158" s="10"/>
      <c r="OGI158" s="10"/>
      <c r="OGJ158" s="10"/>
      <c r="OGK158" s="10"/>
      <c r="OGL158" s="10"/>
      <c r="OGM158" s="10"/>
      <c r="OGN158" s="10"/>
      <c r="OGO158" s="10"/>
      <c r="OGP158" s="10"/>
      <c r="OGQ158" s="10"/>
      <c r="OGR158" s="10"/>
      <c r="OGS158" s="10"/>
      <c r="OGT158" s="10"/>
      <c r="OGU158" s="10"/>
      <c r="OGV158" s="10"/>
      <c r="OGW158" s="10"/>
      <c r="OGX158" s="10"/>
      <c r="OGY158" s="10"/>
      <c r="OGZ158" s="10"/>
      <c r="OHA158" s="10"/>
      <c r="OHB158" s="10"/>
      <c r="OHC158" s="10"/>
      <c r="OHD158" s="10"/>
      <c r="OHE158" s="10"/>
      <c r="OHF158" s="10"/>
      <c r="OHG158" s="10"/>
      <c r="OHH158" s="10"/>
      <c r="OHI158" s="10"/>
      <c r="OHJ158" s="10"/>
      <c r="OHK158" s="10"/>
      <c r="OHL158" s="10"/>
      <c r="OHM158" s="10"/>
      <c r="OHN158" s="10"/>
      <c r="OHO158" s="10"/>
      <c r="OHP158" s="10"/>
      <c r="OHQ158" s="10"/>
      <c r="OHR158" s="10"/>
      <c r="OHS158" s="10"/>
      <c r="OHT158" s="10"/>
      <c r="OHU158" s="10"/>
      <c r="OHV158" s="10"/>
      <c r="OHW158" s="10"/>
      <c r="OHX158" s="10"/>
      <c r="OHY158" s="10"/>
      <c r="OHZ158" s="10"/>
      <c r="OIA158" s="10"/>
      <c r="OIB158" s="10"/>
      <c r="OIC158" s="10"/>
      <c r="OID158" s="10"/>
      <c r="OIE158" s="10"/>
      <c r="OIF158" s="10"/>
      <c r="OIG158" s="10"/>
      <c r="OIH158" s="10"/>
      <c r="OII158" s="10"/>
      <c r="OIJ158" s="10"/>
      <c r="OIK158" s="10"/>
      <c r="OIL158" s="10"/>
      <c r="OIM158" s="10"/>
      <c r="OIN158" s="10"/>
      <c r="OIO158" s="10"/>
      <c r="OIP158" s="10"/>
      <c r="OIQ158" s="10"/>
      <c r="OIR158" s="10"/>
      <c r="OIS158" s="10"/>
      <c r="OIT158" s="10"/>
      <c r="OIU158" s="10"/>
      <c r="OIV158" s="10"/>
      <c r="OIW158" s="10"/>
      <c r="OIX158" s="10"/>
      <c r="OIY158" s="10"/>
      <c r="OIZ158" s="10"/>
      <c r="OJA158" s="10"/>
      <c r="OJB158" s="10"/>
      <c r="OJC158" s="10"/>
      <c r="OJD158" s="10"/>
      <c r="OJE158" s="10"/>
      <c r="OJF158" s="10"/>
      <c r="OJG158" s="10"/>
      <c r="OJH158" s="10"/>
      <c r="OJI158" s="10"/>
      <c r="OJJ158" s="10"/>
      <c r="OJK158" s="10"/>
      <c r="OJL158" s="10"/>
      <c r="OJM158" s="10"/>
      <c r="OJN158" s="10"/>
      <c r="OJO158" s="10"/>
      <c r="OJP158" s="10"/>
      <c r="OJQ158" s="10"/>
      <c r="OJR158" s="10"/>
      <c r="OJS158" s="10"/>
      <c r="OJT158" s="10"/>
      <c r="OJU158" s="10"/>
      <c r="OJV158" s="10"/>
      <c r="OJW158" s="10"/>
      <c r="OJX158" s="10"/>
      <c r="OJY158" s="10"/>
      <c r="OJZ158" s="10"/>
      <c r="OKA158" s="10"/>
      <c r="OKB158" s="10"/>
      <c r="OKC158" s="10"/>
      <c r="OKD158" s="10"/>
      <c r="OKE158" s="10"/>
      <c r="OKF158" s="10"/>
      <c r="OKG158" s="10"/>
      <c r="OKH158" s="10"/>
      <c r="OKI158" s="10"/>
      <c r="OKJ158" s="10"/>
      <c r="OKK158" s="10"/>
      <c r="OKL158" s="10"/>
      <c r="OKM158" s="10"/>
      <c r="OKN158" s="10"/>
      <c r="OKO158" s="10"/>
      <c r="OKP158" s="10"/>
      <c r="OKQ158" s="10"/>
      <c r="OKR158" s="10"/>
      <c r="OKS158" s="10"/>
      <c r="OKT158" s="10"/>
      <c r="OKU158" s="10"/>
      <c r="OKV158" s="10"/>
      <c r="OKW158" s="10"/>
      <c r="OKX158" s="10"/>
      <c r="OKY158" s="10"/>
      <c r="OKZ158" s="10"/>
      <c r="OLA158" s="10"/>
      <c r="OLB158" s="10"/>
      <c r="OLC158" s="10"/>
      <c r="OLD158" s="10"/>
      <c r="OLE158" s="10"/>
      <c r="OLF158" s="10"/>
      <c r="OLG158" s="10"/>
      <c r="OLH158" s="10"/>
      <c r="OLI158" s="10"/>
      <c r="OLJ158" s="10"/>
      <c r="OLK158" s="10"/>
      <c r="OLL158" s="10"/>
      <c r="OLM158" s="10"/>
      <c r="OLN158" s="10"/>
      <c r="OLO158" s="10"/>
      <c r="OLP158" s="10"/>
      <c r="OLQ158" s="10"/>
      <c r="OLR158" s="10"/>
      <c r="OLS158" s="10"/>
      <c r="OLT158" s="10"/>
      <c r="OLU158" s="10"/>
      <c r="OLV158" s="10"/>
      <c r="OLW158" s="10"/>
      <c r="OLX158" s="10"/>
      <c r="OLY158" s="10"/>
      <c r="OLZ158" s="10"/>
      <c r="OMA158" s="10"/>
      <c r="OMB158" s="10"/>
      <c r="OMC158" s="10"/>
      <c r="OMD158" s="10"/>
      <c r="OME158" s="10"/>
      <c r="OMF158" s="10"/>
      <c r="OMG158" s="10"/>
      <c r="OMH158" s="10"/>
      <c r="OMI158" s="10"/>
      <c r="OMJ158" s="10"/>
      <c r="OMK158" s="10"/>
      <c r="OML158" s="10"/>
      <c r="OMM158" s="10"/>
      <c r="OMN158" s="10"/>
      <c r="OMO158" s="10"/>
      <c r="OMP158" s="10"/>
      <c r="OMQ158" s="10"/>
      <c r="OMR158" s="10"/>
      <c r="OMS158" s="10"/>
      <c r="OMT158" s="10"/>
      <c r="OMU158" s="10"/>
      <c r="OMV158" s="10"/>
      <c r="OMW158" s="10"/>
      <c r="OMX158" s="10"/>
      <c r="OMY158" s="10"/>
      <c r="OMZ158" s="10"/>
      <c r="ONA158" s="10"/>
      <c r="ONB158" s="10"/>
      <c r="ONC158" s="10"/>
      <c r="OND158" s="10"/>
      <c r="ONE158" s="10"/>
      <c r="ONF158" s="10"/>
      <c r="ONG158" s="10"/>
      <c r="ONH158" s="10"/>
      <c r="ONI158" s="10"/>
      <c r="ONJ158" s="10"/>
      <c r="ONK158" s="10"/>
      <c r="ONL158" s="10"/>
      <c r="ONM158" s="10"/>
      <c r="ONN158" s="10"/>
      <c r="ONO158" s="10"/>
      <c r="ONP158" s="10"/>
      <c r="ONQ158" s="10"/>
      <c r="ONR158" s="10"/>
      <c r="ONS158" s="10"/>
      <c r="ONT158" s="10"/>
      <c r="ONU158" s="10"/>
      <c r="ONV158" s="10"/>
      <c r="ONW158" s="10"/>
      <c r="ONX158" s="10"/>
      <c r="ONY158" s="10"/>
      <c r="ONZ158" s="10"/>
      <c r="OOA158" s="10"/>
      <c r="OOB158" s="10"/>
      <c r="OOC158" s="10"/>
      <c r="OOD158" s="10"/>
      <c r="OOE158" s="10"/>
      <c r="OOF158" s="10"/>
      <c r="OOG158" s="10"/>
      <c r="OOH158" s="10"/>
      <c r="OOI158" s="10"/>
      <c r="OOJ158" s="10"/>
      <c r="OOK158" s="10"/>
      <c r="OOL158" s="10"/>
      <c r="OOM158" s="10"/>
      <c r="OON158" s="10"/>
      <c r="OOO158" s="10"/>
      <c r="OOP158" s="10"/>
      <c r="OOQ158" s="10"/>
      <c r="OOR158" s="10"/>
      <c r="OOS158" s="10"/>
      <c r="OOT158" s="10"/>
      <c r="OOU158" s="10"/>
      <c r="OOV158" s="10"/>
      <c r="OOW158" s="10"/>
      <c r="OOX158" s="10"/>
      <c r="OOY158" s="10"/>
      <c r="OOZ158" s="10"/>
      <c r="OPA158" s="10"/>
      <c r="OPB158" s="10"/>
      <c r="OPC158" s="10"/>
      <c r="OPD158" s="10"/>
      <c r="OPE158" s="10"/>
      <c r="OPF158" s="10"/>
      <c r="OPG158" s="10"/>
      <c r="OPH158" s="10"/>
      <c r="OPI158" s="10"/>
      <c r="OPJ158" s="10"/>
      <c r="OPK158" s="10"/>
      <c r="OPL158" s="10"/>
      <c r="OPM158" s="10"/>
      <c r="OPN158" s="10"/>
      <c r="OPO158" s="10"/>
      <c r="OPP158" s="10"/>
      <c r="OPQ158" s="10"/>
      <c r="OPR158" s="10"/>
      <c r="OPS158" s="10"/>
      <c r="OPT158" s="10"/>
      <c r="OPU158" s="10"/>
      <c r="OPV158" s="10"/>
      <c r="OPW158" s="10"/>
      <c r="OPX158" s="10"/>
      <c r="OPY158" s="10"/>
      <c r="OPZ158" s="10"/>
      <c r="OQA158" s="10"/>
      <c r="OQB158" s="10"/>
      <c r="OQC158" s="10"/>
      <c r="OQD158" s="10"/>
      <c r="OQE158" s="10"/>
      <c r="OQF158" s="10"/>
      <c r="OQG158" s="10"/>
      <c r="OQH158" s="10"/>
      <c r="OQI158" s="10"/>
      <c r="OQJ158" s="10"/>
      <c r="OQK158" s="10"/>
      <c r="OQL158" s="10"/>
      <c r="OQM158" s="10"/>
      <c r="OQN158" s="10"/>
      <c r="OQO158" s="10"/>
      <c r="OQP158" s="10"/>
      <c r="OQQ158" s="10"/>
      <c r="OQR158" s="10"/>
      <c r="OQS158" s="10"/>
      <c r="OQT158" s="10"/>
      <c r="OQU158" s="10"/>
      <c r="OQV158" s="10"/>
      <c r="OQW158" s="10"/>
      <c r="OQX158" s="10"/>
      <c r="OQY158" s="10"/>
      <c r="OQZ158" s="10"/>
      <c r="ORA158" s="10"/>
      <c r="ORB158" s="10"/>
      <c r="ORC158" s="10"/>
      <c r="ORD158" s="10"/>
      <c r="ORE158" s="10"/>
      <c r="ORF158" s="10"/>
      <c r="ORG158" s="10"/>
      <c r="ORH158" s="10"/>
      <c r="ORI158" s="10"/>
      <c r="ORJ158" s="10"/>
      <c r="ORK158" s="10"/>
      <c r="ORL158" s="10"/>
      <c r="ORM158" s="10"/>
      <c r="ORN158" s="10"/>
      <c r="ORO158" s="10"/>
      <c r="ORP158" s="10"/>
      <c r="ORQ158" s="10"/>
      <c r="ORR158" s="10"/>
      <c r="ORS158" s="10"/>
      <c r="ORT158" s="10"/>
      <c r="ORU158" s="10"/>
      <c r="ORV158" s="10"/>
      <c r="ORW158" s="10"/>
      <c r="ORX158" s="10"/>
      <c r="ORY158" s="10"/>
      <c r="ORZ158" s="10"/>
      <c r="OSA158" s="10"/>
      <c r="OSB158" s="10"/>
      <c r="OSC158" s="10"/>
      <c r="OSD158" s="10"/>
      <c r="OSE158" s="10"/>
      <c r="OSF158" s="10"/>
      <c r="OSG158" s="10"/>
      <c r="OSH158" s="10"/>
      <c r="OSI158" s="10"/>
      <c r="OSJ158" s="10"/>
      <c r="OSK158" s="10"/>
      <c r="OSL158" s="10"/>
      <c r="OSM158" s="10"/>
      <c r="OSN158" s="10"/>
      <c r="OSO158" s="10"/>
      <c r="OSP158" s="10"/>
      <c r="OSQ158" s="10"/>
      <c r="OSR158" s="10"/>
      <c r="OSS158" s="10"/>
      <c r="OST158" s="10"/>
      <c r="OSU158" s="10"/>
      <c r="OSV158" s="10"/>
      <c r="OSW158" s="10"/>
      <c r="OSX158" s="10"/>
      <c r="OSY158" s="10"/>
      <c r="OSZ158" s="10"/>
      <c r="OTA158" s="10"/>
      <c r="OTB158" s="10"/>
      <c r="OTC158" s="10"/>
      <c r="OTD158" s="10"/>
      <c r="OTE158" s="10"/>
      <c r="OTF158" s="10"/>
      <c r="OTG158" s="10"/>
      <c r="OTH158" s="10"/>
      <c r="OTI158" s="10"/>
      <c r="OTJ158" s="10"/>
      <c r="OTK158" s="10"/>
      <c r="OTL158" s="10"/>
      <c r="OTM158" s="10"/>
      <c r="OTN158" s="10"/>
      <c r="OTO158" s="10"/>
      <c r="OTP158" s="10"/>
      <c r="OTQ158" s="10"/>
      <c r="OTR158" s="10"/>
      <c r="OTS158" s="10"/>
      <c r="OTT158" s="10"/>
      <c r="OTU158" s="10"/>
      <c r="OTV158" s="10"/>
      <c r="OTW158" s="10"/>
      <c r="OTX158" s="10"/>
      <c r="OTY158" s="10"/>
      <c r="OTZ158" s="10"/>
      <c r="OUA158" s="10"/>
      <c r="OUB158" s="10"/>
      <c r="OUC158" s="10"/>
      <c r="OUD158" s="10"/>
      <c r="OUE158" s="10"/>
      <c r="OUF158" s="10"/>
      <c r="OUG158" s="10"/>
      <c r="OUH158" s="10"/>
      <c r="OUI158" s="10"/>
      <c r="OUJ158" s="10"/>
      <c r="OUK158" s="10"/>
      <c r="OUL158" s="10"/>
      <c r="OUM158" s="10"/>
      <c r="OUN158" s="10"/>
      <c r="OUO158" s="10"/>
      <c r="OUP158" s="10"/>
      <c r="OUQ158" s="10"/>
      <c r="OUR158" s="10"/>
      <c r="OUS158" s="10"/>
      <c r="OUT158" s="10"/>
      <c r="OUU158" s="10"/>
      <c r="OUV158" s="10"/>
      <c r="OUW158" s="10"/>
      <c r="OUX158" s="10"/>
      <c r="OUY158" s="10"/>
      <c r="OUZ158" s="10"/>
      <c r="OVA158" s="10"/>
      <c r="OVB158" s="10"/>
      <c r="OVC158" s="10"/>
      <c r="OVD158" s="10"/>
      <c r="OVE158" s="10"/>
      <c r="OVF158" s="10"/>
      <c r="OVG158" s="10"/>
      <c r="OVH158" s="10"/>
      <c r="OVI158" s="10"/>
      <c r="OVJ158" s="10"/>
      <c r="OVK158" s="10"/>
      <c r="OVL158" s="10"/>
      <c r="OVM158" s="10"/>
      <c r="OVN158" s="10"/>
      <c r="OVO158" s="10"/>
      <c r="OVP158" s="10"/>
      <c r="OVQ158" s="10"/>
      <c r="OVR158" s="10"/>
      <c r="OVS158" s="10"/>
      <c r="OVT158" s="10"/>
      <c r="OVU158" s="10"/>
      <c r="OVV158" s="10"/>
      <c r="OVW158" s="10"/>
      <c r="OVX158" s="10"/>
      <c r="OVY158" s="10"/>
      <c r="OVZ158" s="10"/>
      <c r="OWA158" s="10"/>
      <c r="OWB158" s="10"/>
      <c r="OWC158" s="10"/>
      <c r="OWD158" s="10"/>
      <c r="OWE158" s="10"/>
      <c r="OWF158" s="10"/>
      <c r="OWG158" s="10"/>
      <c r="OWH158" s="10"/>
      <c r="OWI158" s="10"/>
      <c r="OWJ158" s="10"/>
      <c r="OWK158" s="10"/>
      <c r="OWL158" s="10"/>
      <c r="OWM158" s="10"/>
      <c r="OWN158" s="10"/>
      <c r="OWO158" s="10"/>
      <c r="OWP158" s="10"/>
      <c r="OWQ158" s="10"/>
      <c r="OWR158" s="10"/>
      <c r="OWS158" s="10"/>
      <c r="OWT158" s="10"/>
      <c r="OWU158" s="10"/>
      <c r="OWV158" s="10"/>
      <c r="OWW158" s="10"/>
      <c r="OWX158" s="10"/>
      <c r="OWY158" s="10"/>
      <c r="OWZ158" s="10"/>
      <c r="OXA158" s="10"/>
      <c r="OXB158" s="10"/>
      <c r="OXC158" s="10"/>
      <c r="OXD158" s="10"/>
      <c r="OXE158" s="10"/>
      <c r="OXF158" s="10"/>
      <c r="OXG158" s="10"/>
      <c r="OXH158" s="10"/>
      <c r="OXI158" s="10"/>
      <c r="OXJ158" s="10"/>
      <c r="OXK158" s="10"/>
      <c r="OXL158" s="10"/>
      <c r="OXM158" s="10"/>
      <c r="OXN158" s="10"/>
      <c r="OXO158" s="10"/>
      <c r="OXP158" s="10"/>
      <c r="OXQ158" s="10"/>
      <c r="OXR158" s="10"/>
      <c r="OXS158" s="10"/>
      <c r="OXT158" s="10"/>
      <c r="OXU158" s="10"/>
      <c r="OXV158" s="10"/>
      <c r="OXW158" s="10"/>
      <c r="OXX158" s="10"/>
      <c r="OXY158" s="10"/>
      <c r="OXZ158" s="10"/>
      <c r="OYA158" s="10"/>
      <c r="OYB158" s="10"/>
      <c r="OYC158" s="10"/>
      <c r="OYD158" s="10"/>
      <c r="OYE158" s="10"/>
      <c r="OYF158" s="10"/>
      <c r="OYG158" s="10"/>
      <c r="OYH158" s="10"/>
      <c r="OYI158" s="10"/>
      <c r="OYJ158" s="10"/>
      <c r="OYK158" s="10"/>
      <c r="OYL158" s="10"/>
      <c r="OYM158" s="10"/>
      <c r="OYN158" s="10"/>
      <c r="OYO158" s="10"/>
      <c r="OYP158" s="10"/>
      <c r="OYQ158" s="10"/>
      <c r="OYR158" s="10"/>
      <c r="OYS158" s="10"/>
      <c r="OYT158" s="10"/>
      <c r="OYU158" s="10"/>
      <c r="OYV158" s="10"/>
      <c r="OYW158" s="10"/>
      <c r="OYX158" s="10"/>
      <c r="OYY158" s="10"/>
      <c r="OYZ158" s="10"/>
      <c r="OZA158" s="10"/>
      <c r="OZB158" s="10"/>
      <c r="OZC158" s="10"/>
      <c r="OZD158" s="10"/>
      <c r="OZE158" s="10"/>
      <c r="OZF158" s="10"/>
      <c r="OZG158" s="10"/>
      <c r="OZH158" s="10"/>
      <c r="OZI158" s="10"/>
      <c r="OZJ158" s="10"/>
      <c r="OZK158" s="10"/>
      <c r="OZL158" s="10"/>
      <c r="OZM158" s="10"/>
      <c r="OZN158" s="10"/>
      <c r="OZO158" s="10"/>
      <c r="OZP158" s="10"/>
      <c r="OZQ158" s="10"/>
      <c r="OZR158" s="10"/>
      <c r="OZS158" s="10"/>
      <c r="OZT158" s="10"/>
      <c r="OZU158" s="10"/>
      <c r="OZV158" s="10"/>
      <c r="OZW158" s="10"/>
      <c r="OZX158" s="10"/>
      <c r="OZY158" s="10"/>
      <c r="OZZ158" s="10"/>
      <c r="PAA158" s="10"/>
      <c r="PAB158" s="10"/>
      <c r="PAC158" s="10"/>
      <c r="PAD158" s="10"/>
      <c r="PAE158" s="10"/>
      <c r="PAF158" s="10"/>
      <c r="PAG158" s="10"/>
      <c r="PAH158" s="10"/>
      <c r="PAI158" s="10"/>
      <c r="PAJ158" s="10"/>
      <c r="PAK158" s="10"/>
      <c r="PAL158" s="10"/>
      <c r="PAM158" s="10"/>
      <c r="PAN158" s="10"/>
      <c r="PAO158" s="10"/>
      <c r="PAP158" s="10"/>
      <c r="PAQ158" s="10"/>
      <c r="PAR158" s="10"/>
      <c r="PAS158" s="10"/>
      <c r="PAT158" s="10"/>
      <c r="PAU158" s="10"/>
      <c r="PAV158" s="10"/>
      <c r="PAW158" s="10"/>
      <c r="PAX158" s="10"/>
      <c r="PAY158" s="10"/>
      <c r="PAZ158" s="10"/>
      <c r="PBA158" s="10"/>
      <c r="PBB158" s="10"/>
      <c r="PBC158" s="10"/>
      <c r="PBD158" s="10"/>
      <c r="PBE158" s="10"/>
      <c r="PBF158" s="10"/>
      <c r="PBG158" s="10"/>
      <c r="PBH158" s="10"/>
      <c r="PBI158" s="10"/>
      <c r="PBJ158" s="10"/>
      <c r="PBK158" s="10"/>
      <c r="PBL158" s="10"/>
      <c r="PBM158" s="10"/>
      <c r="PBN158" s="10"/>
      <c r="PBO158" s="10"/>
      <c r="PBP158" s="10"/>
      <c r="PBQ158" s="10"/>
      <c r="PBR158" s="10"/>
      <c r="PBS158" s="10"/>
      <c r="PBT158" s="10"/>
      <c r="PBU158" s="10"/>
      <c r="PBV158" s="10"/>
      <c r="PBW158" s="10"/>
      <c r="PBX158" s="10"/>
      <c r="PBY158" s="10"/>
      <c r="PBZ158" s="10"/>
      <c r="PCA158" s="10"/>
      <c r="PCB158" s="10"/>
      <c r="PCC158" s="10"/>
      <c r="PCD158" s="10"/>
      <c r="PCE158" s="10"/>
      <c r="PCF158" s="10"/>
      <c r="PCG158" s="10"/>
      <c r="PCH158" s="10"/>
      <c r="PCI158" s="10"/>
      <c r="PCJ158" s="10"/>
      <c r="PCK158" s="10"/>
      <c r="PCL158" s="10"/>
      <c r="PCM158" s="10"/>
      <c r="PCN158" s="10"/>
      <c r="PCO158" s="10"/>
      <c r="PCP158" s="10"/>
      <c r="PCQ158" s="10"/>
      <c r="PCR158" s="10"/>
      <c r="PCS158" s="10"/>
      <c r="PCT158" s="10"/>
      <c r="PCU158" s="10"/>
      <c r="PCV158" s="10"/>
      <c r="PCW158" s="10"/>
      <c r="PCX158" s="10"/>
      <c r="PCY158" s="10"/>
      <c r="PCZ158" s="10"/>
      <c r="PDA158" s="10"/>
      <c r="PDB158" s="10"/>
      <c r="PDC158" s="10"/>
      <c r="PDD158" s="10"/>
      <c r="PDE158" s="10"/>
      <c r="PDF158" s="10"/>
      <c r="PDG158" s="10"/>
      <c r="PDH158" s="10"/>
      <c r="PDI158" s="10"/>
      <c r="PDJ158" s="10"/>
      <c r="PDK158" s="10"/>
      <c r="PDL158" s="10"/>
      <c r="PDM158" s="10"/>
      <c r="PDN158" s="10"/>
      <c r="PDO158" s="10"/>
      <c r="PDP158" s="10"/>
      <c r="PDQ158" s="10"/>
      <c r="PDR158" s="10"/>
      <c r="PDS158" s="10"/>
      <c r="PDT158" s="10"/>
      <c r="PDU158" s="10"/>
      <c r="PDV158" s="10"/>
      <c r="PDW158" s="10"/>
      <c r="PDX158" s="10"/>
      <c r="PDY158" s="10"/>
      <c r="PDZ158" s="10"/>
      <c r="PEA158" s="10"/>
      <c r="PEB158" s="10"/>
      <c r="PEC158" s="10"/>
      <c r="PED158" s="10"/>
      <c r="PEE158" s="10"/>
      <c r="PEF158" s="10"/>
      <c r="PEG158" s="10"/>
      <c r="PEH158" s="10"/>
      <c r="PEI158" s="10"/>
      <c r="PEJ158" s="10"/>
      <c r="PEK158" s="10"/>
      <c r="PEL158" s="10"/>
      <c r="PEM158" s="10"/>
      <c r="PEN158" s="10"/>
      <c r="PEO158" s="10"/>
      <c r="PEP158" s="10"/>
      <c r="PEQ158" s="10"/>
      <c r="PER158" s="10"/>
      <c r="PES158" s="10"/>
      <c r="PET158" s="10"/>
      <c r="PEU158" s="10"/>
      <c r="PEV158" s="10"/>
      <c r="PEW158" s="10"/>
      <c r="PEX158" s="10"/>
      <c r="PEY158" s="10"/>
      <c r="PEZ158" s="10"/>
      <c r="PFA158" s="10"/>
      <c r="PFB158" s="10"/>
      <c r="PFC158" s="10"/>
      <c r="PFD158" s="10"/>
      <c r="PFE158" s="10"/>
      <c r="PFF158" s="10"/>
      <c r="PFG158" s="10"/>
      <c r="PFH158" s="10"/>
      <c r="PFI158" s="10"/>
      <c r="PFJ158" s="10"/>
      <c r="PFK158" s="10"/>
      <c r="PFL158" s="10"/>
      <c r="PFM158" s="10"/>
      <c r="PFN158" s="10"/>
      <c r="PFO158" s="10"/>
      <c r="PFP158" s="10"/>
      <c r="PFQ158" s="10"/>
      <c r="PFR158" s="10"/>
      <c r="PFS158" s="10"/>
      <c r="PFT158" s="10"/>
      <c r="PFU158" s="10"/>
      <c r="PFV158" s="10"/>
      <c r="PFW158" s="10"/>
      <c r="PFX158" s="10"/>
      <c r="PFY158" s="10"/>
      <c r="PFZ158" s="10"/>
      <c r="PGA158" s="10"/>
      <c r="PGB158" s="10"/>
      <c r="PGC158" s="10"/>
      <c r="PGD158" s="10"/>
      <c r="PGE158" s="10"/>
      <c r="PGF158" s="10"/>
      <c r="PGG158" s="10"/>
      <c r="PGH158" s="10"/>
      <c r="PGI158" s="10"/>
      <c r="PGJ158" s="10"/>
      <c r="PGK158" s="10"/>
      <c r="PGL158" s="10"/>
      <c r="PGM158" s="10"/>
      <c r="PGN158" s="10"/>
      <c r="PGO158" s="10"/>
      <c r="PGP158" s="10"/>
      <c r="PGQ158" s="10"/>
      <c r="PGR158" s="10"/>
      <c r="PGS158" s="10"/>
      <c r="PGT158" s="10"/>
      <c r="PGU158" s="10"/>
      <c r="PGV158" s="10"/>
      <c r="PGW158" s="10"/>
      <c r="PGX158" s="10"/>
      <c r="PGY158" s="10"/>
      <c r="PGZ158" s="10"/>
      <c r="PHA158" s="10"/>
      <c r="PHB158" s="10"/>
      <c r="PHC158" s="10"/>
      <c r="PHD158" s="10"/>
      <c r="PHE158" s="10"/>
      <c r="PHF158" s="10"/>
      <c r="PHG158" s="10"/>
      <c r="PHH158" s="10"/>
      <c r="PHI158" s="10"/>
      <c r="PHJ158" s="10"/>
      <c r="PHK158" s="10"/>
      <c r="PHL158" s="10"/>
      <c r="PHM158" s="10"/>
      <c r="PHN158" s="10"/>
      <c r="PHO158" s="10"/>
      <c r="PHP158" s="10"/>
      <c r="PHQ158" s="10"/>
      <c r="PHR158" s="10"/>
      <c r="PHS158" s="10"/>
      <c r="PHT158" s="10"/>
      <c r="PHU158" s="10"/>
      <c r="PHV158" s="10"/>
      <c r="PHW158" s="10"/>
      <c r="PHX158" s="10"/>
      <c r="PHY158" s="10"/>
      <c r="PHZ158" s="10"/>
      <c r="PIA158" s="10"/>
      <c r="PIB158" s="10"/>
      <c r="PIC158" s="10"/>
      <c r="PID158" s="10"/>
      <c r="PIE158" s="10"/>
      <c r="PIF158" s="10"/>
      <c r="PIG158" s="10"/>
      <c r="PIH158" s="10"/>
      <c r="PII158" s="10"/>
      <c r="PIJ158" s="10"/>
      <c r="PIK158" s="10"/>
      <c r="PIL158" s="10"/>
      <c r="PIM158" s="10"/>
      <c r="PIN158" s="10"/>
      <c r="PIO158" s="10"/>
      <c r="PIP158" s="10"/>
      <c r="PIQ158" s="10"/>
      <c r="PIR158" s="10"/>
      <c r="PIS158" s="10"/>
      <c r="PIT158" s="10"/>
      <c r="PIU158" s="10"/>
      <c r="PIV158" s="10"/>
      <c r="PIW158" s="10"/>
      <c r="PIX158" s="10"/>
      <c r="PIY158" s="10"/>
      <c r="PIZ158" s="10"/>
      <c r="PJA158" s="10"/>
      <c r="PJB158" s="10"/>
      <c r="PJC158" s="10"/>
      <c r="PJD158" s="10"/>
      <c r="PJE158" s="10"/>
      <c r="PJF158" s="10"/>
      <c r="PJG158" s="10"/>
      <c r="PJH158" s="10"/>
      <c r="PJI158" s="10"/>
      <c r="PJJ158" s="10"/>
      <c r="PJK158" s="10"/>
      <c r="PJL158" s="10"/>
      <c r="PJM158" s="10"/>
      <c r="PJN158" s="10"/>
      <c r="PJO158" s="10"/>
      <c r="PJP158" s="10"/>
      <c r="PJQ158" s="10"/>
      <c r="PJR158" s="10"/>
      <c r="PJS158" s="10"/>
      <c r="PJT158" s="10"/>
      <c r="PJU158" s="10"/>
      <c r="PJV158" s="10"/>
      <c r="PJW158" s="10"/>
      <c r="PJX158" s="10"/>
      <c r="PJY158" s="10"/>
      <c r="PJZ158" s="10"/>
      <c r="PKA158" s="10"/>
      <c r="PKB158" s="10"/>
      <c r="PKC158" s="10"/>
      <c r="PKD158" s="10"/>
      <c r="PKE158" s="10"/>
      <c r="PKF158" s="10"/>
      <c r="PKG158" s="10"/>
      <c r="PKH158" s="10"/>
      <c r="PKI158" s="10"/>
      <c r="PKJ158" s="10"/>
      <c r="PKK158" s="10"/>
      <c r="PKL158" s="10"/>
      <c r="PKM158" s="10"/>
      <c r="PKN158" s="10"/>
      <c r="PKO158" s="10"/>
      <c r="PKP158" s="10"/>
      <c r="PKQ158" s="10"/>
      <c r="PKR158" s="10"/>
      <c r="PKS158" s="10"/>
      <c r="PKT158" s="10"/>
      <c r="PKU158" s="10"/>
      <c r="PKV158" s="10"/>
      <c r="PKW158" s="10"/>
      <c r="PKX158" s="10"/>
      <c r="PKY158" s="10"/>
      <c r="PKZ158" s="10"/>
      <c r="PLA158" s="10"/>
      <c r="PLB158" s="10"/>
      <c r="PLC158" s="10"/>
      <c r="PLD158" s="10"/>
      <c r="PLE158" s="10"/>
      <c r="PLF158" s="10"/>
      <c r="PLG158" s="10"/>
      <c r="PLH158" s="10"/>
      <c r="PLI158" s="10"/>
      <c r="PLJ158" s="10"/>
      <c r="PLK158" s="10"/>
      <c r="PLL158" s="10"/>
      <c r="PLM158" s="10"/>
      <c r="PLN158" s="10"/>
      <c r="PLO158" s="10"/>
      <c r="PLP158" s="10"/>
      <c r="PLQ158" s="10"/>
      <c r="PLR158" s="10"/>
      <c r="PLS158" s="10"/>
      <c r="PLT158" s="10"/>
      <c r="PLU158" s="10"/>
      <c r="PLV158" s="10"/>
      <c r="PLW158" s="10"/>
      <c r="PLX158" s="10"/>
      <c r="PLY158" s="10"/>
      <c r="PLZ158" s="10"/>
      <c r="PMA158" s="10"/>
      <c r="PMB158" s="10"/>
      <c r="PMC158" s="10"/>
      <c r="PMD158" s="10"/>
      <c r="PME158" s="10"/>
      <c r="PMF158" s="10"/>
      <c r="PMG158" s="10"/>
      <c r="PMH158" s="10"/>
      <c r="PMI158" s="10"/>
      <c r="PMJ158" s="10"/>
      <c r="PMK158" s="10"/>
      <c r="PML158" s="10"/>
      <c r="PMM158" s="10"/>
      <c r="PMN158" s="10"/>
      <c r="PMO158" s="10"/>
      <c r="PMP158" s="10"/>
      <c r="PMQ158" s="10"/>
      <c r="PMR158" s="10"/>
      <c r="PMS158" s="10"/>
      <c r="PMT158" s="10"/>
      <c r="PMU158" s="10"/>
      <c r="PMV158" s="10"/>
      <c r="PMW158" s="10"/>
      <c r="PMX158" s="10"/>
      <c r="PMY158" s="10"/>
      <c r="PMZ158" s="10"/>
      <c r="PNA158" s="10"/>
      <c r="PNB158" s="10"/>
      <c r="PNC158" s="10"/>
      <c r="PND158" s="10"/>
      <c r="PNE158" s="10"/>
      <c r="PNF158" s="10"/>
      <c r="PNG158" s="10"/>
      <c r="PNH158" s="10"/>
      <c r="PNI158" s="10"/>
      <c r="PNJ158" s="10"/>
      <c r="PNK158" s="10"/>
      <c r="PNL158" s="10"/>
      <c r="PNM158" s="10"/>
      <c r="PNN158" s="10"/>
      <c r="PNO158" s="10"/>
      <c r="PNP158" s="10"/>
      <c r="PNQ158" s="10"/>
      <c r="PNR158" s="10"/>
      <c r="PNS158" s="10"/>
      <c r="PNT158" s="10"/>
      <c r="PNU158" s="10"/>
      <c r="PNV158" s="10"/>
      <c r="PNW158" s="10"/>
      <c r="PNX158" s="10"/>
      <c r="PNY158" s="10"/>
      <c r="PNZ158" s="10"/>
      <c r="POA158" s="10"/>
      <c r="POB158" s="10"/>
      <c r="POC158" s="10"/>
      <c r="POD158" s="10"/>
      <c r="POE158" s="10"/>
      <c r="POF158" s="10"/>
      <c r="POG158" s="10"/>
      <c r="POH158" s="10"/>
      <c r="POI158" s="10"/>
      <c r="POJ158" s="10"/>
      <c r="POK158" s="10"/>
      <c r="POL158" s="10"/>
      <c r="POM158" s="10"/>
      <c r="PON158" s="10"/>
      <c r="POO158" s="10"/>
      <c r="POP158" s="10"/>
      <c r="POQ158" s="10"/>
      <c r="POR158" s="10"/>
      <c r="POS158" s="10"/>
      <c r="POT158" s="10"/>
      <c r="POU158" s="10"/>
      <c r="POV158" s="10"/>
      <c r="POW158" s="10"/>
      <c r="POX158" s="10"/>
      <c r="POY158" s="10"/>
      <c r="POZ158" s="10"/>
      <c r="PPA158" s="10"/>
      <c r="PPB158" s="10"/>
      <c r="PPC158" s="10"/>
      <c r="PPD158" s="10"/>
      <c r="PPE158" s="10"/>
      <c r="PPF158" s="10"/>
      <c r="PPG158" s="10"/>
      <c r="PPH158" s="10"/>
      <c r="PPI158" s="10"/>
      <c r="PPJ158" s="10"/>
      <c r="PPK158" s="10"/>
      <c r="PPL158" s="10"/>
      <c r="PPM158" s="10"/>
      <c r="PPN158" s="10"/>
      <c r="PPO158" s="10"/>
      <c r="PPP158" s="10"/>
      <c r="PPQ158" s="10"/>
      <c r="PPR158" s="10"/>
      <c r="PPS158" s="10"/>
      <c r="PPT158" s="10"/>
      <c r="PPU158" s="10"/>
      <c r="PPV158" s="10"/>
      <c r="PPW158" s="10"/>
      <c r="PPX158" s="10"/>
      <c r="PPY158" s="10"/>
      <c r="PPZ158" s="10"/>
      <c r="PQA158" s="10"/>
      <c r="PQB158" s="10"/>
      <c r="PQC158" s="10"/>
      <c r="PQD158" s="10"/>
      <c r="PQE158" s="10"/>
      <c r="PQF158" s="10"/>
      <c r="PQG158" s="10"/>
      <c r="PQH158" s="10"/>
      <c r="PQI158" s="10"/>
      <c r="PQJ158" s="10"/>
      <c r="PQK158" s="10"/>
      <c r="PQL158" s="10"/>
      <c r="PQM158" s="10"/>
      <c r="PQN158" s="10"/>
      <c r="PQO158" s="10"/>
      <c r="PQP158" s="10"/>
      <c r="PQQ158" s="10"/>
      <c r="PQR158" s="10"/>
      <c r="PQS158" s="10"/>
      <c r="PQT158" s="10"/>
      <c r="PQU158" s="10"/>
      <c r="PQV158" s="10"/>
      <c r="PQW158" s="10"/>
      <c r="PQX158" s="10"/>
      <c r="PQY158" s="10"/>
      <c r="PQZ158" s="10"/>
      <c r="PRA158" s="10"/>
      <c r="PRB158" s="10"/>
      <c r="PRC158" s="10"/>
      <c r="PRD158" s="10"/>
      <c r="PRE158" s="10"/>
      <c r="PRF158" s="10"/>
      <c r="PRG158" s="10"/>
      <c r="PRH158" s="10"/>
      <c r="PRI158" s="10"/>
      <c r="PRJ158" s="10"/>
      <c r="PRK158" s="10"/>
      <c r="PRL158" s="10"/>
      <c r="PRM158" s="10"/>
      <c r="PRN158" s="10"/>
      <c r="PRO158" s="10"/>
      <c r="PRP158" s="10"/>
      <c r="PRQ158" s="10"/>
      <c r="PRR158" s="10"/>
      <c r="PRS158" s="10"/>
      <c r="PRT158" s="10"/>
      <c r="PRU158" s="10"/>
      <c r="PRV158" s="10"/>
      <c r="PRW158" s="10"/>
      <c r="PRX158" s="10"/>
      <c r="PRY158" s="10"/>
      <c r="PRZ158" s="10"/>
      <c r="PSA158" s="10"/>
      <c r="PSB158" s="10"/>
      <c r="PSC158" s="10"/>
      <c r="PSD158" s="10"/>
      <c r="PSE158" s="10"/>
      <c r="PSF158" s="10"/>
      <c r="PSG158" s="10"/>
      <c r="PSH158" s="10"/>
      <c r="PSI158" s="10"/>
      <c r="PSJ158" s="10"/>
      <c r="PSK158" s="10"/>
      <c r="PSL158" s="10"/>
      <c r="PSM158" s="10"/>
      <c r="PSN158" s="10"/>
      <c r="PSO158" s="10"/>
      <c r="PSP158" s="10"/>
      <c r="PSQ158" s="10"/>
      <c r="PSR158" s="10"/>
      <c r="PSS158" s="10"/>
      <c r="PST158" s="10"/>
      <c r="PSU158" s="10"/>
      <c r="PSV158" s="10"/>
      <c r="PSW158" s="10"/>
      <c r="PSX158" s="10"/>
      <c r="PSY158" s="10"/>
      <c r="PSZ158" s="10"/>
      <c r="PTA158" s="10"/>
      <c r="PTB158" s="10"/>
      <c r="PTC158" s="10"/>
      <c r="PTD158" s="10"/>
      <c r="PTE158" s="10"/>
      <c r="PTF158" s="10"/>
      <c r="PTG158" s="10"/>
      <c r="PTH158" s="10"/>
      <c r="PTI158" s="10"/>
      <c r="PTJ158" s="10"/>
      <c r="PTK158" s="10"/>
      <c r="PTL158" s="10"/>
      <c r="PTM158" s="10"/>
      <c r="PTN158" s="10"/>
      <c r="PTO158" s="10"/>
      <c r="PTP158" s="10"/>
      <c r="PTQ158" s="10"/>
      <c r="PTR158" s="10"/>
      <c r="PTS158" s="10"/>
      <c r="PTT158" s="10"/>
      <c r="PTU158" s="10"/>
      <c r="PTV158" s="10"/>
      <c r="PTW158" s="10"/>
      <c r="PTX158" s="10"/>
      <c r="PTY158" s="10"/>
      <c r="PTZ158" s="10"/>
      <c r="PUA158" s="10"/>
      <c r="PUB158" s="10"/>
      <c r="PUC158" s="10"/>
      <c r="PUD158" s="10"/>
      <c r="PUE158" s="10"/>
      <c r="PUF158" s="10"/>
      <c r="PUG158" s="10"/>
      <c r="PUH158" s="10"/>
      <c r="PUI158" s="10"/>
      <c r="PUJ158" s="10"/>
      <c r="PUK158" s="10"/>
      <c r="PUL158" s="10"/>
      <c r="PUM158" s="10"/>
      <c r="PUN158" s="10"/>
      <c r="PUO158" s="10"/>
      <c r="PUP158" s="10"/>
      <c r="PUQ158" s="10"/>
      <c r="PUR158" s="10"/>
      <c r="PUS158" s="10"/>
      <c r="PUT158" s="10"/>
      <c r="PUU158" s="10"/>
      <c r="PUV158" s="10"/>
      <c r="PUW158" s="10"/>
      <c r="PUX158" s="10"/>
      <c r="PUY158" s="10"/>
      <c r="PUZ158" s="10"/>
      <c r="PVA158" s="10"/>
      <c r="PVB158" s="10"/>
      <c r="PVC158" s="10"/>
      <c r="PVD158" s="10"/>
      <c r="PVE158" s="10"/>
      <c r="PVF158" s="10"/>
      <c r="PVG158" s="10"/>
      <c r="PVH158" s="10"/>
      <c r="PVI158" s="10"/>
      <c r="PVJ158" s="10"/>
      <c r="PVK158" s="10"/>
      <c r="PVL158" s="10"/>
      <c r="PVM158" s="10"/>
      <c r="PVN158" s="10"/>
      <c r="PVO158" s="10"/>
      <c r="PVP158" s="10"/>
      <c r="PVQ158" s="10"/>
      <c r="PVR158" s="10"/>
      <c r="PVS158" s="10"/>
      <c r="PVT158" s="10"/>
      <c r="PVU158" s="10"/>
      <c r="PVV158" s="10"/>
      <c r="PVW158" s="10"/>
      <c r="PVX158" s="10"/>
      <c r="PVY158" s="10"/>
      <c r="PVZ158" s="10"/>
      <c r="PWA158" s="10"/>
      <c r="PWB158" s="10"/>
      <c r="PWC158" s="10"/>
      <c r="PWD158" s="10"/>
      <c r="PWE158" s="10"/>
      <c r="PWF158" s="10"/>
      <c r="PWG158" s="10"/>
      <c r="PWH158" s="10"/>
      <c r="PWI158" s="10"/>
      <c r="PWJ158" s="10"/>
      <c r="PWK158" s="10"/>
      <c r="PWL158" s="10"/>
      <c r="PWM158" s="10"/>
      <c r="PWN158" s="10"/>
      <c r="PWO158" s="10"/>
      <c r="PWP158" s="10"/>
      <c r="PWQ158" s="10"/>
      <c r="PWR158" s="10"/>
      <c r="PWS158" s="10"/>
      <c r="PWT158" s="10"/>
      <c r="PWU158" s="10"/>
      <c r="PWV158" s="10"/>
      <c r="PWW158" s="10"/>
      <c r="PWX158" s="10"/>
      <c r="PWY158" s="10"/>
      <c r="PWZ158" s="10"/>
      <c r="PXA158" s="10"/>
      <c r="PXB158" s="10"/>
      <c r="PXC158" s="10"/>
      <c r="PXD158" s="10"/>
      <c r="PXE158" s="10"/>
      <c r="PXF158" s="10"/>
      <c r="PXG158" s="10"/>
      <c r="PXH158" s="10"/>
      <c r="PXI158" s="10"/>
      <c r="PXJ158" s="10"/>
      <c r="PXK158" s="10"/>
      <c r="PXL158" s="10"/>
      <c r="PXM158" s="10"/>
      <c r="PXN158" s="10"/>
      <c r="PXO158" s="10"/>
      <c r="PXP158" s="10"/>
      <c r="PXQ158" s="10"/>
      <c r="PXR158" s="10"/>
      <c r="PXS158" s="10"/>
      <c r="PXT158" s="10"/>
      <c r="PXU158" s="10"/>
      <c r="PXV158" s="10"/>
      <c r="PXW158" s="10"/>
      <c r="PXX158" s="10"/>
      <c r="PXY158" s="10"/>
      <c r="PXZ158" s="10"/>
      <c r="PYA158" s="10"/>
      <c r="PYB158" s="10"/>
      <c r="PYC158" s="10"/>
      <c r="PYD158" s="10"/>
      <c r="PYE158" s="10"/>
      <c r="PYF158" s="10"/>
      <c r="PYG158" s="10"/>
      <c r="PYH158" s="10"/>
      <c r="PYI158" s="10"/>
      <c r="PYJ158" s="10"/>
      <c r="PYK158" s="10"/>
      <c r="PYL158" s="10"/>
      <c r="PYM158" s="10"/>
      <c r="PYN158" s="10"/>
      <c r="PYO158" s="10"/>
      <c r="PYP158" s="10"/>
      <c r="PYQ158" s="10"/>
      <c r="PYR158" s="10"/>
      <c r="PYS158" s="10"/>
      <c r="PYT158" s="10"/>
      <c r="PYU158" s="10"/>
      <c r="PYV158" s="10"/>
      <c r="PYW158" s="10"/>
      <c r="PYX158" s="10"/>
      <c r="PYY158" s="10"/>
      <c r="PYZ158" s="10"/>
      <c r="PZA158" s="10"/>
      <c r="PZB158" s="10"/>
      <c r="PZC158" s="10"/>
      <c r="PZD158" s="10"/>
      <c r="PZE158" s="10"/>
      <c r="PZF158" s="10"/>
      <c r="PZG158" s="10"/>
      <c r="PZH158" s="10"/>
      <c r="PZI158" s="10"/>
      <c r="PZJ158" s="10"/>
      <c r="PZK158" s="10"/>
      <c r="PZL158" s="10"/>
      <c r="PZM158" s="10"/>
      <c r="PZN158" s="10"/>
      <c r="PZO158" s="10"/>
      <c r="PZP158" s="10"/>
      <c r="PZQ158" s="10"/>
      <c r="PZR158" s="10"/>
      <c r="PZS158" s="10"/>
      <c r="PZT158" s="10"/>
      <c r="PZU158" s="10"/>
      <c r="PZV158" s="10"/>
      <c r="PZW158" s="10"/>
      <c r="PZX158" s="10"/>
      <c r="PZY158" s="10"/>
      <c r="PZZ158" s="10"/>
      <c r="QAA158" s="10"/>
      <c r="QAB158" s="10"/>
      <c r="QAC158" s="10"/>
      <c r="QAD158" s="10"/>
      <c r="QAE158" s="10"/>
      <c r="QAF158" s="10"/>
      <c r="QAG158" s="10"/>
      <c r="QAH158" s="10"/>
      <c r="QAI158" s="10"/>
      <c r="QAJ158" s="10"/>
      <c r="QAK158" s="10"/>
      <c r="QAL158" s="10"/>
      <c r="QAM158" s="10"/>
      <c r="QAN158" s="10"/>
      <c r="QAO158" s="10"/>
      <c r="QAP158" s="10"/>
      <c r="QAQ158" s="10"/>
      <c r="QAR158" s="10"/>
      <c r="QAS158" s="10"/>
      <c r="QAT158" s="10"/>
      <c r="QAU158" s="10"/>
      <c r="QAV158" s="10"/>
      <c r="QAW158" s="10"/>
      <c r="QAX158" s="10"/>
      <c r="QAY158" s="10"/>
      <c r="QAZ158" s="10"/>
      <c r="QBA158" s="10"/>
      <c r="QBB158" s="10"/>
      <c r="QBC158" s="10"/>
      <c r="QBD158" s="10"/>
      <c r="QBE158" s="10"/>
      <c r="QBF158" s="10"/>
      <c r="QBG158" s="10"/>
      <c r="QBH158" s="10"/>
      <c r="QBI158" s="10"/>
      <c r="QBJ158" s="10"/>
      <c r="QBK158" s="10"/>
      <c r="QBL158" s="10"/>
      <c r="QBM158" s="10"/>
      <c r="QBN158" s="10"/>
      <c r="QBO158" s="10"/>
      <c r="QBP158" s="10"/>
      <c r="QBQ158" s="10"/>
      <c r="QBR158" s="10"/>
      <c r="QBS158" s="10"/>
      <c r="QBT158" s="10"/>
      <c r="QBU158" s="10"/>
      <c r="QBV158" s="10"/>
      <c r="QBW158" s="10"/>
      <c r="QBX158" s="10"/>
      <c r="QBY158" s="10"/>
      <c r="QBZ158" s="10"/>
      <c r="QCA158" s="10"/>
      <c r="QCB158" s="10"/>
      <c r="QCC158" s="10"/>
      <c r="QCD158" s="10"/>
      <c r="QCE158" s="10"/>
      <c r="QCF158" s="10"/>
      <c r="QCG158" s="10"/>
      <c r="QCH158" s="10"/>
      <c r="QCI158" s="10"/>
      <c r="QCJ158" s="10"/>
      <c r="QCK158" s="10"/>
      <c r="QCL158" s="10"/>
      <c r="QCM158" s="10"/>
      <c r="QCN158" s="10"/>
      <c r="QCO158" s="10"/>
      <c r="QCP158" s="10"/>
      <c r="QCQ158" s="10"/>
      <c r="QCR158" s="10"/>
      <c r="QCS158" s="10"/>
      <c r="QCT158" s="10"/>
      <c r="QCU158" s="10"/>
      <c r="QCV158" s="10"/>
      <c r="QCW158" s="10"/>
      <c r="QCX158" s="10"/>
      <c r="QCY158" s="10"/>
      <c r="QCZ158" s="10"/>
      <c r="QDA158" s="10"/>
      <c r="QDB158" s="10"/>
      <c r="QDC158" s="10"/>
      <c r="QDD158" s="10"/>
      <c r="QDE158" s="10"/>
      <c r="QDF158" s="10"/>
      <c r="QDG158" s="10"/>
      <c r="QDH158" s="10"/>
      <c r="QDI158" s="10"/>
      <c r="QDJ158" s="10"/>
      <c r="QDK158" s="10"/>
      <c r="QDL158" s="10"/>
      <c r="QDM158" s="10"/>
      <c r="QDN158" s="10"/>
      <c r="QDO158" s="10"/>
      <c r="QDP158" s="10"/>
      <c r="QDQ158" s="10"/>
      <c r="QDR158" s="10"/>
      <c r="QDS158" s="10"/>
      <c r="QDT158" s="10"/>
      <c r="QDU158" s="10"/>
      <c r="QDV158" s="10"/>
      <c r="QDW158" s="10"/>
      <c r="QDX158" s="10"/>
      <c r="QDY158" s="10"/>
      <c r="QDZ158" s="10"/>
      <c r="QEA158" s="10"/>
      <c r="QEB158" s="10"/>
      <c r="QEC158" s="10"/>
      <c r="QED158" s="10"/>
      <c r="QEE158" s="10"/>
      <c r="QEF158" s="10"/>
      <c r="QEG158" s="10"/>
      <c r="QEH158" s="10"/>
      <c r="QEI158" s="10"/>
      <c r="QEJ158" s="10"/>
      <c r="QEK158" s="10"/>
      <c r="QEL158" s="10"/>
      <c r="QEM158" s="10"/>
      <c r="QEN158" s="10"/>
      <c r="QEO158" s="10"/>
      <c r="QEP158" s="10"/>
      <c r="QEQ158" s="10"/>
      <c r="QER158" s="10"/>
      <c r="QES158" s="10"/>
      <c r="QET158" s="10"/>
      <c r="QEU158" s="10"/>
      <c r="QEV158" s="10"/>
      <c r="QEW158" s="10"/>
      <c r="QEX158" s="10"/>
      <c r="QEY158" s="10"/>
      <c r="QEZ158" s="10"/>
      <c r="QFA158" s="10"/>
      <c r="QFB158" s="10"/>
      <c r="QFC158" s="10"/>
      <c r="QFD158" s="10"/>
      <c r="QFE158" s="10"/>
      <c r="QFF158" s="10"/>
      <c r="QFG158" s="10"/>
      <c r="QFH158" s="10"/>
      <c r="QFI158" s="10"/>
      <c r="QFJ158" s="10"/>
      <c r="QFK158" s="10"/>
      <c r="QFL158" s="10"/>
      <c r="QFM158" s="10"/>
      <c r="QFN158" s="10"/>
      <c r="QFO158" s="10"/>
      <c r="QFP158" s="10"/>
      <c r="QFQ158" s="10"/>
      <c r="QFR158" s="10"/>
      <c r="QFS158" s="10"/>
      <c r="QFT158" s="10"/>
      <c r="QFU158" s="10"/>
      <c r="QFV158" s="10"/>
      <c r="QFW158" s="10"/>
      <c r="QFX158" s="10"/>
      <c r="QFY158" s="10"/>
      <c r="QFZ158" s="10"/>
      <c r="QGA158" s="10"/>
      <c r="QGB158" s="10"/>
      <c r="QGC158" s="10"/>
      <c r="QGD158" s="10"/>
      <c r="QGE158" s="10"/>
      <c r="QGF158" s="10"/>
      <c r="QGG158" s="10"/>
      <c r="QGH158" s="10"/>
      <c r="QGI158" s="10"/>
      <c r="QGJ158" s="10"/>
      <c r="QGK158" s="10"/>
      <c r="QGL158" s="10"/>
      <c r="QGM158" s="10"/>
      <c r="QGN158" s="10"/>
      <c r="QGO158" s="10"/>
      <c r="QGP158" s="10"/>
      <c r="QGQ158" s="10"/>
      <c r="QGR158" s="10"/>
      <c r="QGS158" s="10"/>
      <c r="QGT158" s="10"/>
      <c r="QGU158" s="10"/>
      <c r="QGV158" s="10"/>
      <c r="QGW158" s="10"/>
      <c r="QGX158" s="10"/>
      <c r="QGY158" s="10"/>
      <c r="QGZ158" s="10"/>
      <c r="QHA158" s="10"/>
      <c r="QHB158" s="10"/>
      <c r="QHC158" s="10"/>
      <c r="QHD158" s="10"/>
      <c r="QHE158" s="10"/>
      <c r="QHF158" s="10"/>
      <c r="QHG158" s="10"/>
      <c r="QHH158" s="10"/>
      <c r="QHI158" s="10"/>
      <c r="QHJ158" s="10"/>
      <c r="QHK158" s="10"/>
      <c r="QHL158" s="10"/>
      <c r="QHM158" s="10"/>
      <c r="QHN158" s="10"/>
      <c r="QHO158" s="10"/>
      <c r="QHP158" s="10"/>
      <c r="QHQ158" s="10"/>
      <c r="QHR158" s="10"/>
      <c r="QHS158" s="10"/>
      <c r="QHT158" s="10"/>
      <c r="QHU158" s="10"/>
      <c r="QHV158" s="10"/>
      <c r="QHW158" s="10"/>
      <c r="QHX158" s="10"/>
      <c r="QHY158" s="10"/>
      <c r="QHZ158" s="10"/>
      <c r="QIA158" s="10"/>
      <c r="QIB158" s="10"/>
      <c r="QIC158" s="10"/>
      <c r="QID158" s="10"/>
      <c r="QIE158" s="10"/>
      <c r="QIF158" s="10"/>
      <c r="QIG158" s="10"/>
      <c r="QIH158" s="10"/>
      <c r="QII158" s="10"/>
      <c r="QIJ158" s="10"/>
      <c r="QIK158" s="10"/>
      <c r="QIL158" s="10"/>
      <c r="QIM158" s="10"/>
      <c r="QIN158" s="10"/>
      <c r="QIO158" s="10"/>
      <c r="QIP158" s="10"/>
      <c r="QIQ158" s="10"/>
      <c r="QIR158" s="10"/>
      <c r="QIS158" s="10"/>
      <c r="QIT158" s="10"/>
      <c r="QIU158" s="10"/>
      <c r="QIV158" s="10"/>
      <c r="QIW158" s="10"/>
      <c r="QIX158" s="10"/>
      <c r="QIY158" s="10"/>
      <c r="QIZ158" s="10"/>
      <c r="QJA158" s="10"/>
      <c r="QJB158" s="10"/>
      <c r="QJC158" s="10"/>
      <c r="QJD158" s="10"/>
      <c r="QJE158" s="10"/>
      <c r="QJF158" s="10"/>
      <c r="QJG158" s="10"/>
      <c r="QJH158" s="10"/>
      <c r="QJI158" s="10"/>
      <c r="QJJ158" s="10"/>
      <c r="QJK158" s="10"/>
      <c r="QJL158" s="10"/>
      <c r="QJM158" s="10"/>
      <c r="QJN158" s="10"/>
      <c r="QJO158" s="10"/>
      <c r="QJP158" s="10"/>
      <c r="QJQ158" s="10"/>
      <c r="QJR158" s="10"/>
      <c r="QJS158" s="10"/>
      <c r="QJT158" s="10"/>
      <c r="QJU158" s="10"/>
      <c r="QJV158" s="10"/>
      <c r="QJW158" s="10"/>
      <c r="QJX158" s="10"/>
      <c r="QJY158" s="10"/>
      <c r="QJZ158" s="10"/>
      <c r="QKA158" s="10"/>
      <c r="QKB158" s="10"/>
      <c r="QKC158" s="10"/>
      <c r="QKD158" s="10"/>
      <c r="QKE158" s="10"/>
      <c r="QKF158" s="10"/>
      <c r="QKG158" s="10"/>
      <c r="QKH158" s="10"/>
      <c r="QKI158" s="10"/>
      <c r="QKJ158" s="10"/>
      <c r="QKK158" s="10"/>
      <c r="QKL158" s="10"/>
      <c r="QKM158" s="10"/>
      <c r="QKN158" s="10"/>
      <c r="QKO158" s="10"/>
      <c r="QKP158" s="10"/>
      <c r="QKQ158" s="10"/>
      <c r="QKR158" s="10"/>
      <c r="QKS158" s="10"/>
      <c r="QKT158" s="10"/>
      <c r="QKU158" s="10"/>
      <c r="QKV158" s="10"/>
      <c r="QKW158" s="10"/>
      <c r="QKX158" s="10"/>
      <c r="QKY158" s="10"/>
      <c r="QKZ158" s="10"/>
      <c r="QLA158" s="10"/>
      <c r="QLB158" s="10"/>
      <c r="QLC158" s="10"/>
      <c r="QLD158" s="10"/>
      <c r="QLE158" s="10"/>
      <c r="QLF158" s="10"/>
      <c r="QLG158" s="10"/>
      <c r="QLH158" s="10"/>
      <c r="QLI158" s="10"/>
      <c r="QLJ158" s="10"/>
      <c r="QLK158" s="10"/>
      <c r="QLL158" s="10"/>
      <c r="QLM158" s="10"/>
      <c r="QLN158" s="10"/>
      <c r="QLO158" s="10"/>
      <c r="QLP158" s="10"/>
      <c r="QLQ158" s="10"/>
      <c r="QLR158" s="10"/>
      <c r="QLS158" s="10"/>
      <c r="QLT158" s="10"/>
      <c r="QLU158" s="10"/>
      <c r="QLV158" s="10"/>
      <c r="QLW158" s="10"/>
      <c r="QLX158" s="10"/>
      <c r="QLY158" s="10"/>
      <c r="QLZ158" s="10"/>
      <c r="QMA158" s="10"/>
      <c r="QMB158" s="10"/>
      <c r="QMC158" s="10"/>
      <c r="QMD158" s="10"/>
      <c r="QME158" s="10"/>
      <c r="QMF158" s="10"/>
      <c r="QMG158" s="10"/>
      <c r="QMH158" s="10"/>
      <c r="QMI158" s="10"/>
      <c r="QMJ158" s="10"/>
      <c r="QMK158" s="10"/>
      <c r="QML158" s="10"/>
      <c r="QMM158" s="10"/>
      <c r="QMN158" s="10"/>
      <c r="QMO158" s="10"/>
      <c r="QMP158" s="10"/>
      <c r="QMQ158" s="10"/>
      <c r="QMR158" s="10"/>
      <c r="QMS158" s="10"/>
      <c r="QMT158" s="10"/>
      <c r="QMU158" s="10"/>
      <c r="QMV158" s="10"/>
      <c r="QMW158" s="10"/>
      <c r="QMX158" s="10"/>
      <c r="QMY158" s="10"/>
      <c r="QMZ158" s="10"/>
      <c r="QNA158" s="10"/>
      <c r="QNB158" s="10"/>
      <c r="QNC158" s="10"/>
      <c r="QND158" s="10"/>
      <c r="QNE158" s="10"/>
      <c r="QNF158" s="10"/>
      <c r="QNG158" s="10"/>
      <c r="QNH158" s="10"/>
      <c r="QNI158" s="10"/>
      <c r="QNJ158" s="10"/>
      <c r="QNK158" s="10"/>
      <c r="QNL158" s="10"/>
      <c r="QNM158" s="10"/>
      <c r="QNN158" s="10"/>
      <c r="QNO158" s="10"/>
      <c r="QNP158" s="10"/>
      <c r="QNQ158" s="10"/>
      <c r="QNR158" s="10"/>
      <c r="QNS158" s="10"/>
      <c r="QNT158" s="10"/>
      <c r="QNU158" s="10"/>
      <c r="QNV158" s="10"/>
      <c r="QNW158" s="10"/>
      <c r="QNX158" s="10"/>
      <c r="QNY158" s="10"/>
      <c r="QNZ158" s="10"/>
      <c r="QOA158" s="10"/>
      <c r="QOB158" s="10"/>
      <c r="QOC158" s="10"/>
      <c r="QOD158" s="10"/>
      <c r="QOE158" s="10"/>
      <c r="QOF158" s="10"/>
      <c r="QOG158" s="10"/>
      <c r="QOH158" s="10"/>
      <c r="QOI158" s="10"/>
      <c r="QOJ158" s="10"/>
      <c r="QOK158" s="10"/>
      <c r="QOL158" s="10"/>
      <c r="QOM158" s="10"/>
      <c r="QON158" s="10"/>
      <c r="QOO158" s="10"/>
      <c r="QOP158" s="10"/>
      <c r="QOQ158" s="10"/>
      <c r="QOR158" s="10"/>
      <c r="QOS158" s="10"/>
      <c r="QOT158" s="10"/>
      <c r="QOU158" s="10"/>
      <c r="QOV158" s="10"/>
      <c r="QOW158" s="10"/>
      <c r="QOX158" s="10"/>
      <c r="QOY158" s="10"/>
      <c r="QOZ158" s="10"/>
      <c r="QPA158" s="10"/>
      <c r="QPB158" s="10"/>
      <c r="QPC158" s="10"/>
      <c r="QPD158" s="10"/>
      <c r="QPE158" s="10"/>
      <c r="QPF158" s="10"/>
      <c r="QPG158" s="10"/>
      <c r="QPH158" s="10"/>
      <c r="QPI158" s="10"/>
      <c r="QPJ158" s="10"/>
      <c r="QPK158" s="10"/>
      <c r="QPL158" s="10"/>
      <c r="QPM158" s="10"/>
      <c r="QPN158" s="10"/>
      <c r="QPO158" s="10"/>
      <c r="QPP158" s="10"/>
      <c r="QPQ158" s="10"/>
      <c r="QPR158" s="10"/>
      <c r="QPS158" s="10"/>
      <c r="QPT158" s="10"/>
      <c r="QPU158" s="10"/>
      <c r="QPV158" s="10"/>
      <c r="QPW158" s="10"/>
      <c r="QPX158" s="10"/>
      <c r="QPY158" s="10"/>
      <c r="QPZ158" s="10"/>
      <c r="QQA158" s="10"/>
      <c r="QQB158" s="10"/>
      <c r="QQC158" s="10"/>
      <c r="QQD158" s="10"/>
      <c r="QQE158" s="10"/>
      <c r="QQF158" s="10"/>
      <c r="QQG158" s="10"/>
      <c r="QQH158" s="10"/>
      <c r="QQI158" s="10"/>
      <c r="QQJ158" s="10"/>
      <c r="QQK158" s="10"/>
      <c r="QQL158" s="10"/>
      <c r="QQM158" s="10"/>
      <c r="QQN158" s="10"/>
      <c r="QQO158" s="10"/>
      <c r="QQP158" s="10"/>
      <c r="QQQ158" s="10"/>
      <c r="QQR158" s="10"/>
      <c r="QQS158" s="10"/>
      <c r="QQT158" s="10"/>
      <c r="QQU158" s="10"/>
      <c r="QQV158" s="10"/>
      <c r="QQW158" s="10"/>
      <c r="QQX158" s="10"/>
      <c r="QQY158" s="10"/>
      <c r="QQZ158" s="10"/>
      <c r="QRA158" s="10"/>
      <c r="QRB158" s="10"/>
      <c r="QRC158" s="10"/>
      <c r="QRD158" s="10"/>
      <c r="QRE158" s="10"/>
      <c r="QRF158" s="10"/>
      <c r="QRG158" s="10"/>
      <c r="QRH158" s="10"/>
      <c r="QRI158" s="10"/>
      <c r="QRJ158" s="10"/>
      <c r="QRK158" s="10"/>
      <c r="QRL158" s="10"/>
      <c r="QRM158" s="10"/>
      <c r="QRN158" s="10"/>
      <c r="QRO158" s="10"/>
      <c r="QRP158" s="10"/>
      <c r="QRQ158" s="10"/>
      <c r="QRR158" s="10"/>
      <c r="QRS158" s="10"/>
      <c r="QRT158" s="10"/>
      <c r="QRU158" s="10"/>
      <c r="QRV158" s="10"/>
      <c r="QRW158" s="10"/>
      <c r="QRX158" s="10"/>
      <c r="QRY158" s="10"/>
      <c r="QRZ158" s="10"/>
      <c r="QSA158" s="10"/>
      <c r="QSB158" s="10"/>
      <c r="QSC158" s="10"/>
      <c r="QSD158" s="10"/>
      <c r="QSE158" s="10"/>
      <c r="QSF158" s="10"/>
      <c r="QSG158" s="10"/>
      <c r="QSH158" s="10"/>
      <c r="QSI158" s="10"/>
      <c r="QSJ158" s="10"/>
      <c r="QSK158" s="10"/>
      <c r="QSL158" s="10"/>
      <c r="QSM158" s="10"/>
      <c r="QSN158" s="10"/>
      <c r="QSO158" s="10"/>
      <c r="QSP158" s="10"/>
      <c r="QSQ158" s="10"/>
      <c r="QSR158" s="10"/>
      <c r="QSS158" s="10"/>
      <c r="QST158" s="10"/>
      <c r="QSU158" s="10"/>
      <c r="QSV158" s="10"/>
      <c r="QSW158" s="10"/>
      <c r="QSX158" s="10"/>
      <c r="QSY158" s="10"/>
      <c r="QSZ158" s="10"/>
      <c r="QTA158" s="10"/>
      <c r="QTB158" s="10"/>
      <c r="QTC158" s="10"/>
      <c r="QTD158" s="10"/>
      <c r="QTE158" s="10"/>
      <c r="QTF158" s="10"/>
      <c r="QTG158" s="10"/>
      <c r="QTH158" s="10"/>
      <c r="QTI158" s="10"/>
      <c r="QTJ158" s="10"/>
      <c r="QTK158" s="10"/>
      <c r="QTL158" s="10"/>
      <c r="QTM158" s="10"/>
      <c r="QTN158" s="10"/>
      <c r="QTO158" s="10"/>
      <c r="QTP158" s="10"/>
      <c r="QTQ158" s="10"/>
      <c r="QTR158" s="10"/>
      <c r="QTS158" s="10"/>
      <c r="QTT158" s="10"/>
      <c r="QTU158" s="10"/>
      <c r="QTV158" s="10"/>
      <c r="QTW158" s="10"/>
      <c r="QTX158" s="10"/>
      <c r="QTY158" s="10"/>
      <c r="QTZ158" s="10"/>
      <c r="QUA158" s="10"/>
      <c r="QUB158" s="10"/>
      <c r="QUC158" s="10"/>
      <c r="QUD158" s="10"/>
      <c r="QUE158" s="10"/>
      <c r="QUF158" s="10"/>
      <c r="QUG158" s="10"/>
      <c r="QUH158" s="10"/>
      <c r="QUI158" s="10"/>
      <c r="QUJ158" s="10"/>
      <c r="QUK158" s="10"/>
      <c r="QUL158" s="10"/>
      <c r="QUM158" s="10"/>
      <c r="QUN158" s="10"/>
      <c r="QUO158" s="10"/>
      <c r="QUP158" s="10"/>
      <c r="QUQ158" s="10"/>
      <c r="QUR158" s="10"/>
      <c r="QUS158" s="10"/>
      <c r="QUT158" s="10"/>
      <c r="QUU158" s="10"/>
      <c r="QUV158" s="10"/>
      <c r="QUW158" s="10"/>
      <c r="QUX158" s="10"/>
      <c r="QUY158" s="10"/>
      <c r="QUZ158" s="10"/>
      <c r="QVA158" s="10"/>
      <c r="QVB158" s="10"/>
      <c r="QVC158" s="10"/>
      <c r="QVD158" s="10"/>
      <c r="QVE158" s="10"/>
      <c r="QVF158" s="10"/>
      <c r="QVG158" s="10"/>
      <c r="QVH158" s="10"/>
      <c r="QVI158" s="10"/>
      <c r="QVJ158" s="10"/>
      <c r="QVK158" s="10"/>
      <c r="QVL158" s="10"/>
      <c r="QVM158" s="10"/>
      <c r="QVN158" s="10"/>
      <c r="QVO158" s="10"/>
      <c r="QVP158" s="10"/>
      <c r="QVQ158" s="10"/>
      <c r="QVR158" s="10"/>
      <c r="QVS158" s="10"/>
      <c r="QVT158" s="10"/>
      <c r="QVU158" s="10"/>
      <c r="QVV158" s="10"/>
      <c r="QVW158" s="10"/>
      <c r="QVX158" s="10"/>
      <c r="QVY158" s="10"/>
      <c r="QVZ158" s="10"/>
      <c r="QWA158" s="10"/>
      <c r="QWB158" s="10"/>
      <c r="QWC158" s="10"/>
      <c r="QWD158" s="10"/>
      <c r="QWE158" s="10"/>
      <c r="QWF158" s="10"/>
      <c r="QWG158" s="10"/>
      <c r="QWH158" s="10"/>
      <c r="QWI158" s="10"/>
      <c r="QWJ158" s="10"/>
      <c r="QWK158" s="10"/>
      <c r="QWL158" s="10"/>
      <c r="QWM158" s="10"/>
      <c r="QWN158" s="10"/>
      <c r="QWO158" s="10"/>
      <c r="QWP158" s="10"/>
      <c r="QWQ158" s="10"/>
      <c r="QWR158" s="10"/>
      <c r="QWS158" s="10"/>
      <c r="QWT158" s="10"/>
      <c r="QWU158" s="10"/>
      <c r="QWV158" s="10"/>
      <c r="QWW158" s="10"/>
      <c r="QWX158" s="10"/>
      <c r="QWY158" s="10"/>
      <c r="QWZ158" s="10"/>
      <c r="QXA158" s="10"/>
      <c r="QXB158" s="10"/>
      <c r="QXC158" s="10"/>
      <c r="QXD158" s="10"/>
      <c r="QXE158" s="10"/>
      <c r="QXF158" s="10"/>
      <c r="QXG158" s="10"/>
      <c r="QXH158" s="10"/>
      <c r="QXI158" s="10"/>
      <c r="QXJ158" s="10"/>
      <c r="QXK158" s="10"/>
      <c r="QXL158" s="10"/>
      <c r="QXM158" s="10"/>
      <c r="QXN158" s="10"/>
      <c r="QXO158" s="10"/>
      <c r="QXP158" s="10"/>
      <c r="QXQ158" s="10"/>
      <c r="QXR158" s="10"/>
      <c r="QXS158" s="10"/>
      <c r="QXT158" s="10"/>
      <c r="QXU158" s="10"/>
      <c r="QXV158" s="10"/>
      <c r="QXW158" s="10"/>
      <c r="QXX158" s="10"/>
      <c r="QXY158" s="10"/>
      <c r="QXZ158" s="10"/>
      <c r="QYA158" s="10"/>
      <c r="QYB158" s="10"/>
      <c r="QYC158" s="10"/>
      <c r="QYD158" s="10"/>
      <c r="QYE158" s="10"/>
      <c r="QYF158" s="10"/>
      <c r="QYG158" s="10"/>
      <c r="QYH158" s="10"/>
      <c r="QYI158" s="10"/>
      <c r="QYJ158" s="10"/>
      <c r="QYK158" s="10"/>
      <c r="QYL158" s="10"/>
      <c r="QYM158" s="10"/>
      <c r="QYN158" s="10"/>
      <c r="QYO158" s="10"/>
      <c r="QYP158" s="10"/>
      <c r="QYQ158" s="10"/>
      <c r="QYR158" s="10"/>
      <c r="QYS158" s="10"/>
      <c r="QYT158" s="10"/>
      <c r="QYU158" s="10"/>
      <c r="QYV158" s="10"/>
      <c r="QYW158" s="10"/>
      <c r="QYX158" s="10"/>
      <c r="QYY158" s="10"/>
      <c r="QYZ158" s="10"/>
      <c r="QZA158" s="10"/>
      <c r="QZB158" s="10"/>
      <c r="QZC158" s="10"/>
      <c r="QZD158" s="10"/>
      <c r="QZE158" s="10"/>
      <c r="QZF158" s="10"/>
      <c r="QZG158" s="10"/>
      <c r="QZH158" s="10"/>
      <c r="QZI158" s="10"/>
      <c r="QZJ158" s="10"/>
      <c r="QZK158" s="10"/>
      <c r="QZL158" s="10"/>
      <c r="QZM158" s="10"/>
      <c r="QZN158" s="10"/>
      <c r="QZO158" s="10"/>
      <c r="QZP158" s="10"/>
      <c r="QZQ158" s="10"/>
      <c r="QZR158" s="10"/>
      <c r="QZS158" s="10"/>
      <c r="QZT158" s="10"/>
      <c r="QZU158" s="10"/>
      <c r="QZV158" s="10"/>
      <c r="QZW158" s="10"/>
      <c r="QZX158" s="10"/>
      <c r="QZY158" s="10"/>
      <c r="QZZ158" s="10"/>
      <c r="RAA158" s="10"/>
      <c r="RAB158" s="10"/>
      <c r="RAC158" s="10"/>
      <c r="RAD158" s="10"/>
      <c r="RAE158" s="10"/>
      <c r="RAF158" s="10"/>
      <c r="RAG158" s="10"/>
      <c r="RAH158" s="10"/>
      <c r="RAI158" s="10"/>
      <c r="RAJ158" s="10"/>
      <c r="RAK158" s="10"/>
      <c r="RAL158" s="10"/>
      <c r="RAM158" s="10"/>
      <c r="RAN158" s="10"/>
      <c r="RAO158" s="10"/>
      <c r="RAP158" s="10"/>
      <c r="RAQ158" s="10"/>
      <c r="RAR158" s="10"/>
      <c r="RAS158" s="10"/>
      <c r="RAT158" s="10"/>
      <c r="RAU158" s="10"/>
      <c r="RAV158" s="10"/>
      <c r="RAW158" s="10"/>
      <c r="RAX158" s="10"/>
      <c r="RAY158" s="10"/>
      <c r="RAZ158" s="10"/>
      <c r="RBA158" s="10"/>
      <c r="RBB158" s="10"/>
      <c r="RBC158" s="10"/>
      <c r="RBD158" s="10"/>
      <c r="RBE158" s="10"/>
      <c r="RBF158" s="10"/>
      <c r="RBG158" s="10"/>
      <c r="RBH158" s="10"/>
      <c r="RBI158" s="10"/>
      <c r="RBJ158" s="10"/>
      <c r="RBK158" s="10"/>
      <c r="RBL158" s="10"/>
      <c r="RBM158" s="10"/>
      <c r="RBN158" s="10"/>
      <c r="RBO158" s="10"/>
      <c r="RBP158" s="10"/>
      <c r="RBQ158" s="10"/>
      <c r="RBR158" s="10"/>
      <c r="RBS158" s="10"/>
      <c r="RBT158" s="10"/>
      <c r="RBU158" s="10"/>
      <c r="RBV158" s="10"/>
      <c r="RBW158" s="10"/>
      <c r="RBX158" s="10"/>
      <c r="RBY158" s="10"/>
      <c r="RBZ158" s="10"/>
      <c r="RCA158" s="10"/>
      <c r="RCB158" s="10"/>
      <c r="RCC158" s="10"/>
      <c r="RCD158" s="10"/>
      <c r="RCE158" s="10"/>
      <c r="RCF158" s="10"/>
      <c r="RCG158" s="10"/>
      <c r="RCH158" s="10"/>
      <c r="RCI158" s="10"/>
      <c r="RCJ158" s="10"/>
      <c r="RCK158" s="10"/>
      <c r="RCL158" s="10"/>
      <c r="RCM158" s="10"/>
      <c r="RCN158" s="10"/>
      <c r="RCO158" s="10"/>
      <c r="RCP158" s="10"/>
      <c r="RCQ158" s="10"/>
      <c r="RCR158" s="10"/>
      <c r="RCS158" s="10"/>
      <c r="RCT158" s="10"/>
      <c r="RCU158" s="10"/>
      <c r="RCV158" s="10"/>
      <c r="RCW158" s="10"/>
      <c r="RCX158" s="10"/>
      <c r="RCY158" s="10"/>
      <c r="RCZ158" s="10"/>
      <c r="RDA158" s="10"/>
      <c r="RDB158" s="10"/>
      <c r="RDC158" s="10"/>
      <c r="RDD158" s="10"/>
      <c r="RDE158" s="10"/>
      <c r="RDF158" s="10"/>
      <c r="RDG158" s="10"/>
      <c r="RDH158" s="10"/>
      <c r="RDI158" s="10"/>
      <c r="RDJ158" s="10"/>
      <c r="RDK158" s="10"/>
      <c r="RDL158" s="10"/>
      <c r="RDM158" s="10"/>
      <c r="RDN158" s="10"/>
      <c r="RDO158" s="10"/>
      <c r="RDP158" s="10"/>
      <c r="RDQ158" s="10"/>
      <c r="RDR158" s="10"/>
      <c r="RDS158" s="10"/>
      <c r="RDT158" s="10"/>
      <c r="RDU158" s="10"/>
      <c r="RDV158" s="10"/>
      <c r="RDW158" s="10"/>
      <c r="RDX158" s="10"/>
      <c r="RDY158" s="10"/>
      <c r="RDZ158" s="10"/>
      <c r="REA158" s="10"/>
      <c r="REB158" s="10"/>
      <c r="REC158" s="10"/>
      <c r="RED158" s="10"/>
      <c r="REE158" s="10"/>
      <c r="REF158" s="10"/>
      <c r="REG158" s="10"/>
      <c r="REH158" s="10"/>
      <c r="REI158" s="10"/>
      <c r="REJ158" s="10"/>
      <c r="REK158" s="10"/>
      <c r="REL158" s="10"/>
      <c r="REM158" s="10"/>
      <c r="REN158" s="10"/>
      <c r="REO158" s="10"/>
      <c r="REP158" s="10"/>
      <c r="REQ158" s="10"/>
      <c r="RER158" s="10"/>
      <c r="RES158" s="10"/>
      <c r="RET158" s="10"/>
      <c r="REU158" s="10"/>
      <c r="REV158" s="10"/>
      <c r="REW158" s="10"/>
      <c r="REX158" s="10"/>
      <c r="REY158" s="10"/>
      <c r="REZ158" s="10"/>
      <c r="RFA158" s="10"/>
      <c r="RFB158" s="10"/>
      <c r="RFC158" s="10"/>
      <c r="RFD158" s="10"/>
      <c r="RFE158" s="10"/>
      <c r="RFF158" s="10"/>
      <c r="RFG158" s="10"/>
      <c r="RFH158" s="10"/>
      <c r="RFI158" s="10"/>
      <c r="RFJ158" s="10"/>
      <c r="RFK158" s="10"/>
      <c r="RFL158" s="10"/>
      <c r="RFM158" s="10"/>
      <c r="RFN158" s="10"/>
      <c r="RFO158" s="10"/>
      <c r="RFP158" s="10"/>
      <c r="RFQ158" s="10"/>
      <c r="RFR158" s="10"/>
      <c r="RFS158" s="10"/>
      <c r="RFT158" s="10"/>
      <c r="RFU158" s="10"/>
      <c r="RFV158" s="10"/>
      <c r="RFW158" s="10"/>
      <c r="RFX158" s="10"/>
      <c r="RFY158" s="10"/>
      <c r="RFZ158" s="10"/>
      <c r="RGA158" s="10"/>
      <c r="RGB158" s="10"/>
      <c r="RGC158" s="10"/>
      <c r="RGD158" s="10"/>
      <c r="RGE158" s="10"/>
      <c r="RGF158" s="10"/>
      <c r="RGG158" s="10"/>
      <c r="RGH158" s="10"/>
      <c r="RGI158" s="10"/>
      <c r="RGJ158" s="10"/>
      <c r="RGK158" s="10"/>
      <c r="RGL158" s="10"/>
      <c r="RGM158" s="10"/>
      <c r="RGN158" s="10"/>
      <c r="RGO158" s="10"/>
      <c r="RGP158" s="10"/>
      <c r="RGQ158" s="10"/>
      <c r="RGR158" s="10"/>
      <c r="RGS158" s="10"/>
      <c r="RGT158" s="10"/>
      <c r="RGU158" s="10"/>
      <c r="RGV158" s="10"/>
      <c r="RGW158" s="10"/>
      <c r="RGX158" s="10"/>
      <c r="RGY158" s="10"/>
      <c r="RGZ158" s="10"/>
      <c r="RHA158" s="10"/>
      <c r="RHB158" s="10"/>
      <c r="RHC158" s="10"/>
      <c r="RHD158" s="10"/>
      <c r="RHE158" s="10"/>
      <c r="RHF158" s="10"/>
      <c r="RHG158" s="10"/>
      <c r="RHH158" s="10"/>
      <c r="RHI158" s="10"/>
      <c r="RHJ158" s="10"/>
      <c r="RHK158" s="10"/>
      <c r="RHL158" s="10"/>
      <c r="RHM158" s="10"/>
      <c r="RHN158" s="10"/>
      <c r="RHO158" s="10"/>
      <c r="RHP158" s="10"/>
      <c r="RHQ158" s="10"/>
      <c r="RHR158" s="10"/>
      <c r="RHS158" s="10"/>
      <c r="RHT158" s="10"/>
      <c r="RHU158" s="10"/>
      <c r="RHV158" s="10"/>
      <c r="RHW158" s="10"/>
      <c r="RHX158" s="10"/>
      <c r="RHY158" s="10"/>
      <c r="RHZ158" s="10"/>
      <c r="RIA158" s="10"/>
      <c r="RIB158" s="10"/>
      <c r="RIC158" s="10"/>
      <c r="RID158" s="10"/>
      <c r="RIE158" s="10"/>
      <c r="RIF158" s="10"/>
      <c r="RIG158" s="10"/>
      <c r="RIH158" s="10"/>
      <c r="RII158" s="10"/>
      <c r="RIJ158" s="10"/>
      <c r="RIK158" s="10"/>
      <c r="RIL158" s="10"/>
      <c r="RIM158" s="10"/>
      <c r="RIN158" s="10"/>
      <c r="RIO158" s="10"/>
      <c r="RIP158" s="10"/>
      <c r="RIQ158" s="10"/>
      <c r="RIR158" s="10"/>
      <c r="RIS158" s="10"/>
      <c r="RIT158" s="10"/>
      <c r="RIU158" s="10"/>
      <c r="RIV158" s="10"/>
      <c r="RIW158" s="10"/>
      <c r="RIX158" s="10"/>
      <c r="RIY158" s="10"/>
      <c r="RIZ158" s="10"/>
      <c r="RJA158" s="10"/>
      <c r="RJB158" s="10"/>
      <c r="RJC158" s="10"/>
      <c r="RJD158" s="10"/>
      <c r="RJE158" s="10"/>
      <c r="RJF158" s="10"/>
      <c r="RJG158" s="10"/>
      <c r="RJH158" s="10"/>
      <c r="RJI158" s="10"/>
      <c r="RJJ158" s="10"/>
      <c r="RJK158" s="10"/>
      <c r="RJL158" s="10"/>
      <c r="RJM158" s="10"/>
      <c r="RJN158" s="10"/>
      <c r="RJO158" s="10"/>
      <c r="RJP158" s="10"/>
      <c r="RJQ158" s="10"/>
      <c r="RJR158" s="10"/>
      <c r="RJS158" s="10"/>
      <c r="RJT158" s="10"/>
      <c r="RJU158" s="10"/>
      <c r="RJV158" s="10"/>
      <c r="RJW158" s="10"/>
      <c r="RJX158" s="10"/>
      <c r="RJY158" s="10"/>
      <c r="RJZ158" s="10"/>
      <c r="RKA158" s="10"/>
      <c r="RKB158" s="10"/>
      <c r="RKC158" s="10"/>
      <c r="RKD158" s="10"/>
      <c r="RKE158" s="10"/>
      <c r="RKF158" s="10"/>
      <c r="RKG158" s="10"/>
      <c r="RKH158" s="10"/>
      <c r="RKI158" s="10"/>
      <c r="RKJ158" s="10"/>
      <c r="RKK158" s="10"/>
      <c r="RKL158" s="10"/>
      <c r="RKM158" s="10"/>
      <c r="RKN158" s="10"/>
      <c r="RKO158" s="10"/>
      <c r="RKP158" s="10"/>
      <c r="RKQ158" s="10"/>
      <c r="RKR158" s="10"/>
      <c r="RKS158" s="10"/>
      <c r="RKT158" s="10"/>
      <c r="RKU158" s="10"/>
      <c r="RKV158" s="10"/>
      <c r="RKW158" s="10"/>
      <c r="RKX158" s="10"/>
      <c r="RKY158" s="10"/>
      <c r="RKZ158" s="10"/>
      <c r="RLA158" s="10"/>
      <c r="RLB158" s="10"/>
      <c r="RLC158" s="10"/>
      <c r="RLD158" s="10"/>
      <c r="RLE158" s="10"/>
      <c r="RLF158" s="10"/>
      <c r="RLG158" s="10"/>
      <c r="RLH158" s="10"/>
      <c r="RLI158" s="10"/>
      <c r="RLJ158" s="10"/>
      <c r="RLK158" s="10"/>
      <c r="RLL158" s="10"/>
      <c r="RLM158" s="10"/>
      <c r="RLN158" s="10"/>
      <c r="RLO158" s="10"/>
      <c r="RLP158" s="10"/>
      <c r="RLQ158" s="10"/>
      <c r="RLR158" s="10"/>
      <c r="RLS158" s="10"/>
      <c r="RLT158" s="10"/>
      <c r="RLU158" s="10"/>
      <c r="RLV158" s="10"/>
      <c r="RLW158" s="10"/>
      <c r="RLX158" s="10"/>
      <c r="RLY158" s="10"/>
      <c r="RLZ158" s="10"/>
      <c r="RMA158" s="10"/>
      <c r="RMB158" s="10"/>
      <c r="RMC158" s="10"/>
      <c r="RMD158" s="10"/>
      <c r="RME158" s="10"/>
      <c r="RMF158" s="10"/>
      <c r="RMG158" s="10"/>
      <c r="RMH158" s="10"/>
      <c r="RMI158" s="10"/>
      <c r="RMJ158" s="10"/>
      <c r="RMK158" s="10"/>
      <c r="RML158" s="10"/>
      <c r="RMM158" s="10"/>
      <c r="RMN158" s="10"/>
      <c r="RMO158" s="10"/>
      <c r="RMP158" s="10"/>
      <c r="RMQ158" s="10"/>
      <c r="RMR158" s="10"/>
      <c r="RMS158" s="10"/>
      <c r="RMT158" s="10"/>
      <c r="RMU158" s="10"/>
      <c r="RMV158" s="10"/>
      <c r="RMW158" s="10"/>
      <c r="RMX158" s="10"/>
      <c r="RMY158" s="10"/>
      <c r="RMZ158" s="10"/>
      <c r="RNA158" s="10"/>
      <c r="RNB158" s="10"/>
      <c r="RNC158" s="10"/>
      <c r="RND158" s="10"/>
      <c r="RNE158" s="10"/>
      <c r="RNF158" s="10"/>
      <c r="RNG158" s="10"/>
      <c r="RNH158" s="10"/>
      <c r="RNI158" s="10"/>
      <c r="RNJ158" s="10"/>
      <c r="RNK158" s="10"/>
      <c r="RNL158" s="10"/>
      <c r="RNM158" s="10"/>
      <c r="RNN158" s="10"/>
      <c r="RNO158" s="10"/>
      <c r="RNP158" s="10"/>
      <c r="RNQ158" s="10"/>
      <c r="RNR158" s="10"/>
      <c r="RNS158" s="10"/>
      <c r="RNT158" s="10"/>
      <c r="RNU158" s="10"/>
      <c r="RNV158" s="10"/>
      <c r="RNW158" s="10"/>
      <c r="RNX158" s="10"/>
      <c r="RNY158" s="10"/>
      <c r="RNZ158" s="10"/>
      <c r="ROA158" s="10"/>
      <c r="ROB158" s="10"/>
      <c r="ROC158" s="10"/>
      <c r="ROD158" s="10"/>
      <c r="ROE158" s="10"/>
      <c r="ROF158" s="10"/>
      <c r="ROG158" s="10"/>
      <c r="ROH158" s="10"/>
      <c r="ROI158" s="10"/>
      <c r="ROJ158" s="10"/>
      <c r="ROK158" s="10"/>
      <c r="ROL158" s="10"/>
      <c r="ROM158" s="10"/>
      <c r="RON158" s="10"/>
      <c r="ROO158" s="10"/>
      <c r="ROP158" s="10"/>
      <c r="ROQ158" s="10"/>
      <c r="ROR158" s="10"/>
      <c r="ROS158" s="10"/>
      <c r="ROT158" s="10"/>
      <c r="ROU158" s="10"/>
      <c r="ROV158" s="10"/>
      <c r="ROW158" s="10"/>
      <c r="ROX158" s="10"/>
      <c r="ROY158" s="10"/>
      <c r="ROZ158" s="10"/>
      <c r="RPA158" s="10"/>
      <c r="RPB158" s="10"/>
      <c r="RPC158" s="10"/>
      <c r="RPD158" s="10"/>
      <c r="RPE158" s="10"/>
      <c r="RPF158" s="10"/>
      <c r="RPG158" s="10"/>
      <c r="RPH158" s="10"/>
      <c r="RPI158" s="10"/>
      <c r="RPJ158" s="10"/>
      <c r="RPK158" s="10"/>
      <c r="RPL158" s="10"/>
      <c r="RPM158" s="10"/>
      <c r="RPN158" s="10"/>
      <c r="RPO158" s="10"/>
      <c r="RPP158" s="10"/>
      <c r="RPQ158" s="10"/>
      <c r="RPR158" s="10"/>
      <c r="RPS158" s="10"/>
      <c r="RPT158" s="10"/>
      <c r="RPU158" s="10"/>
      <c r="RPV158" s="10"/>
      <c r="RPW158" s="10"/>
      <c r="RPX158" s="10"/>
      <c r="RPY158" s="10"/>
      <c r="RPZ158" s="10"/>
      <c r="RQA158" s="10"/>
      <c r="RQB158" s="10"/>
      <c r="RQC158" s="10"/>
      <c r="RQD158" s="10"/>
      <c r="RQE158" s="10"/>
      <c r="RQF158" s="10"/>
      <c r="RQG158" s="10"/>
      <c r="RQH158" s="10"/>
      <c r="RQI158" s="10"/>
      <c r="RQJ158" s="10"/>
      <c r="RQK158" s="10"/>
      <c r="RQL158" s="10"/>
      <c r="RQM158" s="10"/>
      <c r="RQN158" s="10"/>
      <c r="RQO158" s="10"/>
      <c r="RQP158" s="10"/>
      <c r="RQQ158" s="10"/>
      <c r="RQR158" s="10"/>
      <c r="RQS158" s="10"/>
      <c r="RQT158" s="10"/>
      <c r="RQU158" s="10"/>
      <c r="RQV158" s="10"/>
      <c r="RQW158" s="10"/>
      <c r="RQX158" s="10"/>
      <c r="RQY158" s="10"/>
      <c r="RQZ158" s="10"/>
      <c r="RRA158" s="10"/>
      <c r="RRB158" s="10"/>
      <c r="RRC158" s="10"/>
      <c r="RRD158" s="10"/>
      <c r="RRE158" s="10"/>
      <c r="RRF158" s="10"/>
      <c r="RRG158" s="10"/>
      <c r="RRH158" s="10"/>
      <c r="RRI158" s="10"/>
      <c r="RRJ158" s="10"/>
      <c r="RRK158" s="10"/>
      <c r="RRL158" s="10"/>
      <c r="RRM158" s="10"/>
      <c r="RRN158" s="10"/>
      <c r="RRO158" s="10"/>
      <c r="RRP158" s="10"/>
      <c r="RRQ158" s="10"/>
      <c r="RRR158" s="10"/>
      <c r="RRS158" s="10"/>
      <c r="RRT158" s="10"/>
      <c r="RRU158" s="10"/>
      <c r="RRV158" s="10"/>
      <c r="RRW158" s="10"/>
      <c r="RRX158" s="10"/>
      <c r="RRY158" s="10"/>
      <c r="RRZ158" s="10"/>
      <c r="RSA158" s="10"/>
      <c r="RSB158" s="10"/>
      <c r="RSC158" s="10"/>
      <c r="RSD158" s="10"/>
      <c r="RSE158" s="10"/>
      <c r="RSF158" s="10"/>
      <c r="RSG158" s="10"/>
      <c r="RSH158" s="10"/>
      <c r="RSI158" s="10"/>
      <c r="RSJ158" s="10"/>
      <c r="RSK158" s="10"/>
      <c r="RSL158" s="10"/>
      <c r="RSM158" s="10"/>
      <c r="RSN158" s="10"/>
      <c r="RSO158" s="10"/>
      <c r="RSP158" s="10"/>
      <c r="RSQ158" s="10"/>
      <c r="RSR158" s="10"/>
      <c r="RSS158" s="10"/>
      <c r="RST158" s="10"/>
      <c r="RSU158" s="10"/>
      <c r="RSV158" s="10"/>
      <c r="RSW158" s="10"/>
      <c r="RSX158" s="10"/>
      <c r="RSY158" s="10"/>
      <c r="RSZ158" s="10"/>
      <c r="RTA158" s="10"/>
      <c r="RTB158" s="10"/>
      <c r="RTC158" s="10"/>
      <c r="RTD158" s="10"/>
      <c r="RTE158" s="10"/>
      <c r="RTF158" s="10"/>
      <c r="RTG158" s="10"/>
      <c r="RTH158" s="10"/>
      <c r="RTI158" s="10"/>
      <c r="RTJ158" s="10"/>
      <c r="RTK158" s="10"/>
      <c r="RTL158" s="10"/>
      <c r="RTM158" s="10"/>
      <c r="RTN158" s="10"/>
      <c r="RTO158" s="10"/>
      <c r="RTP158" s="10"/>
      <c r="RTQ158" s="10"/>
      <c r="RTR158" s="10"/>
      <c r="RTS158" s="10"/>
      <c r="RTT158" s="10"/>
      <c r="RTU158" s="10"/>
      <c r="RTV158" s="10"/>
      <c r="RTW158" s="10"/>
      <c r="RTX158" s="10"/>
      <c r="RTY158" s="10"/>
      <c r="RTZ158" s="10"/>
      <c r="RUA158" s="10"/>
      <c r="RUB158" s="10"/>
      <c r="RUC158" s="10"/>
      <c r="RUD158" s="10"/>
      <c r="RUE158" s="10"/>
      <c r="RUF158" s="10"/>
      <c r="RUG158" s="10"/>
      <c r="RUH158" s="10"/>
      <c r="RUI158" s="10"/>
      <c r="RUJ158" s="10"/>
      <c r="RUK158" s="10"/>
      <c r="RUL158" s="10"/>
      <c r="RUM158" s="10"/>
      <c r="RUN158" s="10"/>
      <c r="RUO158" s="10"/>
      <c r="RUP158" s="10"/>
      <c r="RUQ158" s="10"/>
      <c r="RUR158" s="10"/>
      <c r="RUS158" s="10"/>
      <c r="RUT158" s="10"/>
      <c r="RUU158" s="10"/>
      <c r="RUV158" s="10"/>
      <c r="RUW158" s="10"/>
      <c r="RUX158" s="10"/>
      <c r="RUY158" s="10"/>
      <c r="RUZ158" s="10"/>
      <c r="RVA158" s="10"/>
      <c r="RVB158" s="10"/>
      <c r="RVC158" s="10"/>
      <c r="RVD158" s="10"/>
      <c r="RVE158" s="10"/>
      <c r="RVF158" s="10"/>
      <c r="RVG158" s="10"/>
      <c r="RVH158" s="10"/>
      <c r="RVI158" s="10"/>
      <c r="RVJ158" s="10"/>
      <c r="RVK158" s="10"/>
      <c r="RVL158" s="10"/>
      <c r="RVM158" s="10"/>
      <c r="RVN158" s="10"/>
      <c r="RVO158" s="10"/>
      <c r="RVP158" s="10"/>
      <c r="RVQ158" s="10"/>
      <c r="RVR158" s="10"/>
      <c r="RVS158" s="10"/>
      <c r="RVT158" s="10"/>
      <c r="RVU158" s="10"/>
      <c r="RVV158" s="10"/>
      <c r="RVW158" s="10"/>
      <c r="RVX158" s="10"/>
      <c r="RVY158" s="10"/>
      <c r="RVZ158" s="10"/>
      <c r="RWA158" s="10"/>
      <c r="RWB158" s="10"/>
      <c r="RWC158" s="10"/>
      <c r="RWD158" s="10"/>
      <c r="RWE158" s="10"/>
      <c r="RWF158" s="10"/>
      <c r="RWG158" s="10"/>
      <c r="RWH158" s="10"/>
      <c r="RWI158" s="10"/>
      <c r="RWJ158" s="10"/>
      <c r="RWK158" s="10"/>
      <c r="RWL158" s="10"/>
      <c r="RWM158" s="10"/>
      <c r="RWN158" s="10"/>
      <c r="RWO158" s="10"/>
      <c r="RWP158" s="10"/>
      <c r="RWQ158" s="10"/>
      <c r="RWR158" s="10"/>
      <c r="RWS158" s="10"/>
      <c r="RWT158" s="10"/>
      <c r="RWU158" s="10"/>
      <c r="RWV158" s="10"/>
      <c r="RWW158" s="10"/>
      <c r="RWX158" s="10"/>
      <c r="RWY158" s="10"/>
      <c r="RWZ158" s="10"/>
      <c r="RXA158" s="10"/>
      <c r="RXB158" s="10"/>
      <c r="RXC158" s="10"/>
      <c r="RXD158" s="10"/>
      <c r="RXE158" s="10"/>
      <c r="RXF158" s="10"/>
      <c r="RXG158" s="10"/>
      <c r="RXH158" s="10"/>
      <c r="RXI158" s="10"/>
      <c r="RXJ158" s="10"/>
      <c r="RXK158" s="10"/>
      <c r="RXL158" s="10"/>
      <c r="RXM158" s="10"/>
      <c r="RXN158" s="10"/>
      <c r="RXO158" s="10"/>
      <c r="RXP158" s="10"/>
      <c r="RXQ158" s="10"/>
      <c r="RXR158" s="10"/>
      <c r="RXS158" s="10"/>
      <c r="RXT158" s="10"/>
      <c r="RXU158" s="10"/>
      <c r="RXV158" s="10"/>
      <c r="RXW158" s="10"/>
      <c r="RXX158" s="10"/>
      <c r="RXY158" s="10"/>
      <c r="RXZ158" s="10"/>
      <c r="RYA158" s="10"/>
      <c r="RYB158" s="10"/>
      <c r="RYC158" s="10"/>
      <c r="RYD158" s="10"/>
      <c r="RYE158" s="10"/>
      <c r="RYF158" s="10"/>
      <c r="RYG158" s="10"/>
      <c r="RYH158" s="10"/>
      <c r="RYI158" s="10"/>
      <c r="RYJ158" s="10"/>
      <c r="RYK158" s="10"/>
      <c r="RYL158" s="10"/>
      <c r="RYM158" s="10"/>
      <c r="RYN158" s="10"/>
      <c r="RYO158" s="10"/>
      <c r="RYP158" s="10"/>
      <c r="RYQ158" s="10"/>
      <c r="RYR158" s="10"/>
      <c r="RYS158" s="10"/>
      <c r="RYT158" s="10"/>
      <c r="RYU158" s="10"/>
      <c r="RYV158" s="10"/>
      <c r="RYW158" s="10"/>
      <c r="RYX158" s="10"/>
      <c r="RYY158" s="10"/>
      <c r="RYZ158" s="10"/>
      <c r="RZA158" s="10"/>
      <c r="RZB158" s="10"/>
      <c r="RZC158" s="10"/>
      <c r="RZD158" s="10"/>
      <c r="RZE158" s="10"/>
      <c r="RZF158" s="10"/>
      <c r="RZG158" s="10"/>
      <c r="RZH158" s="10"/>
      <c r="RZI158" s="10"/>
      <c r="RZJ158" s="10"/>
      <c r="RZK158" s="10"/>
      <c r="RZL158" s="10"/>
      <c r="RZM158" s="10"/>
      <c r="RZN158" s="10"/>
      <c r="RZO158" s="10"/>
      <c r="RZP158" s="10"/>
      <c r="RZQ158" s="10"/>
      <c r="RZR158" s="10"/>
      <c r="RZS158" s="10"/>
      <c r="RZT158" s="10"/>
      <c r="RZU158" s="10"/>
      <c r="RZV158" s="10"/>
      <c r="RZW158" s="10"/>
      <c r="RZX158" s="10"/>
      <c r="RZY158" s="10"/>
      <c r="RZZ158" s="10"/>
      <c r="SAA158" s="10"/>
      <c r="SAB158" s="10"/>
      <c r="SAC158" s="10"/>
      <c r="SAD158" s="10"/>
      <c r="SAE158" s="10"/>
      <c r="SAF158" s="10"/>
      <c r="SAG158" s="10"/>
      <c r="SAH158" s="10"/>
      <c r="SAI158" s="10"/>
      <c r="SAJ158" s="10"/>
      <c r="SAK158" s="10"/>
      <c r="SAL158" s="10"/>
      <c r="SAM158" s="10"/>
      <c r="SAN158" s="10"/>
      <c r="SAO158" s="10"/>
      <c r="SAP158" s="10"/>
      <c r="SAQ158" s="10"/>
      <c r="SAR158" s="10"/>
      <c r="SAS158" s="10"/>
      <c r="SAT158" s="10"/>
      <c r="SAU158" s="10"/>
      <c r="SAV158" s="10"/>
      <c r="SAW158" s="10"/>
      <c r="SAX158" s="10"/>
      <c r="SAY158" s="10"/>
      <c r="SAZ158" s="10"/>
      <c r="SBA158" s="10"/>
      <c r="SBB158" s="10"/>
      <c r="SBC158" s="10"/>
      <c r="SBD158" s="10"/>
      <c r="SBE158" s="10"/>
      <c r="SBF158" s="10"/>
      <c r="SBG158" s="10"/>
      <c r="SBH158" s="10"/>
      <c r="SBI158" s="10"/>
      <c r="SBJ158" s="10"/>
      <c r="SBK158" s="10"/>
      <c r="SBL158" s="10"/>
      <c r="SBM158" s="10"/>
      <c r="SBN158" s="10"/>
      <c r="SBO158" s="10"/>
      <c r="SBP158" s="10"/>
      <c r="SBQ158" s="10"/>
      <c r="SBR158" s="10"/>
      <c r="SBS158" s="10"/>
      <c r="SBT158" s="10"/>
      <c r="SBU158" s="10"/>
      <c r="SBV158" s="10"/>
      <c r="SBW158" s="10"/>
      <c r="SBX158" s="10"/>
      <c r="SBY158" s="10"/>
      <c r="SBZ158" s="10"/>
      <c r="SCA158" s="10"/>
      <c r="SCB158" s="10"/>
      <c r="SCC158" s="10"/>
      <c r="SCD158" s="10"/>
      <c r="SCE158" s="10"/>
      <c r="SCF158" s="10"/>
      <c r="SCG158" s="10"/>
      <c r="SCH158" s="10"/>
      <c r="SCI158" s="10"/>
      <c r="SCJ158" s="10"/>
      <c r="SCK158" s="10"/>
      <c r="SCL158" s="10"/>
      <c r="SCM158" s="10"/>
      <c r="SCN158" s="10"/>
      <c r="SCO158" s="10"/>
      <c r="SCP158" s="10"/>
      <c r="SCQ158" s="10"/>
      <c r="SCR158" s="10"/>
      <c r="SCS158" s="10"/>
      <c r="SCT158" s="10"/>
      <c r="SCU158" s="10"/>
      <c r="SCV158" s="10"/>
      <c r="SCW158" s="10"/>
      <c r="SCX158" s="10"/>
      <c r="SCY158" s="10"/>
      <c r="SCZ158" s="10"/>
      <c r="SDA158" s="10"/>
      <c r="SDB158" s="10"/>
      <c r="SDC158" s="10"/>
      <c r="SDD158" s="10"/>
      <c r="SDE158" s="10"/>
      <c r="SDF158" s="10"/>
      <c r="SDG158" s="10"/>
      <c r="SDH158" s="10"/>
      <c r="SDI158" s="10"/>
      <c r="SDJ158" s="10"/>
      <c r="SDK158" s="10"/>
      <c r="SDL158" s="10"/>
      <c r="SDM158" s="10"/>
      <c r="SDN158" s="10"/>
      <c r="SDO158" s="10"/>
      <c r="SDP158" s="10"/>
      <c r="SDQ158" s="10"/>
      <c r="SDR158" s="10"/>
      <c r="SDS158" s="10"/>
      <c r="SDT158" s="10"/>
      <c r="SDU158" s="10"/>
      <c r="SDV158" s="10"/>
      <c r="SDW158" s="10"/>
      <c r="SDX158" s="10"/>
      <c r="SDY158" s="10"/>
      <c r="SDZ158" s="10"/>
      <c r="SEA158" s="10"/>
      <c r="SEB158" s="10"/>
      <c r="SEC158" s="10"/>
      <c r="SED158" s="10"/>
      <c r="SEE158" s="10"/>
      <c r="SEF158" s="10"/>
      <c r="SEG158" s="10"/>
      <c r="SEH158" s="10"/>
      <c r="SEI158" s="10"/>
      <c r="SEJ158" s="10"/>
      <c r="SEK158" s="10"/>
      <c r="SEL158" s="10"/>
      <c r="SEM158" s="10"/>
      <c r="SEN158" s="10"/>
      <c r="SEO158" s="10"/>
      <c r="SEP158" s="10"/>
      <c r="SEQ158" s="10"/>
      <c r="SER158" s="10"/>
      <c r="SES158" s="10"/>
      <c r="SET158" s="10"/>
      <c r="SEU158" s="10"/>
      <c r="SEV158" s="10"/>
      <c r="SEW158" s="10"/>
      <c r="SEX158" s="10"/>
      <c r="SEY158" s="10"/>
      <c r="SEZ158" s="10"/>
      <c r="SFA158" s="10"/>
      <c r="SFB158" s="10"/>
      <c r="SFC158" s="10"/>
      <c r="SFD158" s="10"/>
      <c r="SFE158" s="10"/>
      <c r="SFF158" s="10"/>
      <c r="SFG158" s="10"/>
      <c r="SFH158" s="10"/>
      <c r="SFI158" s="10"/>
      <c r="SFJ158" s="10"/>
      <c r="SFK158" s="10"/>
      <c r="SFL158" s="10"/>
      <c r="SFM158" s="10"/>
      <c r="SFN158" s="10"/>
      <c r="SFO158" s="10"/>
      <c r="SFP158" s="10"/>
      <c r="SFQ158" s="10"/>
      <c r="SFR158" s="10"/>
      <c r="SFS158" s="10"/>
      <c r="SFT158" s="10"/>
      <c r="SFU158" s="10"/>
      <c r="SFV158" s="10"/>
      <c r="SFW158" s="10"/>
      <c r="SFX158" s="10"/>
      <c r="SFY158" s="10"/>
      <c r="SFZ158" s="10"/>
      <c r="SGA158" s="10"/>
      <c r="SGB158" s="10"/>
      <c r="SGC158" s="10"/>
      <c r="SGD158" s="10"/>
      <c r="SGE158" s="10"/>
      <c r="SGF158" s="10"/>
      <c r="SGG158" s="10"/>
      <c r="SGH158" s="10"/>
      <c r="SGI158" s="10"/>
      <c r="SGJ158" s="10"/>
      <c r="SGK158" s="10"/>
      <c r="SGL158" s="10"/>
      <c r="SGM158" s="10"/>
      <c r="SGN158" s="10"/>
      <c r="SGO158" s="10"/>
      <c r="SGP158" s="10"/>
      <c r="SGQ158" s="10"/>
      <c r="SGR158" s="10"/>
      <c r="SGS158" s="10"/>
      <c r="SGT158" s="10"/>
      <c r="SGU158" s="10"/>
      <c r="SGV158" s="10"/>
      <c r="SGW158" s="10"/>
      <c r="SGX158" s="10"/>
      <c r="SGY158" s="10"/>
      <c r="SGZ158" s="10"/>
      <c r="SHA158" s="10"/>
      <c r="SHB158" s="10"/>
      <c r="SHC158" s="10"/>
      <c r="SHD158" s="10"/>
      <c r="SHE158" s="10"/>
      <c r="SHF158" s="10"/>
      <c r="SHG158" s="10"/>
      <c r="SHH158" s="10"/>
      <c r="SHI158" s="10"/>
      <c r="SHJ158" s="10"/>
      <c r="SHK158" s="10"/>
      <c r="SHL158" s="10"/>
      <c r="SHM158" s="10"/>
      <c r="SHN158" s="10"/>
      <c r="SHO158" s="10"/>
      <c r="SHP158" s="10"/>
      <c r="SHQ158" s="10"/>
      <c r="SHR158" s="10"/>
      <c r="SHS158" s="10"/>
      <c r="SHT158" s="10"/>
      <c r="SHU158" s="10"/>
      <c r="SHV158" s="10"/>
      <c r="SHW158" s="10"/>
      <c r="SHX158" s="10"/>
      <c r="SHY158" s="10"/>
      <c r="SHZ158" s="10"/>
      <c r="SIA158" s="10"/>
      <c r="SIB158" s="10"/>
      <c r="SIC158" s="10"/>
      <c r="SID158" s="10"/>
      <c r="SIE158" s="10"/>
      <c r="SIF158" s="10"/>
      <c r="SIG158" s="10"/>
      <c r="SIH158" s="10"/>
      <c r="SII158" s="10"/>
      <c r="SIJ158" s="10"/>
      <c r="SIK158" s="10"/>
      <c r="SIL158" s="10"/>
      <c r="SIM158" s="10"/>
      <c r="SIN158" s="10"/>
      <c r="SIO158" s="10"/>
      <c r="SIP158" s="10"/>
      <c r="SIQ158" s="10"/>
      <c r="SIR158" s="10"/>
      <c r="SIS158" s="10"/>
      <c r="SIT158" s="10"/>
      <c r="SIU158" s="10"/>
      <c r="SIV158" s="10"/>
      <c r="SIW158" s="10"/>
      <c r="SIX158" s="10"/>
      <c r="SIY158" s="10"/>
      <c r="SIZ158" s="10"/>
      <c r="SJA158" s="10"/>
      <c r="SJB158" s="10"/>
      <c r="SJC158" s="10"/>
      <c r="SJD158" s="10"/>
      <c r="SJE158" s="10"/>
      <c r="SJF158" s="10"/>
      <c r="SJG158" s="10"/>
      <c r="SJH158" s="10"/>
      <c r="SJI158" s="10"/>
      <c r="SJJ158" s="10"/>
      <c r="SJK158" s="10"/>
      <c r="SJL158" s="10"/>
      <c r="SJM158" s="10"/>
      <c r="SJN158" s="10"/>
      <c r="SJO158" s="10"/>
      <c r="SJP158" s="10"/>
      <c r="SJQ158" s="10"/>
      <c r="SJR158" s="10"/>
      <c r="SJS158" s="10"/>
      <c r="SJT158" s="10"/>
      <c r="SJU158" s="10"/>
      <c r="SJV158" s="10"/>
      <c r="SJW158" s="10"/>
      <c r="SJX158" s="10"/>
      <c r="SJY158" s="10"/>
      <c r="SJZ158" s="10"/>
      <c r="SKA158" s="10"/>
      <c r="SKB158" s="10"/>
      <c r="SKC158" s="10"/>
      <c r="SKD158" s="10"/>
      <c r="SKE158" s="10"/>
      <c r="SKF158" s="10"/>
      <c r="SKG158" s="10"/>
      <c r="SKH158" s="10"/>
      <c r="SKI158" s="10"/>
      <c r="SKJ158" s="10"/>
      <c r="SKK158" s="10"/>
      <c r="SKL158" s="10"/>
      <c r="SKM158" s="10"/>
      <c r="SKN158" s="10"/>
      <c r="SKO158" s="10"/>
      <c r="SKP158" s="10"/>
      <c r="SKQ158" s="10"/>
      <c r="SKR158" s="10"/>
      <c r="SKS158" s="10"/>
      <c r="SKT158" s="10"/>
      <c r="SKU158" s="10"/>
      <c r="SKV158" s="10"/>
      <c r="SKW158" s="10"/>
      <c r="SKX158" s="10"/>
      <c r="SKY158" s="10"/>
      <c r="SKZ158" s="10"/>
      <c r="SLA158" s="10"/>
      <c r="SLB158" s="10"/>
      <c r="SLC158" s="10"/>
      <c r="SLD158" s="10"/>
      <c r="SLE158" s="10"/>
      <c r="SLF158" s="10"/>
      <c r="SLG158" s="10"/>
      <c r="SLH158" s="10"/>
      <c r="SLI158" s="10"/>
      <c r="SLJ158" s="10"/>
      <c r="SLK158" s="10"/>
      <c r="SLL158" s="10"/>
      <c r="SLM158" s="10"/>
      <c r="SLN158" s="10"/>
      <c r="SLO158" s="10"/>
      <c r="SLP158" s="10"/>
      <c r="SLQ158" s="10"/>
      <c r="SLR158" s="10"/>
      <c r="SLS158" s="10"/>
      <c r="SLT158" s="10"/>
      <c r="SLU158" s="10"/>
      <c r="SLV158" s="10"/>
      <c r="SLW158" s="10"/>
      <c r="SLX158" s="10"/>
      <c r="SLY158" s="10"/>
      <c r="SLZ158" s="10"/>
      <c r="SMA158" s="10"/>
      <c r="SMB158" s="10"/>
      <c r="SMC158" s="10"/>
      <c r="SMD158" s="10"/>
      <c r="SME158" s="10"/>
      <c r="SMF158" s="10"/>
      <c r="SMG158" s="10"/>
      <c r="SMH158" s="10"/>
      <c r="SMI158" s="10"/>
      <c r="SMJ158" s="10"/>
      <c r="SMK158" s="10"/>
      <c r="SML158" s="10"/>
      <c r="SMM158" s="10"/>
      <c r="SMN158" s="10"/>
      <c r="SMO158" s="10"/>
      <c r="SMP158" s="10"/>
      <c r="SMQ158" s="10"/>
      <c r="SMR158" s="10"/>
      <c r="SMS158" s="10"/>
      <c r="SMT158" s="10"/>
      <c r="SMU158" s="10"/>
      <c r="SMV158" s="10"/>
      <c r="SMW158" s="10"/>
      <c r="SMX158" s="10"/>
      <c r="SMY158" s="10"/>
      <c r="SMZ158" s="10"/>
      <c r="SNA158" s="10"/>
      <c r="SNB158" s="10"/>
      <c r="SNC158" s="10"/>
      <c r="SND158" s="10"/>
      <c r="SNE158" s="10"/>
      <c r="SNF158" s="10"/>
      <c r="SNG158" s="10"/>
      <c r="SNH158" s="10"/>
      <c r="SNI158" s="10"/>
      <c r="SNJ158" s="10"/>
      <c r="SNK158" s="10"/>
      <c r="SNL158" s="10"/>
      <c r="SNM158" s="10"/>
      <c r="SNN158" s="10"/>
      <c r="SNO158" s="10"/>
      <c r="SNP158" s="10"/>
      <c r="SNQ158" s="10"/>
      <c r="SNR158" s="10"/>
      <c r="SNS158" s="10"/>
      <c r="SNT158" s="10"/>
      <c r="SNU158" s="10"/>
      <c r="SNV158" s="10"/>
      <c r="SNW158" s="10"/>
      <c r="SNX158" s="10"/>
      <c r="SNY158" s="10"/>
      <c r="SNZ158" s="10"/>
      <c r="SOA158" s="10"/>
      <c r="SOB158" s="10"/>
      <c r="SOC158" s="10"/>
      <c r="SOD158" s="10"/>
      <c r="SOE158" s="10"/>
      <c r="SOF158" s="10"/>
      <c r="SOG158" s="10"/>
      <c r="SOH158" s="10"/>
      <c r="SOI158" s="10"/>
      <c r="SOJ158" s="10"/>
      <c r="SOK158" s="10"/>
      <c r="SOL158" s="10"/>
      <c r="SOM158" s="10"/>
      <c r="SON158" s="10"/>
      <c r="SOO158" s="10"/>
      <c r="SOP158" s="10"/>
      <c r="SOQ158" s="10"/>
      <c r="SOR158" s="10"/>
      <c r="SOS158" s="10"/>
      <c r="SOT158" s="10"/>
      <c r="SOU158" s="10"/>
      <c r="SOV158" s="10"/>
      <c r="SOW158" s="10"/>
      <c r="SOX158" s="10"/>
      <c r="SOY158" s="10"/>
      <c r="SOZ158" s="10"/>
      <c r="SPA158" s="10"/>
      <c r="SPB158" s="10"/>
      <c r="SPC158" s="10"/>
      <c r="SPD158" s="10"/>
      <c r="SPE158" s="10"/>
      <c r="SPF158" s="10"/>
      <c r="SPG158" s="10"/>
      <c r="SPH158" s="10"/>
      <c r="SPI158" s="10"/>
      <c r="SPJ158" s="10"/>
      <c r="SPK158" s="10"/>
      <c r="SPL158" s="10"/>
      <c r="SPM158" s="10"/>
      <c r="SPN158" s="10"/>
      <c r="SPO158" s="10"/>
      <c r="SPP158" s="10"/>
      <c r="SPQ158" s="10"/>
      <c r="SPR158" s="10"/>
      <c r="SPS158" s="10"/>
      <c r="SPT158" s="10"/>
      <c r="SPU158" s="10"/>
      <c r="SPV158" s="10"/>
      <c r="SPW158" s="10"/>
      <c r="SPX158" s="10"/>
      <c r="SPY158" s="10"/>
      <c r="SPZ158" s="10"/>
      <c r="SQA158" s="10"/>
      <c r="SQB158" s="10"/>
      <c r="SQC158" s="10"/>
      <c r="SQD158" s="10"/>
      <c r="SQE158" s="10"/>
      <c r="SQF158" s="10"/>
      <c r="SQG158" s="10"/>
      <c r="SQH158" s="10"/>
      <c r="SQI158" s="10"/>
      <c r="SQJ158" s="10"/>
      <c r="SQK158" s="10"/>
      <c r="SQL158" s="10"/>
      <c r="SQM158" s="10"/>
      <c r="SQN158" s="10"/>
      <c r="SQO158" s="10"/>
      <c r="SQP158" s="10"/>
      <c r="SQQ158" s="10"/>
      <c r="SQR158" s="10"/>
      <c r="SQS158" s="10"/>
      <c r="SQT158" s="10"/>
      <c r="SQU158" s="10"/>
      <c r="SQV158" s="10"/>
      <c r="SQW158" s="10"/>
      <c r="SQX158" s="10"/>
      <c r="SQY158" s="10"/>
      <c r="SQZ158" s="10"/>
      <c r="SRA158" s="10"/>
      <c r="SRB158" s="10"/>
      <c r="SRC158" s="10"/>
      <c r="SRD158" s="10"/>
      <c r="SRE158" s="10"/>
      <c r="SRF158" s="10"/>
      <c r="SRG158" s="10"/>
      <c r="SRH158" s="10"/>
      <c r="SRI158" s="10"/>
      <c r="SRJ158" s="10"/>
      <c r="SRK158" s="10"/>
      <c r="SRL158" s="10"/>
      <c r="SRM158" s="10"/>
      <c r="SRN158" s="10"/>
      <c r="SRO158" s="10"/>
      <c r="SRP158" s="10"/>
      <c r="SRQ158" s="10"/>
      <c r="SRR158" s="10"/>
      <c r="SRS158" s="10"/>
      <c r="SRT158" s="10"/>
      <c r="SRU158" s="10"/>
      <c r="SRV158" s="10"/>
      <c r="SRW158" s="10"/>
      <c r="SRX158" s="10"/>
      <c r="SRY158" s="10"/>
      <c r="SRZ158" s="10"/>
      <c r="SSA158" s="10"/>
      <c r="SSB158" s="10"/>
      <c r="SSC158" s="10"/>
      <c r="SSD158" s="10"/>
      <c r="SSE158" s="10"/>
      <c r="SSF158" s="10"/>
      <c r="SSG158" s="10"/>
      <c r="SSH158" s="10"/>
      <c r="SSI158" s="10"/>
      <c r="SSJ158" s="10"/>
      <c r="SSK158" s="10"/>
      <c r="SSL158" s="10"/>
      <c r="SSM158" s="10"/>
      <c r="SSN158" s="10"/>
      <c r="SSO158" s="10"/>
      <c r="SSP158" s="10"/>
      <c r="SSQ158" s="10"/>
      <c r="SSR158" s="10"/>
      <c r="SSS158" s="10"/>
      <c r="SST158" s="10"/>
      <c r="SSU158" s="10"/>
      <c r="SSV158" s="10"/>
      <c r="SSW158" s="10"/>
      <c r="SSX158" s="10"/>
      <c r="SSY158" s="10"/>
      <c r="SSZ158" s="10"/>
      <c r="STA158" s="10"/>
      <c r="STB158" s="10"/>
      <c r="STC158" s="10"/>
      <c r="STD158" s="10"/>
      <c r="STE158" s="10"/>
      <c r="STF158" s="10"/>
      <c r="STG158" s="10"/>
      <c r="STH158" s="10"/>
      <c r="STI158" s="10"/>
      <c r="STJ158" s="10"/>
      <c r="STK158" s="10"/>
      <c r="STL158" s="10"/>
      <c r="STM158" s="10"/>
      <c r="STN158" s="10"/>
      <c r="STO158" s="10"/>
      <c r="STP158" s="10"/>
      <c r="STQ158" s="10"/>
      <c r="STR158" s="10"/>
      <c r="STS158" s="10"/>
      <c r="STT158" s="10"/>
      <c r="STU158" s="10"/>
      <c r="STV158" s="10"/>
      <c r="STW158" s="10"/>
      <c r="STX158" s="10"/>
      <c r="STY158" s="10"/>
      <c r="STZ158" s="10"/>
      <c r="SUA158" s="10"/>
      <c r="SUB158" s="10"/>
      <c r="SUC158" s="10"/>
      <c r="SUD158" s="10"/>
      <c r="SUE158" s="10"/>
      <c r="SUF158" s="10"/>
      <c r="SUG158" s="10"/>
      <c r="SUH158" s="10"/>
      <c r="SUI158" s="10"/>
      <c r="SUJ158" s="10"/>
      <c r="SUK158" s="10"/>
      <c r="SUL158" s="10"/>
      <c r="SUM158" s="10"/>
      <c r="SUN158" s="10"/>
      <c r="SUO158" s="10"/>
      <c r="SUP158" s="10"/>
      <c r="SUQ158" s="10"/>
      <c r="SUR158" s="10"/>
      <c r="SUS158" s="10"/>
      <c r="SUT158" s="10"/>
      <c r="SUU158" s="10"/>
      <c r="SUV158" s="10"/>
      <c r="SUW158" s="10"/>
      <c r="SUX158" s="10"/>
      <c r="SUY158" s="10"/>
      <c r="SUZ158" s="10"/>
      <c r="SVA158" s="10"/>
      <c r="SVB158" s="10"/>
      <c r="SVC158" s="10"/>
      <c r="SVD158" s="10"/>
      <c r="SVE158" s="10"/>
      <c r="SVF158" s="10"/>
      <c r="SVG158" s="10"/>
      <c r="SVH158" s="10"/>
      <c r="SVI158" s="10"/>
      <c r="SVJ158" s="10"/>
      <c r="SVK158" s="10"/>
      <c r="SVL158" s="10"/>
      <c r="SVM158" s="10"/>
      <c r="SVN158" s="10"/>
      <c r="SVO158" s="10"/>
      <c r="SVP158" s="10"/>
      <c r="SVQ158" s="10"/>
      <c r="SVR158" s="10"/>
      <c r="SVS158" s="10"/>
      <c r="SVT158" s="10"/>
      <c r="SVU158" s="10"/>
      <c r="SVV158" s="10"/>
      <c r="SVW158" s="10"/>
      <c r="SVX158" s="10"/>
      <c r="SVY158" s="10"/>
      <c r="SVZ158" s="10"/>
      <c r="SWA158" s="10"/>
      <c r="SWB158" s="10"/>
      <c r="SWC158" s="10"/>
      <c r="SWD158" s="10"/>
      <c r="SWE158" s="10"/>
      <c r="SWF158" s="10"/>
      <c r="SWG158" s="10"/>
      <c r="SWH158" s="10"/>
      <c r="SWI158" s="10"/>
      <c r="SWJ158" s="10"/>
      <c r="SWK158" s="10"/>
      <c r="SWL158" s="10"/>
      <c r="SWM158" s="10"/>
      <c r="SWN158" s="10"/>
      <c r="SWO158" s="10"/>
      <c r="SWP158" s="10"/>
      <c r="SWQ158" s="10"/>
      <c r="SWR158" s="10"/>
      <c r="SWS158" s="10"/>
      <c r="SWT158" s="10"/>
      <c r="SWU158" s="10"/>
      <c r="SWV158" s="10"/>
      <c r="SWW158" s="10"/>
      <c r="SWX158" s="10"/>
      <c r="SWY158" s="10"/>
      <c r="SWZ158" s="10"/>
      <c r="SXA158" s="10"/>
      <c r="SXB158" s="10"/>
      <c r="SXC158" s="10"/>
      <c r="SXD158" s="10"/>
      <c r="SXE158" s="10"/>
      <c r="SXF158" s="10"/>
      <c r="SXG158" s="10"/>
      <c r="SXH158" s="10"/>
      <c r="SXI158" s="10"/>
      <c r="SXJ158" s="10"/>
      <c r="SXK158" s="10"/>
      <c r="SXL158" s="10"/>
      <c r="SXM158" s="10"/>
      <c r="SXN158" s="10"/>
      <c r="SXO158" s="10"/>
      <c r="SXP158" s="10"/>
      <c r="SXQ158" s="10"/>
      <c r="SXR158" s="10"/>
      <c r="SXS158" s="10"/>
      <c r="SXT158" s="10"/>
      <c r="SXU158" s="10"/>
      <c r="SXV158" s="10"/>
      <c r="SXW158" s="10"/>
      <c r="SXX158" s="10"/>
      <c r="SXY158" s="10"/>
      <c r="SXZ158" s="10"/>
      <c r="SYA158" s="10"/>
      <c r="SYB158" s="10"/>
      <c r="SYC158" s="10"/>
      <c r="SYD158" s="10"/>
      <c r="SYE158" s="10"/>
      <c r="SYF158" s="10"/>
      <c r="SYG158" s="10"/>
      <c r="SYH158" s="10"/>
      <c r="SYI158" s="10"/>
      <c r="SYJ158" s="10"/>
      <c r="SYK158" s="10"/>
      <c r="SYL158" s="10"/>
      <c r="SYM158" s="10"/>
      <c r="SYN158" s="10"/>
      <c r="SYO158" s="10"/>
      <c r="SYP158" s="10"/>
      <c r="SYQ158" s="10"/>
      <c r="SYR158" s="10"/>
      <c r="SYS158" s="10"/>
      <c r="SYT158" s="10"/>
      <c r="SYU158" s="10"/>
      <c r="SYV158" s="10"/>
      <c r="SYW158" s="10"/>
      <c r="SYX158" s="10"/>
      <c r="SYY158" s="10"/>
      <c r="SYZ158" s="10"/>
      <c r="SZA158" s="10"/>
      <c r="SZB158" s="10"/>
      <c r="SZC158" s="10"/>
      <c r="SZD158" s="10"/>
      <c r="SZE158" s="10"/>
      <c r="SZF158" s="10"/>
      <c r="SZG158" s="10"/>
      <c r="SZH158" s="10"/>
      <c r="SZI158" s="10"/>
      <c r="SZJ158" s="10"/>
      <c r="SZK158" s="10"/>
      <c r="SZL158" s="10"/>
      <c r="SZM158" s="10"/>
      <c r="SZN158" s="10"/>
      <c r="SZO158" s="10"/>
      <c r="SZP158" s="10"/>
      <c r="SZQ158" s="10"/>
      <c r="SZR158" s="10"/>
      <c r="SZS158" s="10"/>
      <c r="SZT158" s="10"/>
      <c r="SZU158" s="10"/>
      <c r="SZV158" s="10"/>
      <c r="SZW158" s="10"/>
      <c r="SZX158" s="10"/>
      <c r="SZY158" s="10"/>
      <c r="SZZ158" s="10"/>
      <c r="TAA158" s="10"/>
      <c r="TAB158" s="10"/>
      <c r="TAC158" s="10"/>
      <c r="TAD158" s="10"/>
      <c r="TAE158" s="10"/>
      <c r="TAF158" s="10"/>
      <c r="TAG158" s="10"/>
      <c r="TAH158" s="10"/>
      <c r="TAI158" s="10"/>
      <c r="TAJ158" s="10"/>
      <c r="TAK158" s="10"/>
      <c r="TAL158" s="10"/>
      <c r="TAM158" s="10"/>
      <c r="TAN158" s="10"/>
      <c r="TAO158" s="10"/>
      <c r="TAP158" s="10"/>
      <c r="TAQ158" s="10"/>
      <c r="TAR158" s="10"/>
      <c r="TAS158" s="10"/>
      <c r="TAT158" s="10"/>
      <c r="TAU158" s="10"/>
      <c r="TAV158" s="10"/>
      <c r="TAW158" s="10"/>
      <c r="TAX158" s="10"/>
      <c r="TAY158" s="10"/>
      <c r="TAZ158" s="10"/>
      <c r="TBA158" s="10"/>
      <c r="TBB158" s="10"/>
      <c r="TBC158" s="10"/>
      <c r="TBD158" s="10"/>
      <c r="TBE158" s="10"/>
      <c r="TBF158" s="10"/>
      <c r="TBG158" s="10"/>
      <c r="TBH158" s="10"/>
      <c r="TBI158" s="10"/>
      <c r="TBJ158" s="10"/>
      <c r="TBK158" s="10"/>
      <c r="TBL158" s="10"/>
      <c r="TBM158" s="10"/>
      <c r="TBN158" s="10"/>
      <c r="TBO158" s="10"/>
      <c r="TBP158" s="10"/>
      <c r="TBQ158" s="10"/>
      <c r="TBR158" s="10"/>
      <c r="TBS158" s="10"/>
      <c r="TBT158" s="10"/>
      <c r="TBU158" s="10"/>
      <c r="TBV158" s="10"/>
      <c r="TBW158" s="10"/>
      <c r="TBX158" s="10"/>
      <c r="TBY158" s="10"/>
      <c r="TBZ158" s="10"/>
      <c r="TCA158" s="10"/>
      <c r="TCB158" s="10"/>
      <c r="TCC158" s="10"/>
      <c r="TCD158" s="10"/>
      <c r="TCE158" s="10"/>
      <c r="TCF158" s="10"/>
      <c r="TCG158" s="10"/>
      <c r="TCH158" s="10"/>
      <c r="TCI158" s="10"/>
      <c r="TCJ158" s="10"/>
      <c r="TCK158" s="10"/>
      <c r="TCL158" s="10"/>
      <c r="TCM158" s="10"/>
      <c r="TCN158" s="10"/>
      <c r="TCO158" s="10"/>
      <c r="TCP158" s="10"/>
      <c r="TCQ158" s="10"/>
      <c r="TCR158" s="10"/>
      <c r="TCS158" s="10"/>
      <c r="TCT158" s="10"/>
      <c r="TCU158" s="10"/>
      <c r="TCV158" s="10"/>
      <c r="TCW158" s="10"/>
      <c r="TCX158" s="10"/>
      <c r="TCY158" s="10"/>
      <c r="TCZ158" s="10"/>
      <c r="TDA158" s="10"/>
      <c r="TDB158" s="10"/>
      <c r="TDC158" s="10"/>
      <c r="TDD158" s="10"/>
      <c r="TDE158" s="10"/>
      <c r="TDF158" s="10"/>
      <c r="TDG158" s="10"/>
      <c r="TDH158" s="10"/>
      <c r="TDI158" s="10"/>
      <c r="TDJ158" s="10"/>
      <c r="TDK158" s="10"/>
      <c r="TDL158" s="10"/>
      <c r="TDM158" s="10"/>
      <c r="TDN158" s="10"/>
      <c r="TDO158" s="10"/>
      <c r="TDP158" s="10"/>
      <c r="TDQ158" s="10"/>
      <c r="TDR158" s="10"/>
      <c r="TDS158" s="10"/>
      <c r="TDT158" s="10"/>
      <c r="TDU158" s="10"/>
      <c r="TDV158" s="10"/>
      <c r="TDW158" s="10"/>
      <c r="TDX158" s="10"/>
      <c r="TDY158" s="10"/>
      <c r="TDZ158" s="10"/>
      <c r="TEA158" s="10"/>
      <c r="TEB158" s="10"/>
      <c r="TEC158" s="10"/>
      <c r="TED158" s="10"/>
      <c r="TEE158" s="10"/>
      <c r="TEF158" s="10"/>
      <c r="TEG158" s="10"/>
      <c r="TEH158" s="10"/>
      <c r="TEI158" s="10"/>
      <c r="TEJ158" s="10"/>
      <c r="TEK158" s="10"/>
      <c r="TEL158" s="10"/>
      <c r="TEM158" s="10"/>
      <c r="TEN158" s="10"/>
      <c r="TEO158" s="10"/>
      <c r="TEP158" s="10"/>
      <c r="TEQ158" s="10"/>
      <c r="TER158" s="10"/>
      <c r="TES158" s="10"/>
      <c r="TET158" s="10"/>
      <c r="TEU158" s="10"/>
      <c r="TEV158" s="10"/>
      <c r="TEW158" s="10"/>
      <c r="TEX158" s="10"/>
      <c r="TEY158" s="10"/>
      <c r="TEZ158" s="10"/>
      <c r="TFA158" s="10"/>
      <c r="TFB158" s="10"/>
      <c r="TFC158" s="10"/>
      <c r="TFD158" s="10"/>
      <c r="TFE158" s="10"/>
      <c r="TFF158" s="10"/>
      <c r="TFG158" s="10"/>
      <c r="TFH158" s="10"/>
      <c r="TFI158" s="10"/>
      <c r="TFJ158" s="10"/>
      <c r="TFK158" s="10"/>
      <c r="TFL158" s="10"/>
      <c r="TFM158" s="10"/>
      <c r="TFN158" s="10"/>
      <c r="TFO158" s="10"/>
      <c r="TFP158" s="10"/>
      <c r="TFQ158" s="10"/>
      <c r="TFR158" s="10"/>
      <c r="TFS158" s="10"/>
      <c r="TFT158" s="10"/>
      <c r="TFU158" s="10"/>
      <c r="TFV158" s="10"/>
      <c r="TFW158" s="10"/>
      <c r="TFX158" s="10"/>
      <c r="TFY158" s="10"/>
      <c r="TFZ158" s="10"/>
      <c r="TGA158" s="10"/>
      <c r="TGB158" s="10"/>
      <c r="TGC158" s="10"/>
      <c r="TGD158" s="10"/>
      <c r="TGE158" s="10"/>
      <c r="TGF158" s="10"/>
      <c r="TGG158" s="10"/>
      <c r="TGH158" s="10"/>
      <c r="TGI158" s="10"/>
      <c r="TGJ158" s="10"/>
      <c r="TGK158" s="10"/>
      <c r="TGL158" s="10"/>
      <c r="TGM158" s="10"/>
      <c r="TGN158" s="10"/>
      <c r="TGO158" s="10"/>
      <c r="TGP158" s="10"/>
      <c r="TGQ158" s="10"/>
      <c r="TGR158" s="10"/>
      <c r="TGS158" s="10"/>
      <c r="TGT158" s="10"/>
      <c r="TGU158" s="10"/>
      <c r="TGV158" s="10"/>
      <c r="TGW158" s="10"/>
      <c r="TGX158" s="10"/>
      <c r="TGY158" s="10"/>
      <c r="TGZ158" s="10"/>
      <c r="THA158" s="10"/>
      <c r="THB158" s="10"/>
      <c r="THC158" s="10"/>
      <c r="THD158" s="10"/>
      <c r="THE158" s="10"/>
      <c r="THF158" s="10"/>
      <c r="THG158" s="10"/>
      <c r="THH158" s="10"/>
      <c r="THI158" s="10"/>
      <c r="THJ158" s="10"/>
      <c r="THK158" s="10"/>
      <c r="THL158" s="10"/>
      <c r="THM158" s="10"/>
      <c r="THN158" s="10"/>
      <c r="THO158" s="10"/>
      <c r="THP158" s="10"/>
      <c r="THQ158" s="10"/>
      <c r="THR158" s="10"/>
      <c r="THS158" s="10"/>
      <c r="THT158" s="10"/>
      <c r="THU158" s="10"/>
      <c r="THV158" s="10"/>
      <c r="THW158" s="10"/>
      <c r="THX158" s="10"/>
      <c r="THY158" s="10"/>
      <c r="THZ158" s="10"/>
      <c r="TIA158" s="10"/>
      <c r="TIB158" s="10"/>
      <c r="TIC158" s="10"/>
      <c r="TID158" s="10"/>
      <c r="TIE158" s="10"/>
      <c r="TIF158" s="10"/>
      <c r="TIG158" s="10"/>
      <c r="TIH158" s="10"/>
      <c r="TII158" s="10"/>
      <c r="TIJ158" s="10"/>
      <c r="TIK158" s="10"/>
      <c r="TIL158" s="10"/>
      <c r="TIM158" s="10"/>
      <c r="TIN158" s="10"/>
      <c r="TIO158" s="10"/>
      <c r="TIP158" s="10"/>
      <c r="TIQ158" s="10"/>
      <c r="TIR158" s="10"/>
      <c r="TIS158" s="10"/>
      <c r="TIT158" s="10"/>
      <c r="TIU158" s="10"/>
      <c r="TIV158" s="10"/>
      <c r="TIW158" s="10"/>
      <c r="TIX158" s="10"/>
      <c r="TIY158" s="10"/>
      <c r="TIZ158" s="10"/>
      <c r="TJA158" s="10"/>
      <c r="TJB158" s="10"/>
      <c r="TJC158" s="10"/>
      <c r="TJD158" s="10"/>
      <c r="TJE158" s="10"/>
      <c r="TJF158" s="10"/>
      <c r="TJG158" s="10"/>
      <c r="TJH158" s="10"/>
      <c r="TJI158" s="10"/>
      <c r="TJJ158" s="10"/>
      <c r="TJK158" s="10"/>
      <c r="TJL158" s="10"/>
      <c r="TJM158" s="10"/>
      <c r="TJN158" s="10"/>
      <c r="TJO158" s="10"/>
      <c r="TJP158" s="10"/>
      <c r="TJQ158" s="10"/>
      <c r="TJR158" s="10"/>
      <c r="TJS158" s="10"/>
      <c r="TJT158" s="10"/>
      <c r="TJU158" s="10"/>
      <c r="TJV158" s="10"/>
      <c r="TJW158" s="10"/>
      <c r="TJX158" s="10"/>
      <c r="TJY158" s="10"/>
      <c r="TJZ158" s="10"/>
      <c r="TKA158" s="10"/>
      <c r="TKB158" s="10"/>
      <c r="TKC158" s="10"/>
      <c r="TKD158" s="10"/>
      <c r="TKE158" s="10"/>
      <c r="TKF158" s="10"/>
      <c r="TKG158" s="10"/>
      <c r="TKH158" s="10"/>
      <c r="TKI158" s="10"/>
      <c r="TKJ158" s="10"/>
      <c r="TKK158" s="10"/>
      <c r="TKL158" s="10"/>
      <c r="TKM158" s="10"/>
      <c r="TKN158" s="10"/>
      <c r="TKO158" s="10"/>
      <c r="TKP158" s="10"/>
      <c r="TKQ158" s="10"/>
      <c r="TKR158" s="10"/>
      <c r="TKS158" s="10"/>
      <c r="TKT158" s="10"/>
      <c r="TKU158" s="10"/>
      <c r="TKV158" s="10"/>
      <c r="TKW158" s="10"/>
      <c r="TKX158" s="10"/>
      <c r="TKY158" s="10"/>
      <c r="TKZ158" s="10"/>
      <c r="TLA158" s="10"/>
      <c r="TLB158" s="10"/>
      <c r="TLC158" s="10"/>
      <c r="TLD158" s="10"/>
      <c r="TLE158" s="10"/>
      <c r="TLF158" s="10"/>
      <c r="TLG158" s="10"/>
      <c r="TLH158" s="10"/>
      <c r="TLI158" s="10"/>
      <c r="TLJ158" s="10"/>
      <c r="TLK158" s="10"/>
      <c r="TLL158" s="10"/>
      <c r="TLM158" s="10"/>
      <c r="TLN158" s="10"/>
      <c r="TLO158" s="10"/>
      <c r="TLP158" s="10"/>
      <c r="TLQ158" s="10"/>
      <c r="TLR158" s="10"/>
      <c r="TLS158" s="10"/>
      <c r="TLT158" s="10"/>
      <c r="TLU158" s="10"/>
      <c r="TLV158" s="10"/>
      <c r="TLW158" s="10"/>
      <c r="TLX158" s="10"/>
      <c r="TLY158" s="10"/>
      <c r="TLZ158" s="10"/>
      <c r="TMA158" s="10"/>
      <c r="TMB158" s="10"/>
      <c r="TMC158" s="10"/>
      <c r="TMD158" s="10"/>
      <c r="TME158" s="10"/>
      <c r="TMF158" s="10"/>
      <c r="TMG158" s="10"/>
      <c r="TMH158" s="10"/>
      <c r="TMI158" s="10"/>
      <c r="TMJ158" s="10"/>
      <c r="TMK158" s="10"/>
      <c r="TML158" s="10"/>
      <c r="TMM158" s="10"/>
      <c r="TMN158" s="10"/>
      <c r="TMO158" s="10"/>
      <c r="TMP158" s="10"/>
      <c r="TMQ158" s="10"/>
      <c r="TMR158" s="10"/>
      <c r="TMS158" s="10"/>
      <c r="TMT158" s="10"/>
      <c r="TMU158" s="10"/>
      <c r="TMV158" s="10"/>
      <c r="TMW158" s="10"/>
      <c r="TMX158" s="10"/>
      <c r="TMY158" s="10"/>
      <c r="TMZ158" s="10"/>
      <c r="TNA158" s="10"/>
      <c r="TNB158" s="10"/>
      <c r="TNC158" s="10"/>
      <c r="TND158" s="10"/>
      <c r="TNE158" s="10"/>
      <c r="TNF158" s="10"/>
      <c r="TNG158" s="10"/>
      <c r="TNH158" s="10"/>
      <c r="TNI158" s="10"/>
      <c r="TNJ158" s="10"/>
      <c r="TNK158" s="10"/>
      <c r="TNL158" s="10"/>
      <c r="TNM158" s="10"/>
      <c r="TNN158" s="10"/>
      <c r="TNO158" s="10"/>
      <c r="TNP158" s="10"/>
      <c r="TNQ158" s="10"/>
      <c r="TNR158" s="10"/>
      <c r="TNS158" s="10"/>
      <c r="TNT158" s="10"/>
      <c r="TNU158" s="10"/>
      <c r="TNV158" s="10"/>
      <c r="TNW158" s="10"/>
      <c r="TNX158" s="10"/>
      <c r="TNY158" s="10"/>
      <c r="TNZ158" s="10"/>
      <c r="TOA158" s="10"/>
      <c r="TOB158" s="10"/>
      <c r="TOC158" s="10"/>
      <c r="TOD158" s="10"/>
      <c r="TOE158" s="10"/>
      <c r="TOF158" s="10"/>
      <c r="TOG158" s="10"/>
      <c r="TOH158" s="10"/>
      <c r="TOI158" s="10"/>
      <c r="TOJ158" s="10"/>
      <c r="TOK158" s="10"/>
      <c r="TOL158" s="10"/>
      <c r="TOM158" s="10"/>
      <c r="TON158" s="10"/>
      <c r="TOO158" s="10"/>
      <c r="TOP158" s="10"/>
      <c r="TOQ158" s="10"/>
      <c r="TOR158" s="10"/>
      <c r="TOS158" s="10"/>
      <c r="TOT158" s="10"/>
      <c r="TOU158" s="10"/>
      <c r="TOV158" s="10"/>
      <c r="TOW158" s="10"/>
      <c r="TOX158" s="10"/>
      <c r="TOY158" s="10"/>
      <c r="TOZ158" s="10"/>
      <c r="TPA158" s="10"/>
      <c r="TPB158" s="10"/>
      <c r="TPC158" s="10"/>
      <c r="TPD158" s="10"/>
      <c r="TPE158" s="10"/>
      <c r="TPF158" s="10"/>
      <c r="TPG158" s="10"/>
      <c r="TPH158" s="10"/>
      <c r="TPI158" s="10"/>
      <c r="TPJ158" s="10"/>
      <c r="TPK158" s="10"/>
      <c r="TPL158" s="10"/>
      <c r="TPM158" s="10"/>
      <c r="TPN158" s="10"/>
      <c r="TPO158" s="10"/>
      <c r="TPP158" s="10"/>
      <c r="TPQ158" s="10"/>
      <c r="TPR158" s="10"/>
      <c r="TPS158" s="10"/>
      <c r="TPT158" s="10"/>
      <c r="TPU158" s="10"/>
      <c r="TPV158" s="10"/>
      <c r="TPW158" s="10"/>
      <c r="TPX158" s="10"/>
      <c r="TPY158" s="10"/>
      <c r="TPZ158" s="10"/>
      <c r="TQA158" s="10"/>
      <c r="TQB158" s="10"/>
      <c r="TQC158" s="10"/>
      <c r="TQD158" s="10"/>
      <c r="TQE158" s="10"/>
      <c r="TQF158" s="10"/>
      <c r="TQG158" s="10"/>
      <c r="TQH158" s="10"/>
      <c r="TQI158" s="10"/>
      <c r="TQJ158" s="10"/>
      <c r="TQK158" s="10"/>
      <c r="TQL158" s="10"/>
      <c r="TQM158" s="10"/>
      <c r="TQN158" s="10"/>
      <c r="TQO158" s="10"/>
      <c r="TQP158" s="10"/>
      <c r="TQQ158" s="10"/>
      <c r="TQR158" s="10"/>
      <c r="TQS158" s="10"/>
      <c r="TQT158" s="10"/>
      <c r="TQU158" s="10"/>
      <c r="TQV158" s="10"/>
      <c r="TQW158" s="10"/>
      <c r="TQX158" s="10"/>
      <c r="TQY158" s="10"/>
      <c r="TQZ158" s="10"/>
      <c r="TRA158" s="10"/>
      <c r="TRB158" s="10"/>
      <c r="TRC158" s="10"/>
      <c r="TRD158" s="10"/>
      <c r="TRE158" s="10"/>
      <c r="TRF158" s="10"/>
      <c r="TRG158" s="10"/>
      <c r="TRH158" s="10"/>
      <c r="TRI158" s="10"/>
      <c r="TRJ158" s="10"/>
      <c r="TRK158" s="10"/>
      <c r="TRL158" s="10"/>
      <c r="TRM158" s="10"/>
      <c r="TRN158" s="10"/>
      <c r="TRO158" s="10"/>
      <c r="TRP158" s="10"/>
      <c r="TRQ158" s="10"/>
      <c r="TRR158" s="10"/>
      <c r="TRS158" s="10"/>
      <c r="TRT158" s="10"/>
      <c r="TRU158" s="10"/>
      <c r="TRV158" s="10"/>
      <c r="TRW158" s="10"/>
      <c r="TRX158" s="10"/>
      <c r="TRY158" s="10"/>
      <c r="TRZ158" s="10"/>
      <c r="TSA158" s="10"/>
      <c r="TSB158" s="10"/>
      <c r="TSC158" s="10"/>
      <c r="TSD158" s="10"/>
      <c r="TSE158" s="10"/>
      <c r="TSF158" s="10"/>
      <c r="TSG158" s="10"/>
      <c r="TSH158" s="10"/>
      <c r="TSI158" s="10"/>
      <c r="TSJ158" s="10"/>
      <c r="TSK158" s="10"/>
      <c r="TSL158" s="10"/>
      <c r="TSM158" s="10"/>
      <c r="TSN158" s="10"/>
      <c r="TSO158" s="10"/>
      <c r="TSP158" s="10"/>
      <c r="TSQ158" s="10"/>
      <c r="TSR158" s="10"/>
      <c r="TSS158" s="10"/>
      <c r="TST158" s="10"/>
      <c r="TSU158" s="10"/>
      <c r="TSV158" s="10"/>
      <c r="TSW158" s="10"/>
      <c r="TSX158" s="10"/>
      <c r="TSY158" s="10"/>
      <c r="TSZ158" s="10"/>
      <c r="TTA158" s="10"/>
      <c r="TTB158" s="10"/>
      <c r="TTC158" s="10"/>
      <c r="TTD158" s="10"/>
      <c r="TTE158" s="10"/>
      <c r="TTF158" s="10"/>
      <c r="TTG158" s="10"/>
      <c r="TTH158" s="10"/>
      <c r="TTI158" s="10"/>
      <c r="TTJ158" s="10"/>
      <c r="TTK158" s="10"/>
      <c r="TTL158" s="10"/>
      <c r="TTM158" s="10"/>
      <c r="TTN158" s="10"/>
      <c r="TTO158" s="10"/>
      <c r="TTP158" s="10"/>
      <c r="TTQ158" s="10"/>
      <c r="TTR158" s="10"/>
      <c r="TTS158" s="10"/>
      <c r="TTT158" s="10"/>
      <c r="TTU158" s="10"/>
      <c r="TTV158" s="10"/>
      <c r="TTW158" s="10"/>
      <c r="TTX158" s="10"/>
      <c r="TTY158" s="10"/>
      <c r="TTZ158" s="10"/>
      <c r="TUA158" s="10"/>
      <c r="TUB158" s="10"/>
      <c r="TUC158" s="10"/>
      <c r="TUD158" s="10"/>
      <c r="TUE158" s="10"/>
      <c r="TUF158" s="10"/>
      <c r="TUG158" s="10"/>
      <c r="TUH158" s="10"/>
      <c r="TUI158" s="10"/>
      <c r="TUJ158" s="10"/>
      <c r="TUK158" s="10"/>
      <c r="TUL158" s="10"/>
      <c r="TUM158" s="10"/>
      <c r="TUN158" s="10"/>
      <c r="TUO158" s="10"/>
      <c r="TUP158" s="10"/>
      <c r="TUQ158" s="10"/>
      <c r="TUR158" s="10"/>
      <c r="TUS158" s="10"/>
      <c r="TUT158" s="10"/>
      <c r="TUU158" s="10"/>
      <c r="TUV158" s="10"/>
      <c r="TUW158" s="10"/>
      <c r="TUX158" s="10"/>
      <c r="TUY158" s="10"/>
      <c r="TUZ158" s="10"/>
      <c r="TVA158" s="10"/>
      <c r="TVB158" s="10"/>
      <c r="TVC158" s="10"/>
      <c r="TVD158" s="10"/>
      <c r="TVE158" s="10"/>
      <c r="TVF158" s="10"/>
      <c r="TVG158" s="10"/>
      <c r="TVH158" s="10"/>
      <c r="TVI158" s="10"/>
      <c r="TVJ158" s="10"/>
      <c r="TVK158" s="10"/>
      <c r="TVL158" s="10"/>
      <c r="TVM158" s="10"/>
      <c r="TVN158" s="10"/>
      <c r="TVO158" s="10"/>
      <c r="TVP158" s="10"/>
      <c r="TVQ158" s="10"/>
      <c r="TVR158" s="10"/>
      <c r="TVS158" s="10"/>
      <c r="TVT158" s="10"/>
      <c r="TVU158" s="10"/>
      <c r="TVV158" s="10"/>
      <c r="TVW158" s="10"/>
      <c r="TVX158" s="10"/>
      <c r="TVY158" s="10"/>
      <c r="TVZ158" s="10"/>
      <c r="TWA158" s="10"/>
      <c r="TWB158" s="10"/>
      <c r="TWC158" s="10"/>
      <c r="TWD158" s="10"/>
      <c r="TWE158" s="10"/>
      <c r="TWF158" s="10"/>
      <c r="TWG158" s="10"/>
      <c r="TWH158" s="10"/>
      <c r="TWI158" s="10"/>
      <c r="TWJ158" s="10"/>
      <c r="TWK158" s="10"/>
      <c r="TWL158" s="10"/>
      <c r="TWM158" s="10"/>
      <c r="TWN158" s="10"/>
      <c r="TWO158" s="10"/>
      <c r="TWP158" s="10"/>
      <c r="TWQ158" s="10"/>
      <c r="TWR158" s="10"/>
      <c r="TWS158" s="10"/>
      <c r="TWT158" s="10"/>
      <c r="TWU158" s="10"/>
      <c r="TWV158" s="10"/>
      <c r="TWW158" s="10"/>
      <c r="TWX158" s="10"/>
      <c r="TWY158" s="10"/>
      <c r="TWZ158" s="10"/>
      <c r="TXA158" s="10"/>
      <c r="TXB158" s="10"/>
      <c r="TXC158" s="10"/>
      <c r="TXD158" s="10"/>
      <c r="TXE158" s="10"/>
      <c r="TXF158" s="10"/>
      <c r="TXG158" s="10"/>
      <c r="TXH158" s="10"/>
      <c r="TXI158" s="10"/>
      <c r="TXJ158" s="10"/>
      <c r="TXK158" s="10"/>
      <c r="TXL158" s="10"/>
      <c r="TXM158" s="10"/>
      <c r="TXN158" s="10"/>
      <c r="TXO158" s="10"/>
      <c r="TXP158" s="10"/>
      <c r="TXQ158" s="10"/>
      <c r="TXR158" s="10"/>
      <c r="TXS158" s="10"/>
      <c r="TXT158" s="10"/>
      <c r="TXU158" s="10"/>
      <c r="TXV158" s="10"/>
      <c r="TXW158" s="10"/>
      <c r="TXX158" s="10"/>
      <c r="TXY158" s="10"/>
      <c r="TXZ158" s="10"/>
      <c r="TYA158" s="10"/>
      <c r="TYB158" s="10"/>
      <c r="TYC158" s="10"/>
      <c r="TYD158" s="10"/>
      <c r="TYE158" s="10"/>
      <c r="TYF158" s="10"/>
      <c r="TYG158" s="10"/>
      <c r="TYH158" s="10"/>
      <c r="TYI158" s="10"/>
      <c r="TYJ158" s="10"/>
      <c r="TYK158" s="10"/>
      <c r="TYL158" s="10"/>
      <c r="TYM158" s="10"/>
      <c r="TYN158" s="10"/>
      <c r="TYO158" s="10"/>
      <c r="TYP158" s="10"/>
      <c r="TYQ158" s="10"/>
      <c r="TYR158" s="10"/>
      <c r="TYS158" s="10"/>
      <c r="TYT158" s="10"/>
      <c r="TYU158" s="10"/>
      <c r="TYV158" s="10"/>
      <c r="TYW158" s="10"/>
      <c r="TYX158" s="10"/>
      <c r="TYY158" s="10"/>
      <c r="TYZ158" s="10"/>
      <c r="TZA158" s="10"/>
      <c r="TZB158" s="10"/>
      <c r="TZC158" s="10"/>
      <c r="TZD158" s="10"/>
      <c r="TZE158" s="10"/>
      <c r="TZF158" s="10"/>
      <c r="TZG158" s="10"/>
      <c r="TZH158" s="10"/>
      <c r="TZI158" s="10"/>
      <c r="TZJ158" s="10"/>
      <c r="TZK158" s="10"/>
      <c r="TZL158" s="10"/>
      <c r="TZM158" s="10"/>
      <c r="TZN158" s="10"/>
      <c r="TZO158" s="10"/>
      <c r="TZP158" s="10"/>
      <c r="TZQ158" s="10"/>
      <c r="TZR158" s="10"/>
      <c r="TZS158" s="10"/>
      <c r="TZT158" s="10"/>
      <c r="TZU158" s="10"/>
      <c r="TZV158" s="10"/>
      <c r="TZW158" s="10"/>
      <c r="TZX158" s="10"/>
      <c r="TZY158" s="10"/>
      <c r="TZZ158" s="10"/>
      <c r="UAA158" s="10"/>
      <c r="UAB158" s="10"/>
      <c r="UAC158" s="10"/>
      <c r="UAD158" s="10"/>
      <c r="UAE158" s="10"/>
      <c r="UAF158" s="10"/>
      <c r="UAG158" s="10"/>
      <c r="UAH158" s="10"/>
      <c r="UAI158" s="10"/>
      <c r="UAJ158" s="10"/>
      <c r="UAK158" s="10"/>
      <c r="UAL158" s="10"/>
      <c r="UAM158" s="10"/>
      <c r="UAN158" s="10"/>
      <c r="UAO158" s="10"/>
      <c r="UAP158" s="10"/>
      <c r="UAQ158" s="10"/>
      <c r="UAR158" s="10"/>
      <c r="UAS158" s="10"/>
      <c r="UAT158" s="10"/>
      <c r="UAU158" s="10"/>
      <c r="UAV158" s="10"/>
      <c r="UAW158" s="10"/>
      <c r="UAX158" s="10"/>
      <c r="UAY158" s="10"/>
      <c r="UAZ158" s="10"/>
      <c r="UBA158" s="10"/>
      <c r="UBB158" s="10"/>
      <c r="UBC158" s="10"/>
      <c r="UBD158" s="10"/>
      <c r="UBE158" s="10"/>
      <c r="UBF158" s="10"/>
      <c r="UBG158" s="10"/>
      <c r="UBH158" s="10"/>
      <c r="UBI158" s="10"/>
      <c r="UBJ158" s="10"/>
      <c r="UBK158" s="10"/>
      <c r="UBL158" s="10"/>
      <c r="UBM158" s="10"/>
      <c r="UBN158" s="10"/>
      <c r="UBO158" s="10"/>
      <c r="UBP158" s="10"/>
      <c r="UBQ158" s="10"/>
      <c r="UBR158" s="10"/>
      <c r="UBS158" s="10"/>
      <c r="UBT158" s="10"/>
      <c r="UBU158" s="10"/>
      <c r="UBV158" s="10"/>
      <c r="UBW158" s="10"/>
      <c r="UBX158" s="10"/>
      <c r="UBY158" s="10"/>
      <c r="UBZ158" s="10"/>
      <c r="UCA158" s="10"/>
      <c r="UCB158" s="10"/>
      <c r="UCC158" s="10"/>
      <c r="UCD158" s="10"/>
      <c r="UCE158" s="10"/>
      <c r="UCF158" s="10"/>
      <c r="UCG158" s="10"/>
      <c r="UCH158" s="10"/>
      <c r="UCI158" s="10"/>
      <c r="UCJ158" s="10"/>
      <c r="UCK158" s="10"/>
      <c r="UCL158" s="10"/>
      <c r="UCM158" s="10"/>
      <c r="UCN158" s="10"/>
      <c r="UCO158" s="10"/>
      <c r="UCP158" s="10"/>
      <c r="UCQ158" s="10"/>
      <c r="UCR158" s="10"/>
      <c r="UCS158" s="10"/>
      <c r="UCT158" s="10"/>
      <c r="UCU158" s="10"/>
      <c r="UCV158" s="10"/>
      <c r="UCW158" s="10"/>
      <c r="UCX158" s="10"/>
      <c r="UCY158" s="10"/>
      <c r="UCZ158" s="10"/>
      <c r="UDA158" s="10"/>
      <c r="UDB158" s="10"/>
      <c r="UDC158" s="10"/>
      <c r="UDD158" s="10"/>
      <c r="UDE158" s="10"/>
      <c r="UDF158" s="10"/>
      <c r="UDG158" s="10"/>
      <c r="UDH158" s="10"/>
      <c r="UDI158" s="10"/>
      <c r="UDJ158" s="10"/>
      <c r="UDK158" s="10"/>
      <c r="UDL158" s="10"/>
      <c r="UDM158" s="10"/>
      <c r="UDN158" s="10"/>
      <c r="UDO158" s="10"/>
      <c r="UDP158" s="10"/>
      <c r="UDQ158" s="10"/>
      <c r="UDR158" s="10"/>
      <c r="UDS158" s="10"/>
      <c r="UDT158" s="10"/>
      <c r="UDU158" s="10"/>
      <c r="UDV158" s="10"/>
      <c r="UDW158" s="10"/>
      <c r="UDX158" s="10"/>
      <c r="UDY158" s="10"/>
      <c r="UDZ158" s="10"/>
      <c r="UEA158" s="10"/>
      <c r="UEB158" s="10"/>
      <c r="UEC158" s="10"/>
      <c r="UED158" s="10"/>
      <c r="UEE158" s="10"/>
      <c r="UEF158" s="10"/>
      <c r="UEG158" s="10"/>
      <c r="UEH158" s="10"/>
      <c r="UEI158" s="10"/>
      <c r="UEJ158" s="10"/>
      <c r="UEK158" s="10"/>
      <c r="UEL158" s="10"/>
      <c r="UEM158" s="10"/>
      <c r="UEN158" s="10"/>
      <c r="UEO158" s="10"/>
      <c r="UEP158" s="10"/>
      <c r="UEQ158" s="10"/>
      <c r="UER158" s="10"/>
      <c r="UES158" s="10"/>
      <c r="UET158" s="10"/>
      <c r="UEU158" s="10"/>
      <c r="UEV158" s="10"/>
      <c r="UEW158" s="10"/>
      <c r="UEX158" s="10"/>
      <c r="UEY158" s="10"/>
      <c r="UEZ158" s="10"/>
      <c r="UFA158" s="10"/>
      <c r="UFB158" s="10"/>
      <c r="UFC158" s="10"/>
      <c r="UFD158" s="10"/>
      <c r="UFE158" s="10"/>
      <c r="UFF158" s="10"/>
      <c r="UFG158" s="10"/>
      <c r="UFH158" s="10"/>
      <c r="UFI158" s="10"/>
      <c r="UFJ158" s="10"/>
      <c r="UFK158" s="10"/>
      <c r="UFL158" s="10"/>
      <c r="UFM158" s="10"/>
      <c r="UFN158" s="10"/>
      <c r="UFO158" s="10"/>
      <c r="UFP158" s="10"/>
      <c r="UFQ158" s="10"/>
      <c r="UFR158" s="10"/>
      <c r="UFS158" s="10"/>
      <c r="UFT158" s="10"/>
      <c r="UFU158" s="10"/>
      <c r="UFV158" s="10"/>
      <c r="UFW158" s="10"/>
      <c r="UFX158" s="10"/>
      <c r="UFY158" s="10"/>
      <c r="UFZ158" s="10"/>
      <c r="UGA158" s="10"/>
      <c r="UGB158" s="10"/>
      <c r="UGC158" s="10"/>
      <c r="UGD158" s="10"/>
      <c r="UGE158" s="10"/>
      <c r="UGF158" s="10"/>
      <c r="UGG158" s="10"/>
      <c r="UGH158" s="10"/>
      <c r="UGI158" s="10"/>
      <c r="UGJ158" s="10"/>
      <c r="UGK158" s="10"/>
      <c r="UGL158" s="10"/>
      <c r="UGM158" s="10"/>
      <c r="UGN158" s="10"/>
      <c r="UGO158" s="10"/>
      <c r="UGP158" s="10"/>
      <c r="UGQ158" s="10"/>
      <c r="UGR158" s="10"/>
      <c r="UGS158" s="10"/>
      <c r="UGT158" s="10"/>
      <c r="UGU158" s="10"/>
      <c r="UGV158" s="10"/>
      <c r="UGW158" s="10"/>
      <c r="UGX158" s="10"/>
      <c r="UGY158" s="10"/>
      <c r="UGZ158" s="10"/>
      <c r="UHA158" s="10"/>
      <c r="UHB158" s="10"/>
      <c r="UHC158" s="10"/>
      <c r="UHD158" s="10"/>
      <c r="UHE158" s="10"/>
      <c r="UHF158" s="10"/>
      <c r="UHG158" s="10"/>
      <c r="UHH158" s="10"/>
      <c r="UHI158" s="10"/>
      <c r="UHJ158" s="10"/>
      <c r="UHK158" s="10"/>
      <c r="UHL158" s="10"/>
      <c r="UHM158" s="10"/>
      <c r="UHN158" s="10"/>
      <c r="UHO158" s="10"/>
      <c r="UHP158" s="10"/>
      <c r="UHQ158" s="10"/>
      <c r="UHR158" s="10"/>
      <c r="UHS158" s="10"/>
      <c r="UHT158" s="10"/>
      <c r="UHU158" s="10"/>
      <c r="UHV158" s="10"/>
      <c r="UHW158" s="10"/>
      <c r="UHX158" s="10"/>
      <c r="UHY158" s="10"/>
      <c r="UHZ158" s="10"/>
      <c r="UIA158" s="10"/>
      <c r="UIB158" s="10"/>
      <c r="UIC158" s="10"/>
      <c r="UID158" s="10"/>
      <c r="UIE158" s="10"/>
      <c r="UIF158" s="10"/>
      <c r="UIG158" s="10"/>
      <c r="UIH158" s="10"/>
      <c r="UII158" s="10"/>
      <c r="UIJ158" s="10"/>
      <c r="UIK158" s="10"/>
      <c r="UIL158" s="10"/>
      <c r="UIM158" s="10"/>
      <c r="UIN158" s="10"/>
      <c r="UIO158" s="10"/>
      <c r="UIP158" s="10"/>
      <c r="UIQ158" s="10"/>
      <c r="UIR158" s="10"/>
      <c r="UIS158" s="10"/>
      <c r="UIT158" s="10"/>
      <c r="UIU158" s="10"/>
      <c r="UIV158" s="10"/>
      <c r="UIW158" s="10"/>
      <c r="UIX158" s="10"/>
      <c r="UIY158" s="10"/>
      <c r="UIZ158" s="10"/>
      <c r="UJA158" s="10"/>
      <c r="UJB158" s="10"/>
      <c r="UJC158" s="10"/>
      <c r="UJD158" s="10"/>
      <c r="UJE158" s="10"/>
      <c r="UJF158" s="10"/>
      <c r="UJG158" s="10"/>
      <c r="UJH158" s="10"/>
      <c r="UJI158" s="10"/>
      <c r="UJJ158" s="10"/>
      <c r="UJK158" s="10"/>
      <c r="UJL158" s="10"/>
      <c r="UJM158" s="10"/>
      <c r="UJN158" s="10"/>
      <c r="UJO158" s="10"/>
      <c r="UJP158" s="10"/>
      <c r="UJQ158" s="10"/>
      <c r="UJR158" s="10"/>
      <c r="UJS158" s="10"/>
      <c r="UJT158" s="10"/>
      <c r="UJU158" s="10"/>
      <c r="UJV158" s="10"/>
      <c r="UJW158" s="10"/>
      <c r="UJX158" s="10"/>
      <c r="UJY158" s="10"/>
      <c r="UJZ158" s="10"/>
      <c r="UKA158" s="10"/>
      <c r="UKB158" s="10"/>
      <c r="UKC158" s="10"/>
      <c r="UKD158" s="10"/>
      <c r="UKE158" s="10"/>
      <c r="UKF158" s="10"/>
      <c r="UKG158" s="10"/>
      <c r="UKH158" s="10"/>
      <c r="UKI158" s="10"/>
      <c r="UKJ158" s="10"/>
      <c r="UKK158" s="10"/>
      <c r="UKL158" s="10"/>
      <c r="UKM158" s="10"/>
      <c r="UKN158" s="10"/>
      <c r="UKO158" s="10"/>
      <c r="UKP158" s="10"/>
      <c r="UKQ158" s="10"/>
      <c r="UKR158" s="10"/>
      <c r="UKS158" s="10"/>
      <c r="UKT158" s="10"/>
      <c r="UKU158" s="10"/>
      <c r="UKV158" s="10"/>
      <c r="UKW158" s="10"/>
      <c r="UKX158" s="10"/>
      <c r="UKY158" s="10"/>
      <c r="UKZ158" s="10"/>
      <c r="ULA158" s="10"/>
      <c r="ULB158" s="10"/>
      <c r="ULC158" s="10"/>
      <c r="ULD158" s="10"/>
      <c r="ULE158" s="10"/>
      <c r="ULF158" s="10"/>
      <c r="ULG158" s="10"/>
      <c r="ULH158" s="10"/>
      <c r="ULI158" s="10"/>
      <c r="ULJ158" s="10"/>
      <c r="ULK158" s="10"/>
      <c r="ULL158" s="10"/>
      <c r="ULM158" s="10"/>
      <c r="ULN158" s="10"/>
      <c r="ULO158" s="10"/>
      <c r="ULP158" s="10"/>
      <c r="ULQ158" s="10"/>
      <c r="ULR158" s="10"/>
      <c r="ULS158" s="10"/>
      <c r="ULT158" s="10"/>
      <c r="ULU158" s="10"/>
      <c r="ULV158" s="10"/>
      <c r="ULW158" s="10"/>
      <c r="ULX158" s="10"/>
      <c r="ULY158" s="10"/>
      <c r="ULZ158" s="10"/>
      <c r="UMA158" s="10"/>
      <c r="UMB158" s="10"/>
      <c r="UMC158" s="10"/>
      <c r="UMD158" s="10"/>
      <c r="UME158" s="10"/>
      <c r="UMF158" s="10"/>
      <c r="UMG158" s="10"/>
      <c r="UMH158" s="10"/>
      <c r="UMI158" s="10"/>
      <c r="UMJ158" s="10"/>
      <c r="UMK158" s="10"/>
      <c r="UML158" s="10"/>
      <c r="UMM158" s="10"/>
      <c r="UMN158" s="10"/>
      <c r="UMO158" s="10"/>
      <c r="UMP158" s="10"/>
      <c r="UMQ158" s="10"/>
      <c r="UMR158" s="10"/>
      <c r="UMS158" s="10"/>
      <c r="UMT158" s="10"/>
      <c r="UMU158" s="10"/>
      <c r="UMV158" s="10"/>
      <c r="UMW158" s="10"/>
      <c r="UMX158" s="10"/>
      <c r="UMY158" s="10"/>
      <c r="UMZ158" s="10"/>
      <c r="UNA158" s="10"/>
      <c r="UNB158" s="10"/>
      <c r="UNC158" s="10"/>
      <c r="UND158" s="10"/>
      <c r="UNE158" s="10"/>
      <c r="UNF158" s="10"/>
      <c r="UNG158" s="10"/>
      <c r="UNH158" s="10"/>
      <c r="UNI158" s="10"/>
      <c r="UNJ158" s="10"/>
      <c r="UNK158" s="10"/>
      <c r="UNL158" s="10"/>
      <c r="UNM158" s="10"/>
      <c r="UNN158" s="10"/>
      <c r="UNO158" s="10"/>
      <c r="UNP158" s="10"/>
      <c r="UNQ158" s="10"/>
      <c r="UNR158" s="10"/>
      <c r="UNS158" s="10"/>
      <c r="UNT158" s="10"/>
      <c r="UNU158" s="10"/>
      <c r="UNV158" s="10"/>
      <c r="UNW158" s="10"/>
      <c r="UNX158" s="10"/>
      <c r="UNY158" s="10"/>
      <c r="UNZ158" s="10"/>
      <c r="UOA158" s="10"/>
      <c r="UOB158" s="10"/>
      <c r="UOC158" s="10"/>
      <c r="UOD158" s="10"/>
      <c r="UOE158" s="10"/>
      <c r="UOF158" s="10"/>
      <c r="UOG158" s="10"/>
      <c r="UOH158" s="10"/>
      <c r="UOI158" s="10"/>
      <c r="UOJ158" s="10"/>
      <c r="UOK158" s="10"/>
      <c r="UOL158" s="10"/>
      <c r="UOM158" s="10"/>
      <c r="UON158" s="10"/>
      <c r="UOO158" s="10"/>
      <c r="UOP158" s="10"/>
      <c r="UOQ158" s="10"/>
      <c r="UOR158" s="10"/>
      <c r="UOS158" s="10"/>
      <c r="UOT158" s="10"/>
      <c r="UOU158" s="10"/>
      <c r="UOV158" s="10"/>
      <c r="UOW158" s="10"/>
      <c r="UOX158" s="10"/>
      <c r="UOY158" s="10"/>
      <c r="UOZ158" s="10"/>
      <c r="UPA158" s="10"/>
      <c r="UPB158" s="10"/>
      <c r="UPC158" s="10"/>
      <c r="UPD158" s="10"/>
      <c r="UPE158" s="10"/>
      <c r="UPF158" s="10"/>
      <c r="UPG158" s="10"/>
      <c r="UPH158" s="10"/>
      <c r="UPI158" s="10"/>
      <c r="UPJ158" s="10"/>
      <c r="UPK158" s="10"/>
      <c r="UPL158" s="10"/>
      <c r="UPM158" s="10"/>
      <c r="UPN158" s="10"/>
      <c r="UPO158" s="10"/>
      <c r="UPP158" s="10"/>
      <c r="UPQ158" s="10"/>
      <c r="UPR158" s="10"/>
      <c r="UPS158" s="10"/>
      <c r="UPT158" s="10"/>
      <c r="UPU158" s="10"/>
      <c r="UPV158" s="10"/>
      <c r="UPW158" s="10"/>
      <c r="UPX158" s="10"/>
      <c r="UPY158" s="10"/>
      <c r="UPZ158" s="10"/>
      <c r="UQA158" s="10"/>
      <c r="UQB158" s="10"/>
      <c r="UQC158" s="10"/>
      <c r="UQD158" s="10"/>
      <c r="UQE158" s="10"/>
      <c r="UQF158" s="10"/>
      <c r="UQG158" s="10"/>
      <c r="UQH158" s="10"/>
      <c r="UQI158" s="10"/>
      <c r="UQJ158" s="10"/>
      <c r="UQK158" s="10"/>
      <c r="UQL158" s="10"/>
      <c r="UQM158" s="10"/>
      <c r="UQN158" s="10"/>
      <c r="UQO158" s="10"/>
      <c r="UQP158" s="10"/>
      <c r="UQQ158" s="10"/>
      <c r="UQR158" s="10"/>
      <c r="UQS158" s="10"/>
      <c r="UQT158" s="10"/>
      <c r="UQU158" s="10"/>
      <c r="UQV158" s="10"/>
      <c r="UQW158" s="10"/>
      <c r="UQX158" s="10"/>
      <c r="UQY158" s="10"/>
      <c r="UQZ158" s="10"/>
      <c r="URA158" s="10"/>
      <c r="URB158" s="10"/>
      <c r="URC158" s="10"/>
      <c r="URD158" s="10"/>
      <c r="URE158" s="10"/>
      <c r="URF158" s="10"/>
      <c r="URG158" s="10"/>
      <c r="URH158" s="10"/>
      <c r="URI158" s="10"/>
      <c r="URJ158" s="10"/>
      <c r="URK158" s="10"/>
      <c r="URL158" s="10"/>
      <c r="URM158" s="10"/>
      <c r="URN158" s="10"/>
      <c r="URO158" s="10"/>
      <c r="URP158" s="10"/>
      <c r="URQ158" s="10"/>
      <c r="URR158" s="10"/>
      <c r="URS158" s="10"/>
      <c r="URT158" s="10"/>
      <c r="URU158" s="10"/>
      <c r="URV158" s="10"/>
      <c r="URW158" s="10"/>
      <c r="URX158" s="10"/>
      <c r="URY158" s="10"/>
      <c r="URZ158" s="10"/>
      <c r="USA158" s="10"/>
      <c r="USB158" s="10"/>
      <c r="USC158" s="10"/>
      <c r="USD158" s="10"/>
      <c r="USE158" s="10"/>
      <c r="USF158" s="10"/>
      <c r="USG158" s="10"/>
      <c r="USH158" s="10"/>
      <c r="USI158" s="10"/>
      <c r="USJ158" s="10"/>
      <c r="USK158" s="10"/>
      <c r="USL158" s="10"/>
      <c r="USM158" s="10"/>
      <c r="USN158" s="10"/>
      <c r="USO158" s="10"/>
      <c r="USP158" s="10"/>
      <c r="USQ158" s="10"/>
      <c r="USR158" s="10"/>
      <c r="USS158" s="10"/>
      <c r="UST158" s="10"/>
      <c r="USU158" s="10"/>
      <c r="USV158" s="10"/>
      <c r="USW158" s="10"/>
      <c r="USX158" s="10"/>
      <c r="USY158" s="10"/>
      <c r="USZ158" s="10"/>
      <c r="UTA158" s="10"/>
      <c r="UTB158" s="10"/>
      <c r="UTC158" s="10"/>
      <c r="UTD158" s="10"/>
      <c r="UTE158" s="10"/>
      <c r="UTF158" s="10"/>
      <c r="UTG158" s="10"/>
      <c r="UTH158" s="10"/>
      <c r="UTI158" s="10"/>
      <c r="UTJ158" s="10"/>
      <c r="UTK158" s="10"/>
      <c r="UTL158" s="10"/>
      <c r="UTM158" s="10"/>
      <c r="UTN158" s="10"/>
      <c r="UTO158" s="10"/>
      <c r="UTP158" s="10"/>
      <c r="UTQ158" s="10"/>
      <c r="UTR158" s="10"/>
      <c r="UTS158" s="10"/>
      <c r="UTT158" s="10"/>
      <c r="UTU158" s="10"/>
      <c r="UTV158" s="10"/>
      <c r="UTW158" s="10"/>
      <c r="UTX158" s="10"/>
      <c r="UTY158" s="10"/>
      <c r="UTZ158" s="10"/>
      <c r="UUA158" s="10"/>
      <c r="UUB158" s="10"/>
      <c r="UUC158" s="10"/>
      <c r="UUD158" s="10"/>
      <c r="UUE158" s="10"/>
      <c r="UUF158" s="10"/>
      <c r="UUG158" s="10"/>
      <c r="UUH158" s="10"/>
      <c r="UUI158" s="10"/>
      <c r="UUJ158" s="10"/>
      <c r="UUK158" s="10"/>
      <c r="UUL158" s="10"/>
      <c r="UUM158" s="10"/>
      <c r="UUN158" s="10"/>
      <c r="UUO158" s="10"/>
      <c r="UUP158" s="10"/>
      <c r="UUQ158" s="10"/>
      <c r="UUR158" s="10"/>
      <c r="UUS158" s="10"/>
      <c r="UUT158" s="10"/>
      <c r="UUU158" s="10"/>
      <c r="UUV158" s="10"/>
      <c r="UUW158" s="10"/>
      <c r="UUX158" s="10"/>
      <c r="UUY158" s="10"/>
      <c r="UUZ158" s="10"/>
      <c r="UVA158" s="10"/>
      <c r="UVB158" s="10"/>
      <c r="UVC158" s="10"/>
      <c r="UVD158" s="10"/>
      <c r="UVE158" s="10"/>
      <c r="UVF158" s="10"/>
      <c r="UVG158" s="10"/>
      <c r="UVH158" s="10"/>
      <c r="UVI158" s="10"/>
      <c r="UVJ158" s="10"/>
      <c r="UVK158" s="10"/>
      <c r="UVL158" s="10"/>
      <c r="UVM158" s="10"/>
      <c r="UVN158" s="10"/>
      <c r="UVO158" s="10"/>
      <c r="UVP158" s="10"/>
      <c r="UVQ158" s="10"/>
      <c r="UVR158" s="10"/>
      <c r="UVS158" s="10"/>
      <c r="UVT158" s="10"/>
      <c r="UVU158" s="10"/>
      <c r="UVV158" s="10"/>
      <c r="UVW158" s="10"/>
      <c r="UVX158" s="10"/>
      <c r="UVY158" s="10"/>
      <c r="UVZ158" s="10"/>
      <c r="UWA158" s="10"/>
      <c r="UWB158" s="10"/>
      <c r="UWC158" s="10"/>
      <c r="UWD158" s="10"/>
      <c r="UWE158" s="10"/>
      <c r="UWF158" s="10"/>
      <c r="UWG158" s="10"/>
      <c r="UWH158" s="10"/>
      <c r="UWI158" s="10"/>
      <c r="UWJ158" s="10"/>
      <c r="UWK158" s="10"/>
      <c r="UWL158" s="10"/>
      <c r="UWM158" s="10"/>
      <c r="UWN158" s="10"/>
      <c r="UWO158" s="10"/>
      <c r="UWP158" s="10"/>
      <c r="UWQ158" s="10"/>
      <c r="UWR158" s="10"/>
      <c r="UWS158" s="10"/>
      <c r="UWT158" s="10"/>
      <c r="UWU158" s="10"/>
      <c r="UWV158" s="10"/>
      <c r="UWW158" s="10"/>
      <c r="UWX158" s="10"/>
      <c r="UWY158" s="10"/>
      <c r="UWZ158" s="10"/>
      <c r="UXA158" s="10"/>
      <c r="UXB158" s="10"/>
      <c r="UXC158" s="10"/>
      <c r="UXD158" s="10"/>
      <c r="UXE158" s="10"/>
      <c r="UXF158" s="10"/>
      <c r="UXG158" s="10"/>
      <c r="UXH158" s="10"/>
      <c r="UXI158" s="10"/>
      <c r="UXJ158" s="10"/>
      <c r="UXK158" s="10"/>
      <c r="UXL158" s="10"/>
      <c r="UXM158" s="10"/>
      <c r="UXN158" s="10"/>
      <c r="UXO158" s="10"/>
      <c r="UXP158" s="10"/>
      <c r="UXQ158" s="10"/>
      <c r="UXR158" s="10"/>
      <c r="UXS158" s="10"/>
      <c r="UXT158" s="10"/>
      <c r="UXU158" s="10"/>
      <c r="UXV158" s="10"/>
      <c r="UXW158" s="10"/>
      <c r="UXX158" s="10"/>
      <c r="UXY158" s="10"/>
      <c r="UXZ158" s="10"/>
      <c r="UYA158" s="10"/>
      <c r="UYB158" s="10"/>
      <c r="UYC158" s="10"/>
      <c r="UYD158" s="10"/>
      <c r="UYE158" s="10"/>
      <c r="UYF158" s="10"/>
      <c r="UYG158" s="10"/>
      <c r="UYH158" s="10"/>
      <c r="UYI158" s="10"/>
      <c r="UYJ158" s="10"/>
      <c r="UYK158" s="10"/>
      <c r="UYL158" s="10"/>
      <c r="UYM158" s="10"/>
      <c r="UYN158" s="10"/>
      <c r="UYO158" s="10"/>
      <c r="UYP158" s="10"/>
      <c r="UYQ158" s="10"/>
      <c r="UYR158" s="10"/>
      <c r="UYS158" s="10"/>
      <c r="UYT158" s="10"/>
      <c r="UYU158" s="10"/>
      <c r="UYV158" s="10"/>
      <c r="UYW158" s="10"/>
      <c r="UYX158" s="10"/>
      <c r="UYY158" s="10"/>
      <c r="UYZ158" s="10"/>
      <c r="UZA158" s="10"/>
      <c r="UZB158" s="10"/>
      <c r="UZC158" s="10"/>
      <c r="UZD158" s="10"/>
      <c r="UZE158" s="10"/>
      <c r="UZF158" s="10"/>
      <c r="UZG158" s="10"/>
      <c r="UZH158" s="10"/>
      <c r="UZI158" s="10"/>
      <c r="UZJ158" s="10"/>
      <c r="UZK158" s="10"/>
      <c r="UZL158" s="10"/>
      <c r="UZM158" s="10"/>
      <c r="UZN158" s="10"/>
      <c r="UZO158" s="10"/>
      <c r="UZP158" s="10"/>
      <c r="UZQ158" s="10"/>
      <c r="UZR158" s="10"/>
      <c r="UZS158" s="10"/>
      <c r="UZT158" s="10"/>
      <c r="UZU158" s="10"/>
      <c r="UZV158" s="10"/>
      <c r="UZW158" s="10"/>
      <c r="UZX158" s="10"/>
      <c r="UZY158" s="10"/>
      <c r="UZZ158" s="10"/>
      <c r="VAA158" s="10"/>
      <c r="VAB158" s="10"/>
      <c r="VAC158" s="10"/>
      <c r="VAD158" s="10"/>
      <c r="VAE158" s="10"/>
      <c r="VAF158" s="10"/>
      <c r="VAG158" s="10"/>
      <c r="VAH158" s="10"/>
      <c r="VAI158" s="10"/>
      <c r="VAJ158" s="10"/>
      <c r="VAK158" s="10"/>
      <c r="VAL158" s="10"/>
      <c r="VAM158" s="10"/>
      <c r="VAN158" s="10"/>
      <c r="VAO158" s="10"/>
      <c r="VAP158" s="10"/>
      <c r="VAQ158" s="10"/>
      <c r="VAR158" s="10"/>
      <c r="VAS158" s="10"/>
      <c r="VAT158" s="10"/>
      <c r="VAU158" s="10"/>
      <c r="VAV158" s="10"/>
      <c r="VAW158" s="10"/>
      <c r="VAX158" s="10"/>
      <c r="VAY158" s="10"/>
      <c r="VAZ158" s="10"/>
      <c r="VBA158" s="10"/>
      <c r="VBB158" s="10"/>
      <c r="VBC158" s="10"/>
      <c r="VBD158" s="10"/>
      <c r="VBE158" s="10"/>
      <c r="VBF158" s="10"/>
      <c r="VBG158" s="10"/>
      <c r="VBH158" s="10"/>
      <c r="VBI158" s="10"/>
      <c r="VBJ158" s="10"/>
      <c r="VBK158" s="10"/>
      <c r="VBL158" s="10"/>
      <c r="VBM158" s="10"/>
      <c r="VBN158" s="10"/>
      <c r="VBO158" s="10"/>
      <c r="VBP158" s="10"/>
      <c r="VBQ158" s="10"/>
      <c r="VBR158" s="10"/>
      <c r="VBS158" s="10"/>
      <c r="VBT158" s="10"/>
      <c r="VBU158" s="10"/>
      <c r="VBV158" s="10"/>
      <c r="VBW158" s="10"/>
      <c r="VBX158" s="10"/>
      <c r="VBY158" s="10"/>
      <c r="VBZ158" s="10"/>
      <c r="VCA158" s="10"/>
      <c r="VCB158" s="10"/>
      <c r="VCC158" s="10"/>
      <c r="VCD158" s="10"/>
      <c r="VCE158" s="10"/>
      <c r="VCF158" s="10"/>
      <c r="VCG158" s="10"/>
      <c r="VCH158" s="10"/>
      <c r="VCI158" s="10"/>
      <c r="VCJ158" s="10"/>
      <c r="VCK158" s="10"/>
      <c r="VCL158" s="10"/>
      <c r="VCM158" s="10"/>
      <c r="VCN158" s="10"/>
      <c r="VCO158" s="10"/>
      <c r="VCP158" s="10"/>
      <c r="VCQ158" s="10"/>
      <c r="VCR158" s="10"/>
      <c r="VCS158" s="10"/>
      <c r="VCT158" s="10"/>
      <c r="VCU158" s="10"/>
      <c r="VCV158" s="10"/>
      <c r="VCW158" s="10"/>
      <c r="VCX158" s="10"/>
      <c r="VCY158" s="10"/>
      <c r="VCZ158" s="10"/>
      <c r="VDA158" s="10"/>
      <c r="VDB158" s="10"/>
      <c r="VDC158" s="10"/>
      <c r="VDD158" s="10"/>
      <c r="VDE158" s="10"/>
      <c r="VDF158" s="10"/>
      <c r="VDG158" s="10"/>
      <c r="VDH158" s="10"/>
      <c r="VDI158" s="10"/>
      <c r="VDJ158" s="10"/>
      <c r="VDK158" s="10"/>
      <c r="VDL158" s="10"/>
      <c r="VDM158" s="10"/>
      <c r="VDN158" s="10"/>
      <c r="VDO158" s="10"/>
      <c r="VDP158" s="10"/>
      <c r="VDQ158" s="10"/>
      <c r="VDR158" s="10"/>
      <c r="VDS158" s="10"/>
      <c r="VDT158" s="10"/>
      <c r="VDU158" s="10"/>
      <c r="VDV158" s="10"/>
      <c r="VDW158" s="10"/>
      <c r="VDX158" s="10"/>
      <c r="VDY158" s="10"/>
      <c r="VDZ158" s="10"/>
      <c r="VEA158" s="10"/>
      <c r="VEB158" s="10"/>
      <c r="VEC158" s="10"/>
      <c r="VED158" s="10"/>
      <c r="VEE158" s="10"/>
      <c r="VEF158" s="10"/>
      <c r="VEG158" s="10"/>
      <c r="VEH158" s="10"/>
      <c r="VEI158" s="10"/>
      <c r="VEJ158" s="10"/>
      <c r="VEK158" s="10"/>
      <c r="VEL158" s="10"/>
      <c r="VEM158" s="10"/>
      <c r="VEN158" s="10"/>
      <c r="VEO158" s="10"/>
      <c r="VEP158" s="10"/>
      <c r="VEQ158" s="10"/>
      <c r="VER158" s="10"/>
      <c r="VES158" s="10"/>
      <c r="VET158" s="10"/>
      <c r="VEU158" s="10"/>
      <c r="VEV158" s="10"/>
      <c r="VEW158" s="10"/>
      <c r="VEX158" s="10"/>
      <c r="VEY158" s="10"/>
      <c r="VEZ158" s="10"/>
      <c r="VFA158" s="10"/>
      <c r="VFB158" s="10"/>
      <c r="VFC158" s="10"/>
      <c r="VFD158" s="10"/>
      <c r="VFE158" s="10"/>
      <c r="VFF158" s="10"/>
      <c r="VFG158" s="10"/>
      <c r="VFH158" s="10"/>
      <c r="VFI158" s="10"/>
      <c r="VFJ158" s="10"/>
      <c r="VFK158" s="10"/>
      <c r="VFL158" s="10"/>
      <c r="VFM158" s="10"/>
      <c r="VFN158" s="10"/>
      <c r="VFO158" s="10"/>
      <c r="VFP158" s="10"/>
      <c r="VFQ158" s="10"/>
      <c r="VFR158" s="10"/>
      <c r="VFS158" s="10"/>
      <c r="VFT158" s="10"/>
      <c r="VFU158" s="10"/>
      <c r="VFV158" s="10"/>
      <c r="VFW158" s="10"/>
      <c r="VFX158" s="10"/>
      <c r="VFY158" s="10"/>
      <c r="VFZ158" s="10"/>
      <c r="VGA158" s="10"/>
      <c r="VGB158" s="10"/>
      <c r="VGC158" s="10"/>
      <c r="VGD158" s="10"/>
      <c r="VGE158" s="10"/>
      <c r="VGF158" s="10"/>
      <c r="VGG158" s="10"/>
      <c r="VGH158" s="10"/>
      <c r="VGI158" s="10"/>
      <c r="VGJ158" s="10"/>
      <c r="VGK158" s="10"/>
      <c r="VGL158" s="10"/>
      <c r="VGM158" s="10"/>
      <c r="VGN158" s="10"/>
      <c r="VGO158" s="10"/>
      <c r="VGP158" s="10"/>
      <c r="VGQ158" s="10"/>
      <c r="VGR158" s="10"/>
      <c r="VGS158" s="10"/>
      <c r="VGT158" s="10"/>
      <c r="VGU158" s="10"/>
      <c r="VGV158" s="10"/>
      <c r="VGW158" s="10"/>
      <c r="VGX158" s="10"/>
      <c r="VGY158" s="10"/>
      <c r="VGZ158" s="10"/>
      <c r="VHA158" s="10"/>
      <c r="VHB158" s="10"/>
      <c r="VHC158" s="10"/>
      <c r="VHD158" s="10"/>
      <c r="VHE158" s="10"/>
      <c r="VHF158" s="10"/>
      <c r="VHG158" s="10"/>
      <c r="VHH158" s="10"/>
      <c r="VHI158" s="10"/>
      <c r="VHJ158" s="10"/>
      <c r="VHK158" s="10"/>
      <c r="VHL158" s="10"/>
      <c r="VHM158" s="10"/>
      <c r="VHN158" s="10"/>
      <c r="VHO158" s="10"/>
      <c r="VHP158" s="10"/>
      <c r="VHQ158" s="10"/>
      <c r="VHR158" s="10"/>
      <c r="VHS158" s="10"/>
      <c r="VHT158" s="10"/>
      <c r="VHU158" s="10"/>
      <c r="VHV158" s="10"/>
      <c r="VHW158" s="10"/>
      <c r="VHX158" s="10"/>
      <c r="VHY158" s="10"/>
      <c r="VHZ158" s="10"/>
      <c r="VIA158" s="10"/>
      <c r="VIB158" s="10"/>
      <c r="VIC158" s="10"/>
      <c r="VID158" s="10"/>
      <c r="VIE158" s="10"/>
      <c r="VIF158" s="10"/>
      <c r="VIG158" s="10"/>
      <c r="VIH158" s="10"/>
      <c r="VII158" s="10"/>
      <c r="VIJ158" s="10"/>
      <c r="VIK158" s="10"/>
      <c r="VIL158" s="10"/>
      <c r="VIM158" s="10"/>
      <c r="VIN158" s="10"/>
      <c r="VIO158" s="10"/>
      <c r="VIP158" s="10"/>
      <c r="VIQ158" s="10"/>
      <c r="VIR158" s="10"/>
      <c r="VIS158" s="10"/>
      <c r="VIT158" s="10"/>
      <c r="VIU158" s="10"/>
      <c r="VIV158" s="10"/>
      <c r="VIW158" s="10"/>
      <c r="VIX158" s="10"/>
      <c r="VIY158" s="10"/>
      <c r="VIZ158" s="10"/>
      <c r="VJA158" s="10"/>
      <c r="VJB158" s="10"/>
      <c r="VJC158" s="10"/>
      <c r="VJD158" s="10"/>
      <c r="VJE158" s="10"/>
      <c r="VJF158" s="10"/>
      <c r="VJG158" s="10"/>
      <c r="VJH158" s="10"/>
      <c r="VJI158" s="10"/>
      <c r="VJJ158" s="10"/>
      <c r="VJK158" s="10"/>
      <c r="VJL158" s="10"/>
      <c r="VJM158" s="10"/>
      <c r="VJN158" s="10"/>
      <c r="VJO158" s="10"/>
      <c r="VJP158" s="10"/>
      <c r="VJQ158" s="10"/>
      <c r="VJR158" s="10"/>
      <c r="VJS158" s="10"/>
      <c r="VJT158" s="10"/>
      <c r="VJU158" s="10"/>
      <c r="VJV158" s="10"/>
      <c r="VJW158" s="10"/>
      <c r="VJX158" s="10"/>
      <c r="VJY158" s="10"/>
      <c r="VJZ158" s="10"/>
      <c r="VKA158" s="10"/>
      <c r="VKB158" s="10"/>
      <c r="VKC158" s="10"/>
      <c r="VKD158" s="10"/>
      <c r="VKE158" s="10"/>
      <c r="VKF158" s="10"/>
      <c r="VKG158" s="10"/>
      <c r="VKH158" s="10"/>
      <c r="VKI158" s="10"/>
      <c r="VKJ158" s="10"/>
      <c r="VKK158" s="10"/>
      <c r="VKL158" s="10"/>
      <c r="VKM158" s="10"/>
      <c r="VKN158" s="10"/>
      <c r="VKO158" s="10"/>
      <c r="VKP158" s="10"/>
      <c r="VKQ158" s="10"/>
      <c r="VKR158" s="10"/>
      <c r="VKS158" s="10"/>
      <c r="VKT158" s="10"/>
      <c r="VKU158" s="10"/>
      <c r="VKV158" s="10"/>
      <c r="VKW158" s="10"/>
      <c r="VKX158" s="10"/>
      <c r="VKY158" s="10"/>
      <c r="VKZ158" s="10"/>
      <c r="VLA158" s="10"/>
      <c r="VLB158" s="10"/>
      <c r="VLC158" s="10"/>
      <c r="VLD158" s="10"/>
      <c r="VLE158" s="10"/>
      <c r="VLF158" s="10"/>
      <c r="VLG158" s="10"/>
      <c r="VLH158" s="10"/>
      <c r="VLI158" s="10"/>
      <c r="VLJ158" s="10"/>
      <c r="VLK158" s="10"/>
      <c r="VLL158" s="10"/>
      <c r="VLM158" s="10"/>
      <c r="VLN158" s="10"/>
      <c r="VLO158" s="10"/>
      <c r="VLP158" s="10"/>
      <c r="VLQ158" s="10"/>
      <c r="VLR158" s="10"/>
      <c r="VLS158" s="10"/>
      <c r="VLT158" s="10"/>
      <c r="VLU158" s="10"/>
      <c r="VLV158" s="10"/>
      <c r="VLW158" s="10"/>
      <c r="VLX158" s="10"/>
      <c r="VLY158" s="10"/>
      <c r="VLZ158" s="10"/>
      <c r="VMA158" s="10"/>
      <c r="VMB158" s="10"/>
      <c r="VMC158" s="10"/>
      <c r="VMD158" s="10"/>
      <c r="VME158" s="10"/>
      <c r="VMF158" s="10"/>
      <c r="VMG158" s="10"/>
      <c r="VMH158" s="10"/>
      <c r="VMI158" s="10"/>
      <c r="VMJ158" s="10"/>
      <c r="VMK158" s="10"/>
      <c r="VML158" s="10"/>
      <c r="VMM158" s="10"/>
      <c r="VMN158" s="10"/>
      <c r="VMO158" s="10"/>
      <c r="VMP158" s="10"/>
      <c r="VMQ158" s="10"/>
      <c r="VMR158" s="10"/>
      <c r="VMS158" s="10"/>
      <c r="VMT158" s="10"/>
      <c r="VMU158" s="10"/>
      <c r="VMV158" s="10"/>
      <c r="VMW158" s="10"/>
      <c r="VMX158" s="10"/>
      <c r="VMY158" s="10"/>
      <c r="VMZ158" s="10"/>
      <c r="VNA158" s="10"/>
      <c r="VNB158" s="10"/>
      <c r="VNC158" s="10"/>
      <c r="VND158" s="10"/>
      <c r="VNE158" s="10"/>
      <c r="VNF158" s="10"/>
      <c r="VNG158" s="10"/>
      <c r="VNH158" s="10"/>
      <c r="VNI158" s="10"/>
      <c r="VNJ158" s="10"/>
      <c r="VNK158" s="10"/>
      <c r="VNL158" s="10"/>
      <c r="VNM158" s="10"/>
      <c r="VNN158" s="10"/>
      <c r="VNO158" s="10"/>
      <c r="VNP158" s="10"/>
      <c r="VNQ158" s="10"/>
      <c r="VNR158" s="10"/>
      <c r="VNS158" s="10"/>
      <c r="VNT158" s="10"/>
      <c r="VNU158" s="10"/>
      <c r="VNV158" s="10"/>
      <c r="VNW158" s="10"/>
      <c r="VNX158" s="10"/>
      <c r="VNY158" s="10"/>
      <c r="VNZ158" s="10"/>
      <c r="VOA158" s="10"/>
      <c r="VOB158" s="10"/>
      <c r="VOC158" s="10"/>
      <c r="VOD158" s="10"/>
      <c r="VOE158" s="10"/>
      <c r="VOF158" s="10"/>
      <c r="VOG158" s="10"/>
      <c r="VOH158" s="10"/>
      <c r="VOI158" s="10"/>
      <c r="VOJ158" s="10"/>
      <c r="VOK158" s="10"/>
      <c r="VOL158" s="10"/>
      <c r="VOM158" s="10"/>
      <c r="VON158" s="10"/>
      <c r="VOO158" s="10"/>
      <c r="VOP158" s="10"/>
      <c r="VOQ158" s="10"/>
      <c r="VOR158" s="10"/>
      <c r="VOS158" s="10"/>
      <c r="VOT158" s="10"/>
      <c r="VOU158" s="10"/>
      <c r="VOV158" s="10"/>
      <c r="VOW158" s="10"/>
      <c r="VOX158" s="10"/>
      <c r="VOY158" s="10"/>
      <c r="VOZ158" s="10"/>
      <c r="VPA158" s="10"/>
      <c r="VPB158" s="10"/>
      <c r="VPC158" s="10"/>
      <c r="VPD158" s="10"/>
      <c r="VPE158" s="10"/>
      <c r="VPF158" s="10"/>
      <c r="VPG158" s="10"/>
      <c r="VPH158" s="10"/>
      <c r="VPI158" s="10"/>
      <c r="VPJ158" s="10"/>
      <c r="VPK158" s="10"/>
      <c r="VPL158" s="10"/>
      <c r="VPM158" s="10"/>
      <c r="VPN158" s="10"/>
      <c r="VPO158" s="10"/>
      <c r="VPP158" s="10"/>
      <c r="VPQ158" s="10"/>
      <c r="VPR158" s="10"/>
      <c r="VPS158" s="10"/>
      <c r="VPT158" s="10"/>
      <c r="VPU158" s="10"/>
      <c r="VPV158" s="10"/>
      <c r="VPW158" s="10"/>
      <c r="VPX158" s="10"/>
      <c r="VPY158" s="10"/>
      <c r="VPZ158" s="10"/>
      <c r="VQA158" s="10"/>
      <c r="VQB158" s="10"/>
      <c r="VQC158" s="10"/>
      <c r="VQD158" s="10"/>
      <c r="VQE158" s="10"/>
      <c r="VQF158" s="10"/>
      <c r="VQG158" s="10"/>
      <c r="VQH158" s="10"/>
      <c r="VQI158" s="10"/>
      <c r="VQJ158" s="10"/>
      <c r="VQK158" s="10"/>
      <c r="VQL158" s="10"/>
      <c r="VQM158" s="10"/>
      <c r="VQN158" s="10"/>
      <c r="VQO158" s="10"/>
      <c r="VQP158" s="10"/>
      <c r="VQQ158" s="10"/>
      <c r="VQR158" s="10"/>
      <c r="VQS158" s="10"/>
      <c r="VQT158" s="10"/>
      <c r="VQU158" s="10"/>
      <c r="VQV158" s="10"/>
      <c r="VQW158" s="10"/>
      <c r="VQX158" s="10"/>
      <c r="VQY158" s="10"/>
      <c r="VQZ158" s="10"/>
      <c r="VRA158" s="10"/>
      <c r="VRB158" s="10"/>
      <c r="VRC158" s="10"/>
      <c r="VRD158" s="10"/>
      <c r="VRE158" s="10"/>
      <c r="VRF158" s="10"/>
      <c r="VRG158" s="10"/>
      <c r="VRH158" s="10"/>
      <c r="VRI158" s="10"/>
      <c r="VRJ158" s="10"/>
      <c r="VRK158" s="10"/>
      <c r="VRL158" s="10"/>
      <c r="VRM158" s="10"/>
      <c r="VRN158" s="10"/>
      <c r="VRO158" s="10"/>
      <c r="VRP158" s="10"/>
      <c r="VRQ158" s="10"/>
      <c r="VRR158" s="10"/>
      <c r="VRS158" s="10"/>
      <c r="VRT158" s="10"/>
      <c r="VRU158" s="10"/>
      <c r="VRV158" s="10"/>
      <c r="VRW158" s="10"/>
      <c r="VRX158" s="10"/>
      <c r="VRY158" s="10"/>
      <c r="VRZ158" s="10"/>
      <c r="VSA158" s="10"/>
      <c r="VSB158" s="10"/>
      <c r="VSC158" s="10"/>
      <c r="VSD158" s="10"/>
      <c r="VSE158" s="10"/>
      <c r="VSF158" s="10"/>
      <c r="VSG158" s="10"/>
      <c r="VSH158" s="10"/>
      <c r="VSI158" s="10"/>
      <c r="VSJ158" s="10"/>
      <c r="VSK158" s="10"/>
      <c r="VSL158" s="10"/>
      <c r="VSM158" s="10"/>
      <c r="VSN158" s="10"/>
      <c r="VSO158" s="10"/>
      <c r="VSP158" s="10"/>
      <c r="VSQ158" s="10"/>
      <c r="VSR158" s="10"/>
      <c r="VSS158" s="10"/>
      <c r="VST158" s="10"/>
      <c r="VSU158" s="10"/>
      <c r="VSV158" s="10"/>
      <c r="VSW158" s="10"/>
      <c r="VSX158" s="10"/>
      <c r="VSY158" s="10"/>
      <c r="VSZ158" s="10"/>
      <c r="VTA158" s="10"/>
      <c r="VTB158" s="10"/>
      <c r="VTC158" s="10"/>
      <c r="VTD158" s="10"/>
      <c r="VTE158" s="10"/>
      <c r="VTF158" s="10"/>
      <c r="VTG158" s="10"/>
      <c r="VTH158" s="10"/>
      <c r="VTI158" s="10"/>
      <c r="VTJ158" s="10"/>
      <c r="VTK158" s="10"/>
      <c r="VTL158" s="10"/>
      <c r="VTM158" s="10"/>
      <c r="VTN158" s="10"/>
      <c r="VTO158" s="10"/>
      <c r="VTP158" s="10"/>
      <c r="VTQ158" s="10"/>
      <c r="VTR158" s="10"/>
      <c r="VTS158" s="10"/>
      <c r="VTT158" s="10"/>
      <c r="VTU158" s="10"/>
      <c r="VTV158" s="10"/>
      <c r="VTW158" s="10"/>
      <c r="VTX158" s="10"/>
      <c r="VTY158" s="10"/>
      <c r="VTZ158" s="10"/>
      <c r="VUA158" s="10"/>
      <c r="VUB158" s="10"/>
      <c r="VUC158" s="10"/>
      <c r="VUD158" s="10"/>
      <c r="VUE158" s="10"/>
      <c r="VUF158" s="10"/>
      <c r="VUG158" s="10"/>
      <c r="VUH158" s="10"/>
      <c r="VUI158" s="10"/>
      <c r="VUJ158" s="10"/>
      <c r="VUK158" s="10"/>
      <c r="VUL158" s="10"/>
      <c r="VUM158" s="10"/>
      <c r="VUN158" s="10"/>
      <c r="VUO158" s="10"/>
      <c r="VUP158" s="10"/>
      <c r="VUQ158" s="10"/>
      <c r="VUR158" s="10"/>
      <c r="VUS158" s="10"/>
      <c r="VUT158" s="10"/>
      <c r="VUU158" s="10"/>
      <c r="VUV158" s="10"/>
      <c r="VUW158" s="10"/>
      <c r="VUX158" s="10"/>
      <c r="VUY158" s="10"/>
      <c r="VUZ158" s="10"/>
      <c r="VVA158" s="10"/>
      <c r="VVB158" s="10"/>
      <c r="VVC158" s="10"/>
      <c r="VVD158" s="10"/>
      <c r="VVE158" s="10"/>
      <c r="VVF158" s="10"/>
      <c r="VVG158" s="10"/>
      <c r="VVH158" s="10"/>
      <c r="VVI158" s="10"/>
      <c r="VVJ158" s="10"/>
      <c r="VVK158" s="10"/>
      <c r="VVL158" s="10"/>
      <c r="VVM158" s="10"/>
      <c r="VVN158" s="10"/>
      <c r="VVO158" s="10"/>
      <c r="VVP158" s="10"/>
      <c r="VVQ158" s="10"/>
      <c r="VVR158" s="10"/>
      <c r="VVS158" s="10"/>
      <c r="VVT158" s="10"/>
      <c r="VVU158" s="10"/>
      <c r="VVV158" s="10"/>
      <c r="VVW158" s="10"/>
      <c r="VVX158" s="10"/>
      <c r="VVY158" s="10"/>
      <c r="VVZ158" s="10"/>
      <c r="VWA158" s="10"/>
      <c r="VWB158" s="10"/>
      <c r="VWC158" s="10"/>
      <c r="VWD158" s="10"/>
      <c r="VWE158" s="10"/>
      <c r="VWF158" s="10"/>
      <c r="VWG158" s="10"/>
      <c r="VWH158" s="10"/>
      <c r="VWI158" s="10"/>
      <c r="VWJ158" s="10"/>
      <c r="VWK158" s="10"/>
      <c r="VWL158" s="10"/>
      <c r="VWM158" s="10"/>
      <c r="VWN158" s="10"/>
      <c r="VWO158" s="10"/>
      <c r="VWP158" s="10"/>
      <c r="VWQ158" s="10"/>
      <c r="VWR158" s="10"/>
      <c r="VWS158" s="10"/>
      <c r="VWT158" s="10"/>
      <c r="VWU158" s="10"/>
      <c r="VWV158" s="10"/>
      <c r="VWW158" s="10"/>
      <c r="VWX158" s="10"/>
      <c r="VWY158" s="10"/>
      <c r="VWZ158" s="10"/>
      <c r="VXA158" s="10"/>
      <c r="VXB158" s="10"/>
      <c r="VXC158" s="10"/>
      <c r="VXD158" s="10"/>
      <c r="VXE158" s="10"/>
      <c r="VXF158" s="10"/>
      <c r="VXG158" s="10"/>
      <c r="VXH158" s="10"/>
      <c r="VXI158" s="10"/>
      <c r="VXJ158" s="10"/>
      <c r="VXK158" s="10"/>
      <c r="VXL158" s="10"/>
      <c r="VXM158" s="10"/>
      <c r="VXN158" s="10"/>
      <c r="VXO158" s="10"/>
      <c r="VXP158" s="10"/>
      <c r="VXQ158" s="10"/>
      <c r="VXR158" s="10"/>
      <c r="VXS158" s="10"/>
      <c r="VXT158" s="10"/>
      <c r="VXU158" s="10"/>
      <c r="VXV158" s="10"/>
      <c r="VXW158" s="10"/>
      <c r="VXX158" s="10"/>
      <c r="VXY158" s="10"/>
      <c r="VXZ158" s="10"/>
      <c r="VYA158" s="10"/>
      <c r="VYB158" s="10"/>
      <c r="VYC158" s="10"/>
      <c r="VYD158" s="10"/>
      <c r="VYE158" s="10"/>
      <c r="VYF158" s="10"/>
      <c r="VYG158" s="10"/>
      <c r="VYH158" s="10"/>
      <c r="VYI158" s="10"/>
      <c r="VYJ158" s="10"/>
      <c r="VYK158" s="10"/>
      <c r="VYL158" s="10"/>
      <c r="VYM158" s="10"/>
      <c r="VYN158" s="10"/>
      <c r="VYO158" s="10"/>
      <c r="VYP158" s="10"/>
      <c r="VYQ158" s="10"/>
      <c r="VYR158" s="10"/>
      <c r="VYS158" s="10"/>
      <c r="VYT158" s="10"/>
      <c r="VYU158" s="10"/>
      <c r="VYV158" s="10"/>
      <c r="VYW158" s="10"/>
      <c r="VYX158" s="10"/>
      <c r="VYY158" s="10"/>
      <c r="VYZ158" s="10"/>
      <c r="VZA158" s="10"/>
      <c r="VZB158" s="10"/>
      <c r="VZC158" s="10"/>
      <c r="VZD158" s="10"/>
      <c r="VZE158" s="10"/>
      <c r="VZF158" s="10"/>
      <c r="VZG158" s="10"/>
      <c r="VZH158" s="10"/>
      <c r="VZI158" s="10"/>
      <c r="VZJ158" s="10"/>
      <c r="VZK158" s="10"/>
      <c r="VZL158" s="10"/>
      <c r="VZM158" s="10"/>
      <c r="VZN158" s="10"/>
      <c r="VZO158" s="10"/>
      <c r="VZP158" s="10"/>
      <c r="VZQ158" s="10"/>
      <c r="VZR158" s="10"/>
      <c r="VZS158" s="10"/>
      <c r="VZT158" s="10"/>
      <c r="VZU158" s="10"/>
      <c r="VZV158" s="10"/>
      <c r="VZW158" s="10"/>
      <c r="VZX158" s="10"/>
      <c r="VZY158" s="10"/>
      <c r="VZZ158" s="10"/>
      <c r="WAA158" s="10"/>
      <c r="WAB158" s="10"/>
      <c r="WAC158" s="10"/>
      <c r="WAD158" s="10"/>
      <c r="WAE158" s="10"/>
      <c r="WAF158" s="10"/>
      <c r="WAG158" s="10"/>
      <c r="WAH158" s="10"/>
      <c r="WAI158" s="10"/>
      <c r="WAJ158" s="10"/>
      <c r="WAK158" s="10"/>
      <c r="WAL158" s="10"/>
      <c r="WAM158" s="10"/>
      <c r="WAN158" s="10"/>
      <c r="WAO158" s="10"/>
      <c r="WAP158" s="10"/>
      <c r="WAQ158" s="10"/>
      <c r="WAR158" s="10"/>
      <c r="WAS158" s="10"/>
      <c r="WAT158" s="10"/>
      <c r="WAU158" s="10"/>
      <c r="WAV158" s="10"/>
      <c r="WAW158" s="10"/>
      <c r="WAX158" s="10"/>
      <c r="WAY158" s="10"/>
      <c r="WAZ158" s="10"/>
      <c r="WBA158" s="10"/>
      <c r="WBB158" s="10"/>
      <c r="WBC158" s="10"/>
      <c r="WBD158" s="10"/>
      <c r="WBE158" s="10"/>
      <c r="WBF158" s="10"/>
      <c r="WBG158" s="10"/>
      <c r="WBH158" s="10"/>
      <c r="WBI158" s="10"/>
      <c r="WBJ158" s="10"/>
      <c r="WBK158" s="10"/>
      <c r="WBL158" s="10"/>
      <c r="WBM158" s="10"/>
      <c r="WBN158" s="10"/>
      <c r="WBO158" s="10"/>
      <c r="WBP158" s="10"/>
      <c r="WBQ158" s="10"/>
      <c r="WBR158" s="10"/>
      <c r="WBS158" s="10"/>
      <c r="WBT158" s="10"/>
      <c r="WBU158" s="10"/>
      <c r="WBV158" s="10"/>
      <c r="WBW158" s="10"/>
      <c r="WBX158" s="10"/>
      <c r="WBY158" s="10"/>
      <c r="WBZ158" s="10"/>
      <c r="WCA158" s="10"/>
      <c r="WCB158" s="10"/>
      <c r="WCC158" s="10"/>
      <c r="WCD158" s="10"/>
      <c r="WCE158" s="10"/>
      <c r="WCF158" s="10"/>
      <c r="WCG158" s="10"/>
      <c r="WCH158" s="10"/>
      <c r="WCI158" s="10"/>
      <c r="WCJ158" s="10"/>
      <c r="WCK158" s="10"/>
      <c r="WCL158" s="10"/>
      <c r="WCM158" s="10"/>
      <c r="WCN158" s="10"/>
      <c r="WCO158" s="10"/>
      <c r="WCP158" s="10"/>
      <c r="WCQ158" s="10"/>
      <c r="WCR158" s="10"/>
      <c r="WCS158" s="10"/>
      <c r="WCT158" s="10"/>
      <c r="WCU158" s="10"/>
      <c r="WCV158" s="10"/>
      <c r="WCW158" s="10"/>
      <c r="WCX158" s="10"/>
      <c r="WCY158" s="10"/>
      <c r="WCZ158" s="10"/>
      <c r="WDA158" s="10"/>
      <c r="WDB158" s="10"/>
      <c r="WDC158" s="10"/>
      <c r="WDD158" s="10"/>
      <c r="WDE158" s="10"/>
      <c r="WDF158" s="10"/>
      <c r="WDG158" s="10"/>
      <c r="WDH158" s="10"/>
      <c r="WDI158" s="10"/>
      <c r="WDJ158" s="10"/>
      <c r="WDK158" s="10"/>
      <c r="WDL158" s="10"/>
      <c r="WDM158" s="10"/>
      <c r="WDN158" s="10"/>
      <c r="WDO158" s="10"/>
      <c r="WDP158" s="10"/>
      <c r="WDQ158" s="10"/>
      <c r="WDR158" s="10"/>
      <c r="WDS158" s="10"/>
      <c r="WDT158" s="10"/>
      <c r="WDU158" s="10"/>
      <c r="WDV158" s="10"/>
      <c r="WDW158" s="10"/>
      <c r="WDX158" s="10"/>
      <c r="WDY158" s="10"/>
      <c r="WDZ158" s="10"/>
      <c r="WEA158" s="10"/>
      <c r="WEB158" s="10"/>
      <c r="WEC158" s="10"/>
      <c r="WED158" s="10"/>
      <c r="WEE158" s="10"/>
      <c r="WEF158" s="10"/>
      <c r="WEG158" s="10"/>
      <c r="WEH158" s="10"/>
      <c r="WEI158" s="10"/>
      <c r="WEJ158" s="10"/>
      <c r="WEK158" s="10"/>
      <c r="WEL158" s="10"/>
      <c r="WEM158" s="10"/>
      <c r="WEN158" s="10"/>
      <c r="WEO158" s="10"/>
      <c r="WEP158" s="10"/>
      <c r="WEQ158" s="10"/>
      <c r="WER158" s="10"/>
      <c r="WES158" s="10"/>
      <c r="WET158" s="10"/>
      <c r="WEU158" s="10"/>
      <c r="WEV158" s="10"/>
      <c r="WEW158" s="10"/>
      <c r="WEX158" s="10"/>
      <c r="WEY158" s="10"/>
      <c r="WEZ158" s="10"/>
      <c r="WFA158" s="10"/>
      <c r="WFB158" s="10"/>
      <c r="WFC158" s="10"/>
      <c r="WFD158" s="10"/>
      <c r="WFE158" s="10"/>
      <c r="WFF158" s="10"/>
      <c r="WFG158" s="10"/>
      <c r="WFH158" s="10"/>
      <c r="WFI158" s="10"/>
      <c r="WFJ158" s="10"/>
      <c r="WFK158" s="10"/>
      <c r="WFL158" s="10"/>
      <c r="WFM158" s="10"/>
      <c r="WFN158" s="10"/>
      <c r="WFO158" s="10"/>
      <c r="WFP158" s="10"/>
      <c r="WFQ158" s="10"/>
      <c r="WFR158" s="10"/>
      <c r="WFS158" s="10"/>
      <c r="WFT158" s="10"/>
      <c r="WFU158" s="10"/>
      <c r="WFV158" s="10"/>
      <c r="WFW158" s="10"/>
      <c r="WFX158" s="10"/>
      <c r="WFY158" s="10"/>
      <c r="WFZ158" s="10"/>
      <c r="WGA158" s="10"/>
      <c r="WGB158" s="10"/>
      <c r="WGC158" s="10"/>
      <c r="WGD158" s="10"/>
      <c r="WGE158" s="10"/>
      <c r="WGF158" s="10"/>
      <c r="WGG158" s="10"/>
      <c r="WGH158" s="10"/>
      <c r="WGI158" s="10"/>
      <c r="WGJ158" s="10"/>
      <c r="WGK158" s="10"/>
      <c r="WGL158" s="10"/>
      <c r="WGM158" s="10"/>
      <c r="WGN158" s="10"/>
      <c r="WGO158" s="10"/>
      <c r="WGP158" s="10"/>
      <c r="WGQ158" s="10"/>
      <c r="WGR158" s="10"/>
      <c r="WGS158" s="10"/>
      <c r="WGT158" s="10"/>
      <c r="WGU158" s="10"/>
      <c r="WGV158" s="10"/>
      <c r="WGW158" s="10"/>
      <c r="WGX158" s="10"/>
      <c r="WGY158" s="10"/>
      <c r="WGZ158" s="10"/>
      <c r="WHA158" s="10"/>
      <c r="WHB158" s="10"/>
      <c r="WHC158" s="10"/>
      <c r="WHD158" s="10"/>
      <c r="WHE158" s="10"/>
      <c r="WHF158" s="10"/>
      <c r="WHG158" s="10"/>
      <c r="WHH158" s="10"/>
      <c r="WHI158" s="10"/>
      <c r="WHJ158" s="10"/>
      <c r="WHK158" s="10"/>
      <c r="WHL158" s="10"/>
      <c r="WHM158" s="10"/>
      <c r="WHN158" s="10"/>
      <c r="WHO158" s="10"/>
      <c r="WHP158" s="10"/>
      <c r="WHQ158" s="10"/>
      <c r="WHR158" s="10"/>
      <c r="WHS158" s="10"/>
      <c r="WHT158" s="10"/>
      <c r="WHU158" s="10"/>
      <c r="WHV158" s="10"/>
      <c r="WHW158" s="10"/>
      <c r="WHX158" s="10"/>
      <c r="WHY158" s="10"/>
      <c r="WHZ158" s="10"/>
      <c r="WIA158" s="10"/>
      <c r="WIB158" s="10"/>
      <c r="WIC158" s="10"/>
      <c r="WID158" s="10"/>
      <c r="WIE158" s="10"/>
      <c r="WIF158" s="10"/>
      <c r="WIG158" s="10"/>
      <c r="WIH158" s="10"/>
      <c r="WII158" s="10"/>
      <c r="WIJ158" s="10"/>
      <c r="WIK158" s="10"/>
      <c r="WIL158" s="10"/>
      <c r="WIM158" s="10"/>
      <c r="WIN158" s="10"/>
      <c r="WIO158" s="10"/>
      <c r="WIP158" s="10"/>
      <c r="WIQ158" s="10"/>
      <c r="WIR158" s="10"/>
      <c r="WIS158" s="10"/>
      <c r="WIT158" s="10"/>
      <c r="WIU158" s="10"/>
      <c r="WIV158" s="10"/>
      <c r="WIW158" s="10"/>
      <c r="WIX158" s="10"/>
      <c r="WIY158" s="10"/>
      <c r="WIZ158" s="10"/>
      <c r="WJA158" s="10"/>
      <c r="WJB158" s="10"/>
      <c r="WJC158" s="10"/>
      <c r="WJD158" s="10"/>
      <c r="WJE158" s="10"/>
      <c r="WJF158" s="10"/>
      <c r="WJG158" s="10"/>
      <c r="WJH158" s="10"/>
      <c r="WJI158" s="10"/>
      <c r="WJJ158" s="10"/>
      <c r="WJK158" s="10"/>
      <c r="WJL158" s="10"/>
      <c r="WJM158" s="10"/>
      <c r="WJN158" s="10"/>
      <c r="WJO158" s="10"/>
      <c r="WJP158" s="10"/>
      <c r="WJQ158" s="10"/>
      <c r="WJR158" s="10"/>
      <c r="WJS158" s="10"/>
      <c r="WJT158" s="10"/>
      <c r="WJU158" s="10"/>
      <c r="WJV158" s="10"/>
      <c r="WJW158" s="10"/>
      <c r="WJX158" s="10"/>
      <c r="WJY158" s="10"/>
      <c r="WJZ158" s="10"/>
      <c r="WKA158" s="10"/>
      <c r="WKB158" s="10"/>
      <c r="WKC158" s="10"/>
      <c r="WKD158" s="10"/>
      <c r="WKE158" s="10"/>
      <c r="WKF158" s="10"/>
      <c r="WKG158" s="10"/>
      <c r="WKH158" s="10"/>
      <c r="WKI158" s="10"/>
      <c r="WKJ158" s="10"/>
      <c r="WKK158" s="10"/>
      <c r="WKL158" s="10"/>
      <c r="WKM158" s="10"/>
      <c r="WKN158" s="10"/>
      <c r="WKO158" s="10"/>
      <c r="WKP158" s="10"/>
      <c r="WKQ158" s="10"/>
      <c r="WKR158" s="10"/>
      <c r="WKS158" s="10"/>
      <c r="WKT158" s="10"/>
      <c r="WKU158" s="10"/>
      <c r="WKV158" s="10"/>
      <c r="WKW158" s="10"/>
      <c r="WKX158" s="10"/>
      <c r="WKY158" s="10"/>
      <c r="WKZ158" s="10"/>
      <c r="WLA158" s="10"/>
      <c r="WLB158" s="10"/>
      <c r="WLC158" s="10"/>
      <c r="WLD158" s="10"/>
      <c r="WLE158" s="10"/>
      <c r="WLF158" s="10"/>
      <c r="WLG158" s="10"/>
      <c r="WLH158" s="10"/>
      <c r="WLI158" s="10"/>
      <c r="WLJ158" s="10"/>
      <c r="WLK158" s="10"/>
      <c r="WLL158" s="10"/>
      <c r="WLM158" s="10"/>
      <c r="WLN158" s="10"/>
      <c r="WLO158" s="10"/>
      <c r="WLP158" s="10"/>
      <c r="WLQ158" s="10"/>
      <c r="WLR158" s="10"/>
      <c r="WLS158" s="10"/>
      <c r="WLT158" s="10"/>
      <c r="WLU158" s="10"/>
      <c r="WLV158" s="10"/>
      <c r="WLW158" s="10"/>
      <c r="WLX158" s="10"/>
      <c r="WLY158" s="10"/>
      <c r="WLZ158" s="10"/>
      <c r="WMA158" s="10"/>
      <c r="WMB158" s="10"/>
      <c r="WMC158" s="10"/>
      <c r="WMD158" s="10"/>
      <c r="WME158" s="10"/>
      <c r="WMF158" s="10"/>
      <c r="WMG158" s="10"/>
      <c r="WMH158" s="10"/>
      <c r="WMI158" s="10"/>
      <c r="WMJ158" s="10"/>
      <c r="WMK158" s="10"/>
      <c r="WML158" s="10"/>
      <c r="WMM158" s="10"/>
      <c r="WMN158" s="10"/>
      <c r="WMO158" s="10"/>
      <c r="WMP158" s="10"/>
      <c r="WMQ158" s="10"/>
      <c r="WMR158" s="10"/>
      <c r="WMS158" s="10"/>
      <c r="WMT158" s="10"/>
      <c r="WMU158" s="10"/>
      <c r="WMV158" s="10"/>
      <c r="WMW158" s="10"/>
      <c r="WMX158" s="10"/>
      <c r="WMY158" s="10"/>
      <c r="WMZ158" s="10"/>
      <c r="WNA158" s="10"/>
      <c r="WNB158" s="10"/>
      <c r="WNC158" s="10"/>
      <c r="WND158" s="10"/>
      <c r="WNE158" s="10"/>
      <c r="WNF158" s="10"/>
      <c r="WNG158" s="10"/>
      <c r="WNH158" s="10"/>
      <c r="WNI158" s="10"/>
      <c r="WNJ158" s="10"/>
      <c r="WNK158" s="10"/>
      <c r="WNL158" s="10"/>
      <c r="WNM158" s="10"/>
      <c r="WNN158" s="10"/>
      <c r="WNO158" s="10"/>
      <c r="WNP158" s="10"/>
      <c r="WNQ158" s="10"/>
      <c r="WNR158" s="10"/>
      <c r="WNS158" s="10"/>
      <c r="WNT158" s="10"/>
      <c r="WNU158" s="10"/>
      <c r="WNV158" s="10"/>
      <c r="WNW158" s="10"/>
      <c r="WNX158" s="10"/>
      <c r="WNY158" s="10"/>
      <c r="WNZ158" s="10"/>
      <c r="WOA158" s="10"/>
      <c r="WOB158" s="10"/>
      <c r="WOC158" s="10"/>
      <c r="WOD158" s="10"/>
      <c r="WOE158" s="10"/>
      <c r="WOF158" s="10"/>
      <c r="WOG158" s="10"/>
      <c r="WOH158" s="10"/>
      <c r="WOI158" s="10"/>
      <c r="WOJ158" s="10"/>
      <c r="WOK158" s="10"/>
      <c r="WOL158" s="10"/>
      <c r="WOM158" s="10"/>
      <c r="WON158" s="10"/>
      <c r="WOO158" s="10"/>
      <c r="WOP158" s="10"/>
      <c r="WOQ158" s="10"/>
      <c r="WOR158" s="10"/>
      <c r="WOS158" s="10"/>
      <c r="WOT158" s="10"/>
      <c r="WOU158" s="10"/>
      <c r="WOV158" s="10"/>
      <c r="WOW158" s="10"/>
      <c r="WOX158" s="10"/>
      <c r="WOY158" s="10"/>
      <c r="WOZ158" s="10"/>
      <c r="WPA158" s="10"/>
      <c r="WPB158" s="10"/>
      <c r="WPC158" s="10"/>
      <c r="WPD158" s="10"/>
      <c r="WPE158" s="10"/>
      <c r="WPF158" s="10"/>
      <c r="WPG158" s="10"/>
      <c r="WPH158" s="10"/>
      <c r="WPI158" s="10"/>
      <c r="WPJ158" s="10"/>
      <c r="WPK158" s="10"/>
      <c r="WPL158" s="10"/>
      <c r="WPM158" s="10"/>
      <c r="WPN158" s="10"/>
      <c r="WPO158" s="10"/>
      <c r="WPP158" s="10"/>
      <c r="WPQ158" s="10"/>
      <c r="WPR158" s="10"/>
      <c r="WPS158" s="10"/>
      <c r="WPT158" s="10"/>
      <c r="WPU158" s="10"/>
      <c r="WPV158" s="10"/>
      <c r="WPW158" s="10"/>
      <c r="WPX158" s="10"/>
      <c r="WPY158" s="10"/>
      <c r="WPZ158" s="10"/>
      <c r="WQA158" s="10"/>
      <c r="WQB158" s="10"/>
      <c r="WQC158" s="10"/>
      <c r="WQD158" s="10"/>
      <c r="WQE158" s="10"/>
      <c r="WQF158" s="10"/>
      <c r="WQG158" s="10"/>
      <c r="WQH158" s="10"/>
      <c r="WQI158" s="10"/>
      <c r="WQJ158" s="10"/>
      <c r="WQK158" s="10"/>
      <c r="WQL158" s="10"/>
      <c r="WQM158" s="10"/>
      <c r="WQN158" s="10"/>
      <c r="WQO158" s="10"/>
      <c r="WQP158" s="10"/>
      <c r="WQQ158" s="10"/>
      <c r="WQR158" s="10"/>
      <c r="WQS158" s="10"/>
      <c r="WQT158" s="10"/>
      <c r="WQU158" s="10"/>
      <c r="WQV158" s="10"/>
      <c r="WQW158" s="10"/>
      <c r="WQX158" s="10"/>
      <c r="WQY158" s="10"/>
      <c r="WQZ158" s="10"/>
      <c r="WRA158" s="10"/>
      <c r="WRB158" s="10"/>
      <c r="WRC158" s="10"/>
      <c r="WRD158" s="10"/>
      <c r="WRE158" s="10"/>
      <c r="WRF158" s="10"/>
      <c r="WRG158" s="10"/>
      <c r="WRH158" s="10"/>
      <c r="WRI158" s="10"/>
      <c r="WRJ158" s="10"/>
      <c r="WRK158" s="10"/>
      <c r="WRL158" s="10"/>
      <c r="WRM158" s="10"/>
      <c r="WRN158" s="10"/>
      <c r="WRO158" s="10"/>
      <c r="WRP158" s="10"/>
      <c r="WRQ158" s="10"/>
      <c r="WRR158" s="10"/>
      <c r="WRS158" s="10"/>
      <c r="WRT158" s="10"/>
      <c r="WRU158" s="10"/>
      <c r="WRV158" s="10"/>
      <c r="WRW158" s="10"/>
      <c r="WRX158" s="10"/>
      <c r="WRY158" s="10"/>
      <c r="WRZ158" s="10"/>
      <c r="WSA158" s="10"/>
      <c r="WSB158" s="10"/>
      <c r="WSC158" s="10"/>
      <c r="WSD158" s="10"/>
      <c r="WSE158" s="10"/>
      <c r="WSF158" s="10"/>
      <c r="WSG158" s="10"/>
      <c r="WSH158" s="10"/>
      <c r="WSI158" s="10"/>
      <c r="WSJ158" s="10"/>
      <c r="WSK158" s="10"/>
      <c r="WSL158" s="10"/>
      <c r="WSM158" s="10"/>
      <c r="WSN158" s="10"/>
      <c r="WSO158" s="10"/>
      <c r="WSP158" s="10"/>
      <c r="WSQ158" s="10"/>
      <c r="WSR158" s="10"/>
      <c r="WSS158" s="10"/>
      <c r="WST158" s="10"/>
      <c r="WSU158" s="10"/>
      <c r="WSV158" s="10"/>
      <c r="WSW158" s="10"/>
      <c r="WSX158" s="10"/>
      <c r="WSY158" s="10"/>
      <c r="WSZ158" s="10"/>
      <c r="WTA158" s="10"/>
      <c r="WTB158" s="10"/>
      <c r="WTC158" s="10"/>
      <c r="WTD158" s="10"/>
      <c r="WTE158" s="10"/>
      <c r="WTF158" s="10"/>
      <c r="WTG158" s="10"/>
      <c r="WTH158" s="10"/>
      <c r="WTI158" s="10"/>
      <c r="WTJ158" s="10"/>
      <c r="WTK158" s="10"/>
      <c r="WTL158" s="10"/>
      <c r="WTM158" s="10"/>
      <c r="WTN158" s="10"/>
      <c r="WTO158" s="10"/>
      <c r="WTP158" s="10"/>
      <c r="WTQ158" s="10"/>
      <c r="WTR158" s="10"/>
      <c r="WTS158" s="10"/>
      <c r="WTT158" s="10"/>
      <c r="WTU158" s="10"/>
      <c r="WTV158" s="10"/>
      <c r="WTW158" s="10"/>
      <c r="WTX158" s="10"/>
      <c r="WTY158" s="10"/>
      <c r="WTZ158" s="10"/>
      <c r="WUA158" s="10"/>
      <c r="WUB158" s="10"/>
      <c r="WUC158" s="10"/>
      <c r="WUD158" s="10"/>
      <c r="WUE158" s="10"/>
      <c r="WUF158" s="10"/>
      <c r="WUG158" s="10"/>
      <c r="WUH158" s="10"/>
      <c r="WUI158" s="10"/>
      <c r="WUJ158" s="10"/>
      <c r="WUK158" s="10"/>
      <c r="WUL158" s="10"/>
      <c r="WUM158" s="10"/>
      <c r="WUN158" s="10"/>
      <c r="WUO158" s="10"/>
      <c r="WUP158" s="10"/>
      <c r="WUQ158" s="10"/>
      <c r="WUR158" s="10"/>
      <c r="WUS158" s="10"/>
      <c r="WUT158" s="10"/>
      <c r="WUU158" s="10"/>
      <c r="WUV158" s="10"/>
      <c r="WUW158" s="10"/>
      <c r="WUX158" s="10"/>
      <c r="WUY158" s="10"/>
      <c r="WUZ158" s="10"/>
      <c r="WVA158" s="10"/>
      <c r="WVB158" s="10"/>
      <c r="WVC158" s="10"/>
      <c r="WVD158" s="10"/>
      <c r="WVE158" s="10"/>
      <c r="WVF158" s="10"/>
      <c r="WVG158" s="10"/>
      <c r="WVH158" s="10"/>
      <c r="WVI158" s="10"/>
      <c r="WVJ158" s="10"/>
      <c r="WVK158" s="10"/>
      <c r="WVL158" s="10"/>
      <c r="WVM158" s="10"/>
      <c r="WVN158" s="10"/>
      <c r="WVO158" s="10"/>
      <c r="WVP158" s="10"/>
      <c r="WVQ158" s="10"/>
      <c r="WVR158" s="10"/>
      <c r="WVS158" s="10"/>
      <c r="WVT158" s="10"/>
      <c r="WVU158" s="10"/>
      <c r="WVV158" s="10"/>
      <c r="WVW158" s="10"/>
      <c r="WVX158" s="10"/>
      <c r="WVY158" s="10"/>
      <c r="WVZ158" s="10"/>
      <c r="WWA158" s="10"/>
      <c r="WWB158" s="10"/>
      <c r="WWC158" s="10"/>
      <c r="WWD158" s="10"/>
      <c r="WWE158" s="10"/>
      <c r="WWF158" s="10"/>
      <c r="WWG158" s="10"/>
      <c r="WWH158" s="10"/>
      <c r="WWI158" s="10"/>
      <c r="WWJ158" s="10"/>
      <c r="WWK158" s="10"/>
      <c r="WWL158" s="10"/>
      <c r="WWM158" s="10"/>
      <c r="WWN158" s="10"/>
      <c r="WWO158" s="10"/>
      <c r="WWP158" s="10"/>
      <c r="WWQ158" s="10"/>
      <c r="WWR158" s="10"/>
      <c r="WWS158" s="10"/>
      <c r="WWT158" s="10"/>
      <c r="WWU158" s="10"/>
      <c r="WWV158" s="10"/>
      <c r="WWW158" s="10"/>
      <c r="WWX158" s="10"/>
      <c r="WWY158" s="10"/>
      <c r="WWZ158" s="10"/>
      <c r="WXA158" s="10"/>
      <c r="WXB158" s="10"/>
      <c r="WXC158" s="10"/>
      <c r="WXD158" s="10"/>
      <c r="WXE158" s="10"/>
      <c r="WXF158" s="10"/>
      <c r="WXG158" s="10"/>
      <c r="WXH158" s="10"/>
      <c r="WXI158" s="10"/>
      <c r="WXJ158" s="10"/>
      <c r="WXK158" s="10"/>
      <c r="WXL158" s="10"/>
      <c r="WXM158" s="10"/>
      <c r="WXN158" s="10"/>
      <c r="WXO158" s="10"/>
      <c r="WXP158" s="10"/>
      <c r="WXQ158" s="10"/>
      <c r="WXR158" s="10"/>
      <c r="WXS158" s="10"/>
      <c r="WXT158" s="10"/>
      <c r="WXU158" s="10"/>
      <c r="WXV158" s="10"/>
      <c r="WXW158" s="10"/>
      <c r="WXX158" s="10"/>
      <c r="WXY158" s="10"/>
      <c r="WXZ158" s="10"/>
      <c r="WYA158" s="10"/>
      <c r="WYB158" s="10"/>
      <c r="WYC158" s="10"/>
      <c r="WYD158" s="10"/>
      <c r="WYE158" s="10"/>
      <c r="WYF158" s="10"/>
      <c r="WYG158" s="10"/>
      <c r="WYH158" s="10"/>
      <c r="WYI158" s="10"/>
      <c r="WYJ158" s="10"/>
      <c r="WYK158" s="10"/>
      <c r="WYL158" s="10"/>
      <c r="WYM158" s="10"/>
      <c r="WYN158" s="10"/>
      <c r="WYO158" s="10"/>
      <c r="WYP158" s="10"/>
      <c r="WYQ158" s="10"/>
      <c r="WYR158" s="10"/>
      <c r="WYS158" s="10"/>
      <c r="WYT158" s="10"/>
      <c r="WYU158" s="10"/>
      <c r="WYV158" s="10"/>
      <c r="WYW158" s="10"/>
      <c r="WYX158" s="10"/>
      <c r="WYY158" s="10"/>
      <c r="WYZ158" s="10"/>
      <c r="WZA158" s="10"/>
      <c r="WZB158" s="10"/>
      <c r="WZC158" s="10"/>
      <c r="WZD158" s="10"/>
      <c r="WZE158" s="10"/>
      <c r="WZF158" s="10"/>
      <c r="WZG158" s="10"/>
      <c r="WZH158" s="10"/>
      <c r="WZI158" s="10"/>
      <c r="WZJ158" s="10"/>
      <c r="WZK158" s="10"/>
      <c r="WZL158" s="10"/>
      <c r="WZM158" s="10"/>
      <c r="WZN158" s="10"/>
      <c r="WZO158" s="10"/>
      <c r="WZP158" s="10"/>
      <c r="WZQ158" s="10"/>
      <c r="WZR158" s="10"/>
      <c r="WZS158" s="10"/>
      <c r="WZT158" s="10"/>
      <c r="WZU158" s="10"/>
      <c r="WZV158" s="10"/>
      <c r="WZW158" s="10"/>
      <c r="WZX158" s="10"/>
      <c r="WZY158" s="10"/>
      <c r="WZZ158" s="10"/>
      <c r="XAA158" s="10"/>
      <c r="XAB158" s="10"/>
      <c r="XAC158" s="10"/>
      <c r="XAD158" s="10"/>
      <c r="XAE158" s="10"/>
      <c r="XAF158" s="10"/>
      <c r="XAG158" s="10"/>
      <c r="XAH158" s="10"/>
      <c r="XAI158" s="10"/>
      <c r="XAJ158" s="10"/>
      <c r="XAK158" s="10"/>
      <c r="XAL158" s="10"/>
      <c r="XAM158" s="10"/>
      <c r="XAN158" s="10"/>
      <c r="XAO158" s="10"/>
      <c r="XAP158" s="10"/>
      <c r="XAQ158" s="10"/>
      <c r="XAR158" s="10"/>
      <c r="XAS158" s="10"/>
      <c r="XAT158" s="10"/>
      <c r="XAU158" s="10"/>
      <c r="XAV158" s="10"/>
      <c r="XAW158" s="10"/>
      <c r="XAX158" s="10"/>
      <c r="XAY158" s="10"/>
      <c r="XAZ158" s="10"/>
      <c r="XBA158" s="10"/>
      <c r="XBB158" s="10"/>
      <c r="XBC158" s="10"/>
      <c r="XBD158" s="10"/>
      <c r="XBE158" s="10"/>
      <c r="XBF158" s="10"/>
      <c r="XBG158" s="10"/>
      <c r="XBH158" s="10"/>
      <c r="XBI158" s="10"/>
      <c r="XBJ158" s="10"/>
      <c r="XBK158" s="10"/>
      <c r="XBL158" s="10"/>
      <c r="XBM158" s="10"/>
      <c r="XBN158" s="10"/>
      <c r="XBO158" s="10"/>
      <c r="XBP158" s="10"/>
      <c r="XBQ158" s="10"/>
      <c r="XBR158" s="10"/>
      <c r="XBS158" s="10"/>
      <c r="XBT158" s="10"/>
      <c r="XBU158" s="10"/>
      <c r="XBV158" s="10"/>
      <c r="XBW158" s="10"/>
      <c r="XBX158" s="10"/>
      <c r="XBY158" s="10"/>
      <c r="XBZ158" s="10"/>
      <c r="XCA158" s="10"/>
      <c r="XCB158" s="10"/>
      <c r="XCC158" s="10"/>
      <c r="XCD158" s="10"/>
      <c r="XCE158" s="10"/>
      <c r="XCF158" s="10"/>
      <c r="XCG158" s="10"/>
      <c r="XCH158" s="10"/>
      <c r="XCI158" s="10"/>
      <c r="XCJ158" s="10"/>
      <c r="XCK158" s="10"/>
      <c r="XCL158" s="10"/>
      <c r="XCM158" s="10"/>
      <c r="XCN158" s="10"/>
      <c r="XCO158" s="10"/>
      <c r="XCP158" s="10"/>
      <c r="XCQ158" s="10"/>
      <c r="XCR158" s="10"/>
      <c r="XCS158" s="10"/>
      <c r="XCT158" s="10"/>
      <c r="XCU158" s="10"/>
      <c r="XCV158" s="10"/>
      <c r="XCW158" s="10"/>
      <c r="XCX158" s="10"/>
      <c r="XCY158" s="10"/>
      <c r="XCZ158" s="10"/>
      <c r="XDA158" s="10"/>
      <c r="XDB158" s="10"/>
      <c r="XDC158" s="10"/>
      <c r="XDD158" s="10"/>
      <c r="XDE158" s="10"/>
      <c r="XDF158" s="10"/>
      <c r="XDG158" s="10"/>
      <c r="XDH158" s="10"/>
      <c r="XDI158" s="10"/>
      <c r="XDJ158" s="10"/>
      <c r="XDK158" s="10"/>
      <c r="XDL158" s="10"/>
      <c r="XDM158" s="10"/>
      <c r="XDN158" s="10"/>
      <c r="XDO158" s="10"/>
      <c r="XDP158" s="10"/>
      <c r="XDQ158" s="10"/>
      <c r="XDR158" s="10"/>
      <c r="XDS158" s="10"/>
      <c r="XDT158" s="10"/>
      <c r="XDU158" s="10"/>
      <c r="XDV158" s="10"/>
      <c r="XDW158" s="10"/>
      <c r="XDX158" s="10"/>
      <c r="XDY158" s="10"/>
      <c r="XDZ158" s="10"/>
      <c r="XEA158" s="10"/>
      <c r="XEB158" s="10"/>
      <c r="XEC158" s="10"/>
      <c r="XED158" s="10"/>
      <c r="XEE158" s="10"/>
      <c r="XEF158" s="10"/>
      <c r="XEG158" s="10"/>
      <c r="XEH158" s="10"/>
      <c r="XEI158" s="10"/>
      <c r="XEJ158" s="10"/>
      <c r="XEK158" s="10"/>
      <c r="XEL158" s="10"/>
      <c r="XEM158" s="10"/>
      <c r="XEN158" s="10"/>
      <c r="XEO158" s="10"/>
      <c r="XEP158" s="10"/>
      <c r="XEQ158" s="10"/>
      <c r="XER158" s="10"/>
      <c r="XES158" s="10"/>
      <c r="XET158" s="10"/>
      <c r="XEU158" s="10"/>
      <c r="XEV158" s="10"/>
      <c r="XEW158" s="10"/>
      <c r="XEX158" s="10"/>
      <c r="XEY158" s="10"/>
      <c r="XEZ158" s="10"/>
      <c r="XFA158" s="10"/>
      <c r="XFB158" s="10"/>
      <c r="XFC158" s="10"/>
      <c r="XFD158" s="10"/>
    </row>
    <row r="159" spans="1:16384" s="10" customFormat="1">
      <c r="A159" s="126"/>
      <c r="B159" s="1"/>
      <c r="C159" s="1"/>
      <c r="D159" s="1"/>
      <c r="E159" s="1"/>
      <c r="F159" s="1"/>
      <c r="G159" s="1"/>
      <c r="H159" s="1"/>
      <c r="I159" s="1"/>
      <c r="J159" s="1"/>
      <c r="K159" s="167" t="str">
        <f t="shared" si="11"/>
        <v>Kentucky (1.6)</v>
      </c>
      <c r="L159" s="411">
        <f t="shared" si="12"/>
        <v>0.72253134008178588</v>
      </c>
      <c r="M159" s="175">
        <f t="shared" si="13"/>
        <v>0.51759737212576251</v>
      </c>
      <c r="N159" s="175">
        <f t="shared" si="14"/>
        <v>4.9339679560233288E-2</v>
      </c>
      <c r="O159" s="175">
        <f t="shared" si="15"/>
        <v>0.15559428839579004</v>
      </c>
      <c r="P159" s="175"/>
      <c r="Q159" s="784">
        <v>72.253134008178591</v>
      </c>
      <c r="R159" s="776">
        <v>51.759737212576255</v>
      </c>
      <c r="S159" s="785">
        <v>4.9339679560233289</v>
      </c>
      <c r="T159" s="775">
        <v>15.559428839579004</v>
      </c>
      <c r="U159" s="786">
        <v>1.6335283664692497</v>
      </c>
      <c r="V159" s="646" t="s">
        <v>39</v>
      </c>
      <c r="W159" s="1"/>
      <c r="X159" s="1"/>
      <c r="Y159" s="1"/>
      <c r="Z159" s="1"/>
      <c r="AA159" s="1"/>
      <c r="AB159" s="1"/>
    </row>
    <row r="160" spans="1:16384" s="10" customFormat="1" ht="12" customHeight="1">
      <c r="A160" s="126"/>
      <c r="B160" s="1"/>
      <c r="C160" s="1"/>
      <c r="D160" s="1"/>
      <c r="E160" s="1"/>
      <c r="F160" s="1"/>
      <c r="G160" s="1"/>
      <c r="H160" s="1"/>
      <c r="I160" s="1"/>
      <c r="J160" s="1"/>
      <c r="K160" s="167" t="str">
        <f t="shared" si="11"/>
        <v>Delaware** (0.7)</v>
      </c>
      <c r="L160" s="650">
        <f t="shared" si="12"/>
        <v>0.70895522388059706</v>
      </c>
      <c r="M160" s="175">
        <f t="shared" si="13"/>
        <v>0.69095697980684823</v>
      </c>
      <c r="N160" s="175">
        <f t="shared" si="14"/>
        <v>1.7998244073748903E-2</v>
      </c>
      <c r="O160" s="175">
        <f t="shared" si="15"/>
        <v>0</v>
      </c>
      <c r="P160" s="175"/>
      <c r="Q160" s="784">
        <v>70.895522388059703</v>
      </c>
      <c r="R160" s="787">
        <v>69.095697980684818</v>
      </c>
      <c r="S160" s="785">
        <v>1.7998244073748904</v>
      </c>
      <c r="T160" s="775">
        <v>0</v>
      </c>
      <c r="U160" s="786">
        <v>0.66829792426696599</v>
      </c>
      <c r="V160" s="646" t="s">
        <v>126</v>
      </c>
      <c r="W160" s="1"/>
      <c r="X160" s="1"/>
      <c r="Y160" s="1"/>
      <c r="Z160" s="1"/>
      <c r="AA160" s="1"/>
      <c r="AB160" s="1"/>
    </row>
    <row r="161" spans="1:31" s="10" customFormat="1">
      <c r="A161" s="126"/>
      <c r="B161" s="1"/>
      <c r="C161" s="1"/>
      <c r="D161" s="1"/>
      <c r="E161" s="1"/>
      <c r="F161" s="1"/>
      <c r="G161" s="1"/>
      <c r="H161" s="1"/>
      <c r="I161" s="1"/>
      <c r="J161" s="1"/>
      <c r="K161" s="167" t="str">
        <f t="shared" si="11"/>
        <v>Louisiana (-1.5)</v>
      </c>
      <c r="L161" s="411">
        <f t="shared" si="12"/>
        <v>0.66367478748159758</v>
      </c>
      <c r="M161" s="175">
        <f t="shared" si="13"/>
        <v>0.44517262667996393</v>
      </c>
      <c r="N161" s="175">
        <f t="shared" si="14"/>
        <v>5.4091276060217505E-2</v>
      </c>
      <c r="O161" s="175">
        <f t="shared" si="15"/>
        <v>0.16441088474141616</v>
      </c>
      <c r="P161" s="175"/>
      <c r="Q161" s="784">
        <v>66.367478748159755</v>
      </c>
      <c r="R161" s="787">
        <v>44.517262667996391</v>
      </c>
      <c r="S161" s="785">
        <v>5.4091276060217508</v>
      </c>
      <c r="T161" s="775">
        <v>16.441088474141615</v>
      </c>
      <c r="U161" s="786">
        <v>-1.4720333997446176</v>
      </c>
      <c r="V161" s="646" t="s">
        <v>40</v>
      </c>
      <c r="W161" s="1"/>
      <c r="X161" s="1"/>
      <c r="Y161" s="1"/>
      <c r="Z161" s="1"/>
      <c r="AA161" s="1"/>
      <c r="AB161" s="1"/>
    </row>
    <row r="162" spans="1:31" s="10" customFormat="1">
      <c r="A162" s="126"/>
      <c r="B162" s="1"/>
      <c r="C162" s="1"/>
      <c r="D162" s="1"/>
      <c r="E162" s="1"/>
      <c r="F162" s="1"/>
      <c r="G162" s="1"/>
      <c r="H162" s="1"/>
      <c r="I162" s="1"/>
      <c r="J162" s="1"/>
      <c r="K162" s="167" t="str">
        <f t="shared" si="11"/>
        <v>Arkansas (-1.0)</v>
      </c>
      <c r="L162" s="650">
        <f t="shared" si="12"/>
        <v>0.62201705656834361</v>
      </c>
      <c r="M162" s="175">
        <f t="shared" si="13"/>
        <v>0.40474141303497374</v>
      </c>
      <c r="N162" s="175">
        <f t="shared" si="14"/>
        <v>4.1233080353649948E-2</v>
      </c>
      <c r="O162" s="175">
        <f t="shared" si="15"/>
        <v>0.17604256317971989</v>
      </c>
      <c r="P162" s="175"/>
      <c r="Q162" s="784">
        <v>62.201705656834356</v>
      </c>
      <c r="R162" s="787">
        <v>40.474141303497376</v>
      </c>
      <c r="S162" s="785">
        <v>4.1233080353649951</v>
      </c>
      <c r="T162" s="775">
        <v>17.604256317971988</v>
      </c>
      <c r="U162" s="786">
        <v>-0.98412060051378347</v>
      </c>
      <c r="V162" s="646" t="s">
        <v>35</v>
      </c>
      <c r="W162" s="1"/>
      <c r="X162" s="1"/>
      <c r="Y162" s="1"/>
      <c r="Z162" s="1"/>
      <c r="AA162" s="1"/>
      <c r="AB162" s="1"/>
    </row>
    <row r="163" spans="1:31" s="10" customFormat="1" ht="13.5" customHeight="1">
      <c r="A163" s="126"/>
      <c r="B163" s="1"/>
      <c r="C163" s="1"/>
      <c r="D163" s="1"/>
      <c r="E163" s="1"/>
      <c r="F163" s="1"/>
      <c r="G163" s="1"/>
      <c r="H163" s="1"/>
      <c r="I163" s="1"/>
      <c r="J163" s="1"/>
      <c r="K163" s="179" t="str">
        <f t="shared" si="11"/>
        <v>Mississippi** (1.4)</v>
      </c>
      <c r="L163" s="412">
        <f t="shared" si="12"/>
        <v>0.56031438660439692</v>
      </c>
      <c r="M163" s="334">
        <f t="shared" si="13"/>
        <v>0.52306640847476937</v>
      </c>
      <c r="N163" s="334">
        <f t="shared" si="14"/>
        <v>3.7247978129627518E-2</v>
      </c>
      <c r="O163" s="334">
        <f t="shared" si="15"/>
        <v>0</v>
      </c>
      <c r="P163" s="335"/>
      <c r="Q163" s="788">
        <v>56.03143866043969</v>
      </c>
      <c r="R163" s="789">
        <v>52.306640847476935</v>
      </c>
      <c r="S163" s="790">
        <v>3.7247978129627519</v>
      </c>
      <c r="T163" s="781">
        <v>0</v>
      </c>
      <c r="U163" s="786">
        <v>1.4398373683307852</v>
      </c>
      <c r="V163" s="651" t="s">
        <v>73</v>
      </c>
      <c r="W163" s="1"/>
      <c r="X163" s="1"/>
      <c r="Y163" s="1"/>
      <c r="Z163" s="1"/>
      <c r="AA163" s="1"/>
      <c r="AB163" s="1"/>
    </row>
    <row r="164" spans="1:31" s="10" customFormat="1" ht="9" customHeight="1">
      <c r="A164" s="125"/>
      <c r="B164" s="1"/>
      <c r="C164" s="1"/>
      <c r="D164" s="1"/>
      <c r="E164" s="1"/>
      <c r="F164" s="1"/>
      <c r="G164" s="1"/>
      <c r="H164" s="1"/>
      <c r="I164" s="1"/>
      <c r="J164" s="1"/>
      <c r="K164" s="140"/>
      <c r="L164" s="140"/>
      <c r="M164" s="140"/>
      <c r="N164" s="140"/>
      <c r="O164" s="140"/>
      <c r="P164" s="140"/>
      <c r="Q164" s="142"/>
      <c r="R164" s="140"/>
      <c r="S164" s="140"/>
      <c r="T164" s="141"/>
      <c r="U164" s="140"/>
      <c r="V164" s="140"/>
      <c r="W164" s="1"/>
      <c r="X164" s="1"/>
      <c r="Y164" s="1"/>
      <c r="Z164" s="1"/>
      <c r="AA164" s="1"/>
      <c r="AB164" s="1"/>
    </row>
    <row r="165" spans="1:31" s="10" customFormat="1" ht="9" customHeight="1">
      <c r="A165" s="125"/>
      <c r="B165" s="1"/>
      <c r="C165" s="1"/>
      <c r="D165" s="1"/>
      <c r="E165" s="1"/>
      <c r="F165" s="1"/>
      <c r="G165" s="1"/>
      <c r="H165" s="1"/>
      <c r="I165" s="1"/>
      <c r="J165" s="1"/>
      <c r="K165" s="7"/>
      <c r="L165" s="7"/>
      <c r="M165" s="7"/>
      <c r="N165" s="7"/>
      <c r="O165" s="7"/>
      <c r="P165" s="7"/>
      <c r="Q165" s="1"/>
      <c r="R165" s="1"/>
      <c r="S165" s="1"/>
      <c r="T165" s="38"/>
      <c r="U165" s="1"/>
      <c r="V165" s="1"/>
      <c r="W165" s="1"/>
      <c r="X165" s="1"/>
      <c r="Y165" s="1"/>
      <c r="Z165" s="1"/>
      <c r="AA165" s="1"/>
      <c r="AB165" s="1"/>
    </row>
    <row r="166" spans="1:31" s="10" customFormat="1" ht="11.25" customHeight="1">
      <c r="A166" s="125"/>
      <c r="B166" s="1"/>
      <c r="C166" s="1"/>
      <c r="D166" s="1"/>
      <c r="E166" s="1"/>
      <c r="F166" s="1"/>
      <c r="G166" s="1"/>
      <c r="H166" s="1"/>
      <c r="I166" s="1"/>
      <c r="J166" s="257">
        <v>5</v>
      </c>
      <c r="K166" s="7"/>
      <c r="L166" s="7"/>
      <c r="M166" s="7"/>
      <c r="N166" s="7"/>
      <c r="O166" s="7"/>
      <c r="P166" s="7"/>
      <c r="Q166" s="1"/>
      <c r="R166" s="1"/>
      <c r="S166" s="1"/>
      <c r="T166" s="38"/>
      <c r="U166" s="1"/>
      <c r="V166" s="1"/>
      <c r="W166" s="1"/>
      <c r="X166" s="1"/>
      <c r="Y166" s="1"/>
      <c r="Z166" s="1"/>
      <c r="AA166" s="1"/>
      <c r="AB166" s="1"/>
    </row>
    <row r="167" spans="1:31" s="10" customFormat="1" ht="46.5" customHeight="1">
      <c r="A167" s="129"/>
      <c r="B167" s="717" t="s">
        <v>116</v>
      </c>
      <c r="C167" s="19"/>
      <c r="D167" s="19"/>
      <c r="E167" s="19"/>
      <c r="F167" s="19"/>
      <c r="G167" s="19"/>
      <c r="H167" s="19"/>
      <c r="I167" s="19"/>
      <c r="J167" s="59"/>
      <c r="K167" s="135" t="s">
        <v>5</v>
      </c>
      <c r="L167" s="7"/>
      <c r="M167" s="7"/>
      <c r="N167" s="7"/>
      <c r="O167" s="7"/>
      <c r="P167" s="7"/>
      <c r="Q167" s="1"/>
      <c r="R167" s="1"/>
      <c r="S167" s="1"/>
      <c r="T167" s="38"/>
      <c r="U167" s="1"/>
      <c r="V167" s="1"/>
      <c r="W167" s="1"/>
      <c r="X167" s="1"/>
      <c r="Y167" s="1"/>
      <c r="Z167" s="1"/>
      <c r="AA167" s="1"/>
      <c r="AB167" s="1"/>
    </row>
    <row r="168" spans="1:31" s="10" customFormat="1">
      <c r="A168" s="128"/>
      <c r="B168" s="1"/>
      <c r="C168" s="1"/>
      <c r="D168" s="1"/>
      <c r="E168" s="1"/>
      <c r="F168" s="1"/>
      <c r="G168" s="1"/>
      <c r="H168" s="1"/>
      <c r="I168" s="1"/>
      <c r="J168" s="655" t="s">
        <v>211</v>
      </c>
      <c r="K168" s="9"/>
      <c r="L168" s="7"/>
      <c r="M168" s="7"/>
      <c r="N168" s="7"/>
      <c r="O168" s="7"/>
      <c r="P168" s="7"/>
      <c r="Q168" s="1"/>
      <c r="R168" s="1"/>
      <c r="S168" s="1"/>
      <c r="T168" s="38"/>
      <c r="U168" s="1"/>
      <c r="V168" s="1"/>
      <c r="W168" s="1"/>
      <c r="X168" s="1"/>
      <c r="Y168" s="1"/>
      <c r="Z168" s="1"/>
      <c r="AA168" s="1"/>
      <c r="AB168" s="1"/>
    </row>
    <row r="169" spans="1:31" s="10" customFormat="1">
      <c r="A169" s="125"/>
      <c r="B169" s="1"/>
      <c r="C169" s="1"/>
      <c r="D169" s="1"/>
      <c r="E169" s="1"/>
      <c r="F169" s="1"/>
      <c r="G169" s="1"/>
      <c r="H169" s="1"/>
      <c r="I169" s="1"/>
      <c r="J169" s="59"/>
      <c r="K169" s="293" t="s">
        <v>146</v>
      </c>
      <c r="L169" s="136"/>
      <c r="M169" s="136"/>
      <c r="N169" s="136"/>
      <c r="O169" s="53"/>
      <c r="P169" s="53"/>
      <c r="Q169" s="244"/>
      <c r="R169" s="1"/>
      <c r="S169" s="1"/>
      <c r="T169" s="38"/>
      <c r="U169" s="1"/>
      <c r="V169" s="1"/>
      <c r="W169" s="1"/>
      <c r="X169" s="1"/>
      <c r="Y169" s="1"/>
      <c r="Z169" s="1"/>
      <c r="AA169" s="1"/>
      <c r="AB169" s="1"/>
    </row>
    <row r="170" spans="1:31" s="10" customFormat="1">
      <c r="A170" s="125"/>
      <c r="B170" s="1"/>
      <c r="C170" s="1"/>
      <c r="D170" s="1"/>
      <c r="E170" s="1"/>
      <c r="F170" s="1"/>
      <c r="G170" s="1"/>
      <c r="H170" s="1"/>
      <c r="I170" s="1"/>
      <c r="J170" s="59"/>
      <c r="K170" s="337"/>
      <c r="L170" s="319" t="s">
        <v>33</v>
      </c>
      <c r="M170" s="338" t="s">
        <v>3</v>
      </c>
      <c r="N170" s="338"/>
      <c r="O170" s="94"/>
      <c r="P170" s="94"/>
      <c r="Q170" s="96"/>
      <c r="R170" s="97"/>
      <c r="S170" s="97"/>
      <c r="T170" s="97"/>
      <c r="U170" s="97"/>
      <c r="V170" s="94"/>
      <c r="W170" s="96"/>
      <c r="X170" s="1"/>
      <c r="Y170" s="1"/>
      <c r="Z170" s="1"/>
      <c r="AA170" s="1"/>
      <c r="AB170" s="1"/>
      <c r="AC170" s="1"/>
      <c r="AD170" s="1"/>
      <c r="AE170" s="1"/>
    </row>
    <row r="171" spans="1:31" s="10" customFormat="1">
      <c r="A171" s="126"/>
      <c r="B171" s="1"/>
      <c r="C171" s="1"/>
      <c r="D171" s="1"/>
      <c r="E171" s="1"/>
      <c r="F171" s="1"/>
      <c r="G171" s="1"/>
      <c r="H171" s="1"/>
      <c r="I171" s="1"/>
      <c r="J171" s="59"/>
      <c r="K171" s="176" t="str">
        <f>N171&amp;" ("&amp;TEXT(L171,"###,###")&amp;")"</f>
        <v>SREB states (617,364)</v>
      </c>
      <c r="L171" s="803">
        <v>617364</v>
      </c>
      <c r="M171" s="804">
        <v>1.5481485380424771E-2</v>
      </c>
      <c r="N171" s="654" t="s">
        <v>0</v>
      </c>
      <c r="O171" s="95"/>
      <c r="P171" s="95"/>
      <c r="Q171" s="98"/>
      <c r="R171" s="98"/>
      <c r="S171" s="98"/>
      <c r="T171" s="98"/>
      <c r="U171" s="99"/>
      <c r="V171" s="94"/>
      <c r="W171" s="100"/>
      <c r="X171" s="1"/>
      <c r="Y171" s="1"/>
      <c r="Z171" s="1"/>
      <c r="AA171" s="1"/>
      <c r="AB171" s="1"/>
      <c r="AC171" s="1"/>
      <c r="AD171" s="1"/>
      <c r="AE171" s="1"/>
    </row>
    <row r="172" spans="1:31" s="10" customFormat="1">
      <c r="A172" s="126"/>
      <c r="B172" s="1"/>
      <c r="C172" s="1"/>
      <c r="D172" s="1"/>
      <c r="E172" s="1"/>
      <c r="F172" s="1"/>
      <c r="G172" s="1"/>
      <c r="H172" s="1"/>
      <c r="I172" s="1"/>
      <c r="J172" s="59"/>
      <c r="K172" s="176"/>
      <c r="L172" s="805"/>
      <c r="M172" s="804"/>
      <c r="N172" s="202"/>
      <c r="O172" s="91"/>
      <c r="P172" s="91"/>
      <c r="Q172" s="101"/>
      <c r="R172" s="101"/>
      <c r="S172" s="101"/>
      <c r="T172" s="101"/>
      <c r="U172" s="102"/>
      <c r="V172" s="91"/>
      <c r="W172" s="103"/>
      <c r="X172" s="1"/>
      <c r="Y172" s="1"/>
      <c r="Z172" s="1"/>
      <c r="AA172" s="1"/>
      <c r="AB172" s="1"/>
      <c r="AC172" s="1"/>
      <c r="AD172" s="1"/>
      <c r="AE172" s="1"/>
    </row>
    <row r="173" spans="1:31" s="10" customFormat="1">
      <c r="A173" s="126"/>
      <c r="B173" s="1"/>
      <c r="C173" s="1"/>
      <c r="D173" s="1"/>
      <c r="E173" s="1"/>
      <c r="F173" s="1"/>
      <c r="G173" s="1"/>
      <c r="H173" s="1"/>
      <c r="I173" s="1"/>
      <c r="J173" s="59"/>
      <c r="K173" s="176" t="str">
        <f t="shared" ref="K173:K188" si="16">N173&amp;" ("&amp;TEXT(L173,"###,###")&amp;")"</f>
        <v>Alabama (34,507)</v>
      </c>
      <c r="L173" s="805">
        <v>34507</v>
      </c>
      <c r="M173" s="804">
        <v>4.8271462421775317E-2</v>
      </c>
      <c r="N173" s="652" t="s">
        <v>34</v>
      </c>
      <c r="O173" s="91"/>
      <c r="P173" s="91"/>
      <c r="Q173" s="101"/>
      <c r="R173" s="101"/>
      <c r="S173" s="101"/>
      <c r="T173" s="101"/>
      <c r="U173" s="102"/>
      <c r="V173" s="91"/>
      <c r="W173" s="103"/>
      <c r="X173" s="1"/>
      <c r="Y173" s="1"/>
      <c r="Z173" s="1"/>
      <c r="AA173" s="1"/>
      <c r="AB173" s="1"/>
      <c r="AC173" s="1"/>
      <c r="AD173" s="1"/>
      <c r="AE173" s="1"/>
    </row>
    <row r="174" spans="1:31" s="10" customFormat="1">
      <c r="A174" s="126"/>
      <c r="B174" s="1"/>
      <c r="C174" s="1"/>
      <c r="D174" s="1"/>
      <c r="E174" s="1"/>
      <c r="F174" s="1"/>
      <c r="G174" s="1"/>
      <c r="H174" s="1"/>
      <c r="I174" s="1"/>
      <c r="J174" s="59"/>
      <c r="K174" s="176" t="str">
        <f t="shared" si="16"/>
        <v>Arkansas (20,598)</v>
      </c>
      <c r="L174" s="805">
        <v>20598</v>
      </c>
      <c r="M174" s="804">
        <v>3.3984237739069327E-2</v>
      </c>
      <c r="N174" s="652" t="s">
        <v>35</v>
      </c>
      <c r="O174" s="91"/>
      <c r="P174" s="91"/>
      <c r="Q174" s="101"/>
      <c r="R174" s="101"/>
      <c r="S174" s="101"/>
      <c r="T174" s="101"/>
      <c r="U174" s="102"/>
      <c r="V174" s="91"/>
      <c r="W174" s="103"/>
      <c r="X174" s="1"/>
      <c r="Y174" s="1"/>
      <c r="Z174" s="1"/>
      <c r="AA174" s="1"/>
      <c r="AB174" s="1"/>
      <c r="AC174" s="1"/>
      <c r="AD174" s="1"/>
      <c r="AE174" s="1"/>
    </row>
    <row r="175" spans="1:31" s="10" customFormat="1">
      <c r="A175" s="126"/>
      <c r="B175" s="1"/>
      <c r="C175" s="1"/>
      <c r="D175" s="1"/>
      <c r="E175" s="1"/>
      <c r="F175" s="1"/>
      <c r="G175" s="1"/>
      <c r="H175" s="1"/>
      <c r="I175" s="1"/>
      <c r="J175" s="59"/>
      <c r="K175" s="176" t="str">
        <f t="shared" si="16"/>
        <v>Oklahoma (23,833)</v>
      </c>
      <c r="L175" s="803">
        <v>23833</v>
      </c>
      <c r="M175" s="804">
        <v>2.5957813172621611E-2</v>
      </c>
      <c r="N175" s="652" t="s">
        <v>44</v>
      </c>
      <c r="O175" s="91"/>
      <c r="P175" s="91"/>
      <c r="Q175" s="101"/>
      <c r="R175" s="101"/>
      <c r="S175" s="101"/>
      <c r="T175" s="101"/>
      <c r="U175" s="102"/>
      <c r="V175" s="91"/>
      <c r="W175" s="103"/>
      <c r="X175" s="1"/>
      <c r="Y175" s="1"/>
      <c r="Z175" s="1"/>
      <c r="AA175" s="1"/>
      <c r="AB175" s="1"/>
      <c r="AC175" s="1"/>
      <c r="AD175" s="1"/>
      <c r="AE175" s="1"/>
    </row>
    <row r="176" spans="1:31" s="10" customFormat="1">
      <c r="A176" s="126"/>
      <c r="B176" s="1"/>
      <c r="C176" s="1"/>
      <c r="D176" s="1"/>
      <c r="E176" s="1"/>
      <c r="F176" s="1"/>
      <c r="G176" s="1"/>
      <c r="H176" s="1"/>
      <c r="I176" s="1"/>
      <c r="J176" s="59"/>
      <c r="K176" s="176" t="str">
        <f t="shared" si="16"/>
        <v>West Virginia (12,822)</v>
      </c>
      <c r="L176" s="806">
        <v>12822</v>
      </c>
      <c r="M176" s="807">
        <v>2.3059123912870023E-2</v>
      </c>
      <c r="N176" s="654" t="s">
        <v>49</v>
      </c>
      <c r="O176" s="91"/>
      <c r="P176" s="91"/>
      <c r="Q176" s="101"/>
      <c r="R176" s="101"/>
      <c r="S176" s="101"/>
      <c r="T176" s="101"/>
      <c r="U176" s="102"/>
      <c r="V176" s="91"/>
      <c r="W176" s="103"/>
      <c r="X176" s="1"/>
      <c r="Y176" s="1"/>
      <c r="Z176" s="1"/>
      <c r="AA176" s="1"/>
      <c r="AB176" s="1"/>
      <c r="AC176" s="1"/>
      <c r="AD176" s="1"/>
      <c r="AE176" s="1"/>
    </row>
    <row r="177" spans="1:31" s="10" customFormat="1">
      <c r="A177" s="126"/>
      <c r="B177" s="1"/>
      <c r="C177" s="1"/>
      <c r="D177" s="1"/>
      <c r="E177" s="1"/>
      <c r="F177" s="1"/>
      <c r="G177" s="1"/>
      <c r="H177" s="1"/>
      <c r="I177" s="1"/>
      <c r="J177" s="59"/>
      <c r="K177" s="176" t="str">
        <f t="shared" si="16"/>
        <v>South Carolina (23,007)</v>
      </c>
      <c r="L177" s="805">
        <v>23007</v>
      </c>
      <c r="M177" s="804">
        <v>2.1534499600390729E-2</v>
      </c>
      <c r="N177" s="652" t="s">
        <v>45</v>
      </c>
      <c r="O177" s="91"/>
      <c r="P177" s="91"/>
      <c r="Q177" s="101"/>
      <c r="R177" s="101"/>
      <c r="S177" s="101"/>
      <c r="T177" s="101"/>
      <c r="U177" s="102"/>
      <c r="V177" s="91"/>
      <c r="W177" s="103"/>
      <c r="X177" s="1"/>
      <c r="Y177" s="1"/>
      <c r="Z177" s="1"/>
      <c r="AA177" s="1"/>
      <c r="AB177" s="1"/>
      <c r="AC177" s="1"/>
      <c r="AD177" s="1"/>
      <c r="AE177" s="1"/>
    </row>
    <row r="178" spans="1:31" s="10" customFormat="1">
      <c r="A178" s="126"/>
      <c r="B178" s="1"/>
      <c r="C178" s="1"/>
      <c r="D178" s="1"/>
      <c r="E178" s="1"/>
      <c r="F178" s="1"/>
      <c r="G178" s="1"/>
      <c r="H178" s="1"/>
      <c r="I178" s="1"/>
      <c r="J178" s="59"/>
      <c r="K178" s="176" t="str">
        <f t="shared" si="16"/>
        <v>Florida (86,017)</v>
      </c>
      <c r="L178" s="805">
        <v>86017</v>
      </c>
      <c r="M178" s="804">
        <v>2.086424002183743E-2</v>
      </c>
      <c r="N178" s="652" t="s">
        <v>37</v>
      </c>
      <c r="O178" s="91"/>
      <c r="P178" s="91"/>
      <c r="Q178" s="101"/>
      <c r="R178" s="101"/>
      <c r="S178" s="101"/>
      <c r="T178" s="101"/>
      <c r="U178" s="102"/>
      <c r="V178" s="91"/>
      <c r="W178" s="103"/>
      <c r="X178" s="1"/>
      <c r="Y178" s="1"/>
      <c r="Z178" s="1"/>
      <c r="AA178" s="1"/>
      <c r="AB178" s="1"/>
      <c r="AC178" s="1"/>
      <c r="AD178" s="1"/>
      <c r="AE178" s="1"/>
    </row>
    <row r="179" spans="1:31" s="10" customFormat="1">
      <c r="A179" s="126"/>
      <c r="B179" s="1"/>
      <c r="C179" s="1"/>
      <c r="D179" s="1"/>
      <c r="E179" s="1"/>
      <c r="F179" s="1"/>
      <c r="G179" s="1"/>
      <c r="H179" s="1"/>
      <c r="I179" s="1"/>
      <c r="J179" s="59"/>
      <c r="K179" s="176" t="str">
        <f t="shared" si="16"/>
        <v>Delaware (5,685)</v>
      </c>
      <c r="L179" s="806">
        <v>5685</v>
      </c>
      <c r="M179" s="807">
        <v>1.6812734752280449E-2</v>
      </c>
      <c r="N179" s="652" t="s">
        <v>36</v>
      </c>
      <c r="O179" s="91"/>
      <c r="P179" s="91"/>
      <c r="Q179" s="101"/>
      <c r="R179" s="101"/>
      <c r="S179" s="101"/>
      <c r="T179" s="101"/>
      <c r="U179" s="102"/>
      <c r="V179" s="91"/>
      <c r="W179" s="103"/>
      <c r="X179" s="1"/>
      <c r="Y179" s="1"/>
      <c r="Z179" s="1"/>
      <c r="AA179" s="1"/>
      <c r="AB179" s="1"/>
      <c r="AC179" s="1"/>
      <c r="AD179" s="1"/>
      <c r="AE179" s="1"/>
    </row>
    <row r="180" spans="1:31" s="10" customFormat="1">
      <c r="A180" s="126"/>
      <c r="B180" s="1"/>
      <c r="C180" s="1"/>
      <c r="D180" s="1"/>
      <c r="E180" s="1"/>
      <c r="F180" s="1"/>
      <c r="G180" s="1"/>
      <c r="H180" s="1"/>
      <c r="I180" s="1"/>
      <c r="J180" s="59"/>
      <c r="K180" s="176" t="str">
        <f t="shared" si="16"/>
        <v>North Carolina (51,648)</v>
      </c>
      <c r="L180" s="805">
        <v>51648</v>
      </c>
      <c r="M180" s="804">
        <v>1.5154195412465358E-2</v>
      </c>
      <c r="N180" s="652" t="s">
        <v>43</v>
      </c>
      <c r="O180" s="91"/>
      <c r="P180" s="91"/>
      <c r="Q180" s="101"/>
      <c r="R180" s="101"/>
      <c r="S180" s="101"/>
      <c r="T180" s="101"/>
      <c r="U180" s="102"/>
      <c r="V180" s="91"/>
      <c r="W180" s="103"/>
      <c r="X180" s="1"/>
      <c r="Y180" s="1"/>
      <c r="Z180" s="1"/>
      <c r="AA180" s="1"/>
      <c r="AB180" s="1"/>
      <c r="AC180" s="1"/>
      <c r="AD180" s="1"/>
      <c r="AE180" s="1"/>
    </row>
    <row r="181" spans="1:31" s="10" customFormat="1">
      <c r="A181" s="126"/>
      <c r="B181" s="1"/>
      <c r="C181" s="1"/>
      <c r="D181" s="1"/>
      <c r="E181" s="1"/>
      <c r="F181" s="1"/>
      <c r="G181" s="1"/>
      <c r="H181" s="1"/>
      <c r="I181" s="1"/>
      <c r="J181" s="59"/>
      <c r="K181" s="176" t="str">
        <f t="shared" si="16"/>
        <v>Maryland (28,730)</v>
      </c>
      <c r="L181" s="805">
        <v>28730</v>
      </c>
      <c r="M181" s="804">
        <v>1.2939392870993901E-2</v>
      </c>
      <c r="N181" s="652" t="s">
        <v>41</v>
      </c>
      <c r="O181" s="91"/>
      <c r="P181" s="91"/>
      <c r="Q181" s="101"/>
      <c r="R181" s="101"/>
      <c r="S181" s="101"/>
      <c r="T181" s="101"/>
      <c r="U181" s="102"/>
      <c r="V181" s="91"/>
      <c r="W181" s="103"/>
      <c r="X181" s="1"/>
      <c r="Y181" s="1"/>
      <c r="Z181" s="1"/>
      <c r="AA181" s="1"/>
      <c r="AB181" s="1"/>
      <c r="AC181" s="1"/>
      <c r="AD181" s="1"/>
      <c r="AE181" s="1"/>
    </row>
    <row r="182" spans="1:31" s="10" customFormat="1">
      <c r="A182" s="126"/>
      <c r="B182" s="1"/>
      <c r="C182" s="1"/>
      <c r="D182" s="1"/>
      <c r="E182" s="1"/>
      <c r="F182" s="1"/>
      <c r="G182" s="1"/>
      <c r="H182" s="1"/>
      <c r="I182" s="1"/>
      <c r="J182" s="59"/>
      <c r="K182" s="176" t="str">
        <f t="shared" si="16"/>
        <v>Texas (132,036)</v>
      </c>
      <c r="L182" s="806">
        <v>132036</v>
      </c>
      <c r="M182" s="804">
        <v>1.2080331135980378E-2</v>
      </c>
      <c r="N182" s="652" t="s">
        <v>47</v>
      </c>
      <c r="O182" s="91"/>
      <c r="P182" s="91"/>
      <c r="Q182" s="101"/>
      <c r="R182" s="101"/>
      <c r="S182" s="101"/>
      <c r="T182" s="101"/>
      <c r="U182" s="102"/>
      <c r="V182" s="91"/>
      <c r="W182" s="103"/>
      <c r="X182" s="1"/>
      <c r="Y182" s="1"/>
      <c r="Z182" s="1"/>
      <c r="AA182" s="1"/>
      <c r="AB182" s="1"/>
      <c r="AC182" s="1"/>
      <c r="AD182" s="1"/>
      <c r="AE182" s="1"/>
    </row>
    <row r="183" spans="1:31" s="10" customFormat="1">
      <c r="A183" s="126"/>
      <c r="B183" s="1"/>
      <c r="C183" s="1"/>
      <c r="D183" s="1"/>
      <c r="E183" s="1"/>
      <c r="F183" s="1"/>
      <c r="G183" s="1"/>
      <c r="H183" s="1"/>
      <c r="I183" s="1"/>
      <c r="J183" s="59"/>
      <c r="K183" s="176" t="str">
        <f t="shared" si="16"/>
        <v>Georgia (51,266)</v>
      </c>
      <c r="L183" s="805">
        <v>51266</v>
      </c>
      <c r="M183" s="804">
        <v>1.1862232310273365E-2</v>
      </c>
      <c r="N183" s="652" t="s">
        <v>38</v>
      </c>
      <c r="O183" s="91"/>
      <c r="P183" s="91"/>
      <c r="Q183" s="101"/>
      <c r="R183" s="101"/>
      <c r="S183" s="101"/>
      <c r="T183" s="101"/>
      <c r="U183" s="102"/>
      <c r="V183" s="91"/>
      <c r="W183" s="103"/>
      <c r="X183" s="1"/>
      <c r="Y183" s="1"/>
      <c r="Z183" s="1"/>
      <c r="AA183" s="1"/>
      <c r="AB183" s="1"/>
      <c r="AC183" s="1"/>
      <c r="AD183" s="1"/>
      <c r="AE183" s="1"/>
    </row>
    <row r="184" spans="1:31" s="10" customFormat="1">
      <c r="A184" s="126"/>
      <c r="B184" s="1"/>
      <c r="C184" s="1"/>
      <c r="D184" s="1"/>
      <c r="E184" s="1"/>
      <c r="F184" s="1"/>
      <c r="G184" s="1"/>
      <c r="H184" s="1"/>
      <c r="I184" s="1"/>
      <c r="J184" s="59"/>
      <c r="K184" s="176" t="str">
        <f t="shared" si="16"/>
        <v>Mississippi (15,765)</v>
      </c>
      <c r="L184" s="805">
        <v>15765</v>
      </c>
      <c r="M184" s="804">
        <v>1.1744320369657297E-2</v>
      </c>
      <c r="N184" s="652" t="s">
        <v>42</v>
      </c>
      <c r="O184" s="91"/>
      <c r="P184" s="91"/>
      <c r="Q184" s="101"/>
      <c r="R184" s="101"/>
      <c r="S184" s="101"/>
      <c r="T184" s="101"/>
      <c r="U184" s="102"/>
      <c r="V184" s="91"/>
      <c r="W184" s="103"/>
      <c r="X184" s="1"/>
      <c r="Y184" s="1"/>
      <c r="Z184" s="1"/>
      <c r="AA184" s="1"/>
      <c r="AB184" s="1"/>
      <c r="AC184" s="1"/>
      <c r="AD184" s="1"/>
      <c r="AE184" s="1"/>
    </row>
    <row r="185" spans="1:31" s="10" customFormat="1">
      <c r="A185" s="126"/>
      <c r="B185" s="1"/>
      <c r="C185" s="1"/>
      <c r="D185" s="1"/>
      <c r="E185" s="1"/>
      <c r="F185" s="1"/>
      <c r="G185" s="1"/>
      <c r="H185" s="1"/>
      <c r="I185" s="1"/>
      <c r="J185" s="59"/>
      <c r="K185" s="176" t="str">
        <f t="shared" si="16"/>
        <v>Virginia (51,609)</v>
      </c>
      <c r="L185" s="805">
        <v>51609</v>
      </c>
      <c r="M185" s="804">
        <v>9.7039892003991154E-3</v>
      </c>
      <c r="N185" s="652" t="s">
        <v>48</v>
      </c>
      <c r="O185" s="91"/>
      <c r="P185" s="91"/>
      <c r="Q185" s="101"/>
      <c r="R185" s="101"/>
      <c r="S185" s="101"/>
      <c r="T185" s="101"/>
      <c r="U185" s="102"/>
      <c r="V185" s="91"/>
      <c r="W185" s="103"/>
      <c r="X185" s="1"/>
      <c r="Y185" s="1"/>
      <c r="Z185" s="1"/>
      <c r="AA185" s="1"/>
      <c r="AB185" s="1"/>
      <c r="AC185" s="1"/>
      <c r="AD185" s="1"/>
      <c r="AE185" s="1"/>
    </row>
    <row r="186" spans="1:31" s="10" customFormat="1">
      <c r="A186" s="126"/>
      <c r="B186" s="1"/>
      <c r="C186" s="1"/>
      <c r="D186" s="1"/>
      <c r="E186" s="1"/>
      <c r="F186" s="1"/>
      <c r="G186" s="1"/>
      <c r="H186" s="1"/>
      <c r="I186" s="1"/>
      <c r="J186" s="59"/>
      <c r="K186" s="176" t="str">
        <f t="shared" si="16"/>
        <v>Kentucky (25,952)</v>
      </c>
      <c r="L186" s="805">
        <v>25952</v>
      </c>
      <c r="M186" s="804">
        <v>6.9061845270427559E-3</v>
      </c>
      <c r="N186" s="652" t="s">
        <v>39</v>
      </c>
      <c r="O186" s="91"/>
      <c r="P186" s="91"/>
      <c r="Q186" s="101"/>
      <c r="R186" s="101"/>
      <c r="S186" s="101"/>
      <c r="T186" s="101"/>
      <c r="U186" s="102"/>
      <c r="V186" s="91"/>
      <c r="W186" s="103"/>
      <c r="X186" s="1"/>
      <c r="Y186" s="1"/>
      <c r="Z186" s="1"/>
      <c r="AA186" s="1"/>
      <c r="AB186" s="1"/>
      <c r="AC186" s="1"/>
      <c r="AD186" s="1"/>
      <c r="AE186" s="1"/>
    </row>
    <row r="187" spans="1:31" s="10" customFormat="1">
      <c r="A187" s="126"/>
      <c r="B187" s="1"/>
      <c r="C187" s="1"/>
      <c r="D187" s="1"/>
      <c r="E187" s="1"/>
      <c r="F187" s="1"/>
      <c r="G187" s="1"/>
      <c r="H187" s="1"/>
      <c r="I187" s="1"/>
      <c r="J187" s="59"/>
      <c r="K187" s="176" t="str">
        <f t="shared" si="16"/>
        <v>Tennessee (28,326)</v>
      </c>
      <c r="L187" s="806">
        <v>28326</v>
      </c>
      <c r="M187" s="807">
        <v>-2.9917989511104854E-3</v>
      </c>
      <c r="N187" s="652" t="s">
        <v>46</v>
      </c>
      <c r="O187" s="91"/>
      <c r="P187" s="91"/>
      <c r="Q187" s="101"/>
      <c r="R187" s="101"/>
      <c r="S187" s="101"/>
      <c r="T187" s="101"/>
      <c r="U187" s="102"/>
      <c r="V187" s="91"/>
      <c r="W187" s="103"/>
      <c r="X187" s="1"/>
      <c r="Y187" s="1"/>
      <c r="Z187" s="1"/>
      <c r="AA187" s="1"/>
      <c r="AB187" s="1"/>
      <c r="AC187" s="1"/>
      <c r="AD187" s="1"/>
      <c r="AE187" s="1"/>
    </row>
    <row r="188" spans="1:31" s="10" customFormat="1">
      <c r="A188" s="126"/>
      <c r="B188" s="1"/>
      <c r="C188" s="1"/>
      <c r="D188" s="1"/>
      <c r="E188" s="1"/>
      <c r="F188" s="1"/>
      <c r="G188" s="1"/>
      <c r="H188" s="1"/>
      <c r="I188" s="1"/>
      <c r="J188" s="59"/>
      <c r="K188" s="336" t="str">
        <f t="shared" si="16"/>
        <v>Louisiana (25,563)</v>
      </c>
      <c r="L188" s="808">
        <v>25563</v>
      </c>
      <c r="M188" s="809">
        <v>-6.6063031904558351E-3</v>
      </c>
      <c r="N188" s="653" t="s">
        <v>40</v>
      </c>
      <c r="O188" s="91"/>
      <c r="P188" s="91"/>
      <c r="Q188" s="101"/>
      <c r="R188" s="101"/>
      <c r="S188" s="101"/>
      <c r="T188" s="101"/>
      <c r="U188" s="102"/>
      <c r="V188" s="91"/>
      <c r="W188" s="103"/>
      <c r="X188" s="1"/>
      <c r="Y188" s="1"/>
      <c r="Z188" s="1"/>
      <c r="AA188" s="1"/>
      <c r="AB188" s="1"/>
      <c r="AC188" s="1"/>
      <c r="AD188" s="1"/>
      <c r="AE188" s="1"/>
    </row>
    <row r="189" spans="1:31" s="10" customFormat="1">
      <c r="A189" s="126"/>
      <c r="B189" s="1"/>
      <c r="C189" s="1"/>
      <c r="D189" s="1"/>
      <c r="E189" s="1"/>
      <c r="F189" s="1"/>
      <c r="G189" s="1"/>
      <c r="H189" s="1"/>
      <c r="I189" s="1"/>
      <c r="J189" s="59"/>
      <c r="K189" s="9"/>
      <c r="M189" s="240"/>
      <c r="N189" s="7"/>
      <c r="O189" s="91"/>
      <c r="P189" s="91"/>
      <c r="Q189" s="101"/>
      <c r="R189" s="101"/>
      <c r="S189" s="101"/>
      <c r="T189" s="101"/>
      <c r="U189" s="102"/>
      <c r="V189" s="91"/>
      <c r="W189" s="103"/>
      <c r="X189" s="1"/>
      <c r="Y189" s="1"/>
      <c r="Z189" s="1"/>
      <c r="AA189" s="1"/>
      <c r="AB189" s="1"/>
      <c r="AC189" s="1"/>
      <c r="AD189" s="1"/>
      <c r="AE189" s="1"/>
    </row>
    <row r="190" spans="1:31" s="10" customFormat="1">
      <c r="A190" s="126"/>
      <c r="B190" s="1"/>
      <c r="C190" s="1"/>
      <c r="D190" s="1"/>
      <c r="E190" s="1"/>
      <c r="F190" s="1"/>
      <c r="G190" s="1"/>
      <c r="H190" s="1"/>
      <c r="I190" s="1"/>
      <c r="J190" s="59"/>
      <c r="K190" s="9"/>
      <c r="N190" s="7"/>
      <c r="O190" s="7"/>
      <c r="P190" s="7"/>
      <c r="Q190" s="1"/>
      <c r="R190" s="1"/>
      <c r="S190" s="1"/>
      <c r="T190" s="38"/>
      <c r="U190" s="1"/>
      <c r="V190" s="1"/>
      <c r="W190" s="1"/>
      <c r="X190" s="1"/>
      <c r="Y190" s="1"/>
      <c r="Z190" s="1"/>
      <c r="AA190" s="1"/>
      <c r="AB190" s="1"/>
    </row>
    <row r="191" spans="1:31" s="10" customFormat="1">
      <c r="A191" s="126"/>
      <c r="B191" s="1"/>
      <c r="C191" s="1"/>
      <c r="D191" s="1"/>
      <c r="E191" s="1"/>
      <c r="F191" s="1"/>
      <c r="G191" s="1"/>
      <c r="H191" s="1"/>
      <c r="I191" s="1"/>
      <c r="J191" s="59"/>
      <c r="K191" s="9"/>
      <c r="N191" s="7"/>
      <c r="O191" s="7"/>
      <c r="P191" s="7"/>
      <c r="Q191" s="1"/>
      <c r="R191" s="1"/>
      <c r="S191" s="1"/>
      <c r="T191" s="38"/>
      <c r="U191" s="1"/>
      <c r="V191" s="1"/>
      <c r="W191" s="1"/>
      <c r="X191" s="1"/>
      <c r="Y191" s="1"/>
      <c r="Z191" s="1"/>
      <c r="AA191" s="1"/>
      <c r="AB191" s="1"/>
    </row>
    <row r="192" spans="1:31" s="10" customFormat="1">
      <c r="A192" s="126"/>
      <c r="B192" s="1"/>
      <c r="C192" s="1"/>
      <c r="D192" s="1"/>
      <c r="E192" s="1"/>
      <c r="F192" s="1"/>
      <c r="G192" s="1"/>
      <c r="H192" s="1"/>
      <c r="I192" s="1"/>
      <c r="J192" s="59"/>
      <c r="K192" s="9"/>
      <c r="L192" s="7"/>
      <c r="M192" s="7"/>
      <c r="N192" s="7"/>
      <c r="O192" s="7"/>
      <c r="P192" s="7"/>
      <c r="Q192" s="1"/>
      <c r="R192" s="1"/>
      <c r="S192" s="1"/>
      <c r="T192" s="38"/>
      <c r="U192" s="1"/>
      <c r="V192" s="1"/>
      <c r="W192" s="1"/>
      <c r="X192" s="1"/>
      <c r="Y192" s="1"/>
      <c r="Z192" s="1"/>
      <c r="AA192" s="1"/>
      <c r="AB192" s="1"/>
    </row>
    <row r="193" spans="1:28" s="10" customFormat="1">
      <c r="A193" s="126"/>
      <c r="B193" s="1"/>
      <c r="C193" s="1"/>
      <c r="D193" s="1"/>
      <c r="E193" s="1"/>
      <c r="F193" s="1"/>
      <c r="G193" s="1"/>
      <c r="H193" s="1"/>
      <c r="I193" s="1"/>
      <c r="J193" s="59"/>
      <c r="K193" s="121"/>
      <c r="L193" s="7"/>
      <c r="M193" s="7"/>
      <c r="N193" s="7"/>
      <c r="O193" s="7"/>
      <c r="P193" s="7"/>
      <c r="Q193" s="1"/>
      <c r="R193" s="1"/>
      <c r="S193" s="1"/>
      <c r="T193" s="38"/>
      <c r="U193" s="1"/>
      <c r="V193" s="1"/>
      <c r="W193" s="1"/>
      <c r="X193" s="1"/>
      <c r="Y193" s="1"/>
      <c r="Z193" s="1"/>
      <c r="AA193" s="1"/>
      <c r="AB193" s="1"/>
    </row>
    <row r="194" spans="1:28" s="10" customFormat="1">
      <c r="A194" s="127"/>
      <c r="B194" s="1"/>
      <c r="C194" s="1"/>
      <c r="D194" s="1"/>
      <c r="E194" s="1"/>
      <c r="F194" s="1"/>
      <c r="G194" s="1"/>
      <c r="H194" s="1"/>
      <c r="I194" s="1"/>
      <c r="J194" s="59"/>
      <c r="K194" s="9"/>
      <c r="L194" s="7"/>
      <c r="M194" s="7"/>
      <c r="N194" s="7"/>
      <c r="O194" s="7"/>
      <c r="P194" s="7"/>
      <c r="Q194" s="1"/>
      <c r="R194" s="1"/>
      <c r="S194" s="1"/>
      <c r="T194" s="38"/>
      <c r="U194" s="1"/>
      <c r="V194" s="1"/>
      <c r="W194" s="1"/>
      <c r="X194" s="1"/>
      <c r="Y194" s="1"/>
      <c r="Z194" s="1"/>
      <c r="AA194" s="1"/>
      <c r="AB194" s="1"/>
    </row>
    <row r="195" spans="1:28" s="10" customFormat="1">
      <c r="A195" s="125"/>
      <c r="B195" s="1"/>
      <c r="C195" s="1"/>
      <c r="D195" s="1"/>
      <c r="E195" s="1"/>
      <c r="F195" s="1"/>
      <c r="G195" s="1"/>
      <c r="H195" s="1"/>
      <c r="I195" s="1"/>
      <c r="J195" s="655" t="s">
        <v>211</v>
      </c>
    </row>
    <row r="196" spans="1:28" s="10" customFormat="1">
      <c r="A196" s="126"/>
      <c r="B196" s="1"/>
      <c r="C196" s="1"/>
      <c r="D196" s="1"/>
      <c r="E196" s="1"/>
      <c r="F196" s="1"/>
      <c r="G196" s="1"/>
      <c r="H196" s="1"/>
      <c r="I196" s="1"/>
      <c r="J196" s="59"/>
      <c r="K196" s="139" t="s">
        <v>149</v>
      </c>
      <c r="L196" s="207"/>
      <c r="M196" s="8"/>
      <c r="N196" s="8"/>
      <c r="O196" s="8"/>
      <c r="P196" s="8"/>
      <c r="Q196" s="11"/>
      <c r="R196" s="11"/>
    </row>
    <row r="197" spans="1:28" s="10" customFormat="1">
      <c r="A197" s="126"/>
      <c r="C197" s="1"/>
      <c r="D197" s="1"/>
      <c r="E197" s="1"/>
      <c r="F197" s="1"/>
      <c r="G197" s="1"/>
      <c r="H197" s="1"/>
      <c r="I197" s="1"/>
      <c r="J197" s="59"/>
      <c r="K197" s="207"/>
      <c r="L197" s="207" t="s">
        <v>60</v>
      </c>
      <c r="M197" s="153"/>
      <c r="N197" s="153"/>
      <c r="O197" s="153"/>
      <c r="P197" s="11"/>
      <c r="Q197" s="260"/>
    </row>
    <row r="198" spans="1:28" s="10" customFormat="1">
      <c r="A198" s="126"/>
      <c r="B198" s="1"/>
      <c r="C198" s="1"/>
      <c r="D198" s="1"/>
      <c r="E198" s="1"/>
      <c r="F198" s="1"/>
      <c r="G198" s="1"/>
      <c r="H198" s="1"/>
      <c r="I198" s="1"/>
      <c r="J198" s="59"/>
      <c r="K198" s="153"/>
      <c r="L198" s="154" t="s">
        <v>243</v>
      </c>
      <c r="M198" s="154" t="s">
        <v>118</v>
      </c>
      <c r="N198" s="154" t="s">
        <v>189</v>
      </c>
      <c r="O198" s="225" t="s">
        <v>154</v>
      </c>
      <c r="P198" s="237" t="s">
        <v>131</v>
      </c>
      <c r="Q198" s="261" t="s">
        <v>132</v>
      </c>
    </row>
    <row r="199" spans="1:28" s="10" customFormat="1">
      <c r="A199" s="126"/>
      <c r="B199" s="1"/>
      <c r="C199" s="1"/>
      <c r="D199" s="1"/>
      <c r="E199" s="1"/>
      <c r="F199" s="1"/>
      <c r="G199" s="1"/>
      <c r="H199" s="1"/>
      <c r="I199" s="1"/>
      <c r="J199" s="59"/>
      <c r="K199" s="698" t="s">
        <v>40</v>
      </c>
      <c r="L199" s="239">
        <f t="shared" ref="L199:L210" si="17">(O199)/100</f>
        <v>0.66776804890137131</v>
      </c>
      <c r="M199" s="155">
        <f t="shared" ref="M199:M210" si="18">+P199/100</f>
        <v>0.33223195109862869</v>
      </c>
      <c r="N199" s="155">
        <f t="shared" ref="N199:N210" si="19">+Q199/100</f>
        <v>0</v>
      </c>
      <c r="O199" s="920">
        <v>66.776804890137129</v>
      </c>
      <c r="P199" s="921">
        <v>33.223195109862871</v>
      </c>
      <c r="Q199" s="927">
        <v>0</v>
      </c>
      <c r="R199" s="702">
        <f t="shared" ref="R199:R210" si="20">SUM(O199:Q199)</f>
        <v>100</v>
      </c>
      <c r="V199" s="203"/>
    </row>
    <row r="200" spans="1:28" s="10" customFormat="1">
      <c r="A200" s="126"/>
      <c r="B200" s="1"/>
      <c r="C200" s="1"/>
      <c r="D200" s="1"/>
      <c r="E200" s="1"/>
      <c r="F200" s="1"/>
      <c r="G200" s="1"/>
      <c r="H200" s="1"/>
      <c r="I200" s="1"/>
      <c r="J200" s="59"/>
      <c r="K200" s="699" t="s">
        <v>48</v>
      </c>
      <c r="L200" s="239">
        <f t="shared" si="17"/>
        <v>0.66499030708285345</v>
      </c>
      <c r="M200" s="155">
        <f t="shared" si="18"/>
        <v>0.32113055937965329</v>
      </c>
      <c r="N200" s="155">
        <f t="shared" si="19"/>
        <v>1.3822942713454894E-2</v>
      </c>
      <c r="O200" s="923">
        <v>66.499030708285346</v>
      </c>
      <c r="P200" s="921">
        <v>32.113055937965328</v>
      </c>
      <c r="Q200" s="928">
        <v>1.3822942713454893</v>
      </c>
      <c r="R200" s="702">
        <f t="shared" si="20"/>
        <v>99.99438091759616</v>
      </c>
      <c r="V200" s="203"/>
    </row>
    <row r="201" spans="1:28" s="10" customFormat="1">
      <c r="A201" s="126"/>
      <c r="B201" s="1"/>
      <c r="C201" s="1"/>
      <c r="D201" s="1"/>
      <c r="E201" s="1"/>
      <c r="F201" s="1"/>
      <c r="G201" s="1"/>
      <c r="H201" s="1"/>
      <c r="I201" s="1"/>
      <c r="J201" s="59"/>
      <c r="K201" s="698" t="s">
        <v>49</v>
      </c>
      <c r="L201" s="239">
        <f t="shared" si="17"/>
        <v>0.635472972972973</v>
      </c>
      <c r="M201" s="155">
        <f t="shared" si="18"/>
        <v>0.30900900900900902</v>
      </c>
      <c r="N201" s="155">
        <f t="shared" si="19"/>
        <v>5.5405405405405415E-2</v>
      </c>
      <c r="O201" s="923">
        <v>63.547297297297298</v>
      </c>
      <c r="P201" s="921">
        <v>30.900900900900901</v>
      </c>
      <c r="Q201" s="924">
        <v>5.5405405405405412</v>
      </c>
      <c r="R201" s="703">
        <f t="shared" si="20"/>
        <v>99.988738738738746</v>
      </c>
      <c r="V201" s="203"/>
    </row>
    <row r="202" spans="1:28" s="10" customFormat="1">
      <c r="A202" s="126"/>
      <c r="B202" s="1"/>
      <c r="C202" s="1"/>
      <c r="D202" s="1"/>
      <c r="E202" s="1"/>
      <c r="F202" s="1"/>
      <c r="G202" s="1"/>
      <c r="H202" s="1"/>
      <c r="I202" s="1"/>
      <c r="J202" s="59"/>
      <c r="K202" s="698" t="s">
        <v>43</v>
      </c>
      <c r="L202" s="239">
        <f t="shared" si="17"/>
        <v>0.62226782337893449</v>
      </c>
      <c r="M202" s="155">
        <f t="shared" si="18"/>
        <v>0.36275164052941827</v>
      </c>
      <c r="N202" s="155">
        <f t="shared" si="19"/>
        <v>1.4987209431653875E-2</v>
      </c>
      <c r="O202" s="923">
        <v>62.226782337893447</v>
      </c>
      <c r="P202" s="921">
        <v>36.275164052941825</v>
      </c>
      <c r="Q202" s="924">
        <v>1.4987209431653876</v>
      </c>
      <c r="R202" s="703">
        <f t="shared" si="20"/>
        <v>100.00066733400065</v>
      </c>
      <c r="V202" s="203"/>
    </row>
    <row r="203" spans="1:28" s="10" customFormat="1">
      <c r="A203" s="126"/>
      <c r="B203" s="1"/>
      <c r="C203" s="1"/>
      <c r="D203" s="1"/>
      <c r="E203" s="1"/>
      <c r="F203" s="1"/>
      <c r="G203" s="1"/>
      <c r="H203" s="1"/>
      <c r="I203" s="1"/>
      <c r="J203" s="59"/>
      <c r="K203" s="698" t="s">
        <v>35</v>
      </c>
      <c r="L203" s="239">
        <f t="shared" si="17"/>
        <v>0.61345570761288215</v>
      </c>
      <c r="M203" s="239">
        <f t="shared" si="18"/>
        <v>0.37662869786118164</v>
      </c>
      <c r="N203" s="155">
        <f t="shared" si="19"/>
        <v>9.9155945259362457E-3</v>
      </c>
      <c r="O203" s="923">
        <v>61.345570761288215</v>
      </c>
      <c r="P203" s="921">
        <v>37.662869786118165</v>
      </c>
      <c r="Q203" s="924">
        <v>0.99155945259362455</v>
      </c>
      <c r="R203" s="703">
        <f t="shared" si="20"/>
        <v>100</v>
      </c>
      <c r="V203" s="203"/>
    </row>
    <row r="204" spans="1:28" s="10" customFormat="1">
      <c r="A204" s="126"/>
      <c r="B204" s="1"/>
      <c r="C204" s="1"/>
      <c r="D204" s="1"/>
      <c r="E204" s="1"/>
      <c r="F204" s="1"/>
      <c r="G204" s="1"/>
      <c r="H204" s="1"/>
      <c r="I204" s="1"/>
      <c r="J204" s="59"/>
      <c r="K204" s="698" t="s">
        <v>39</v>
      </c>
      <c r="L204" s="239">
        <f t="shared" si="17"/>
        <v>0.58493214787084691</v>
      </c>
      <c r="M204" s="155">
        <f t="shared" si="18"/>
        <v>0.37090547496490411</v>
      </c>
      <c r="N204" s="155">
        <f t="shared" si="19"/>
        <v>4.5273748245203554E-2</v>
      </c>
      <c r="O204" s="923">
        <v>58.493214787084696</v>
      </c>
      <c r="P204" s="925">
        <v>37.090547496490409</v>
      </c>
      <c r="Q204" s="922">
        <v>4.5273748245203551</v>
      </c>
      <c r="R204" s="702">
        <f t="shared" si="20"/>
        <v>100.11113710809546</v>
      </c>
      <c r="V204" s="203"/>
    </row>
    <row r="205" spans="1:28" s="10" customFormat="1">
      <c r="A205" s="126"/>
      <c r="B205" s="1"/>
      <c r="C205" s="1"/>
      <c r="D205" s="1"/>
      <c r="E205" s="1"/>
      <c r="F205" s="1"/>
      <c r="G205" s="1"/>
      <c r="H205" s="1"/>
      <c r="I205" s="1"/>
      <c r="J205" s="59"/>
      <c r="K205" s="698" t="s">
        <v>44</v>
      </c>
      <c r="L205" s="239">
        <f t="shared" si="17"/>
        <v>0.57483826392814519</v>
      </c>
      <c r="M205" s="155">
        <f t="shared" si="18"/>
        <v>0.41084102757364493</v>
      </c>
      <c r="N205" s="155">
        <f t="shared" si="19"/>
        <v>1.4320708498209912E-2</v>
      </c>
      <c r="O205" s="923">
        <v>57.483826392814521</v>
      </c>
      <c r="P205" s="921">
        <v>41.084102757364491</v>
      </c>
      <c r="Q205" s="928">
        <v>1.4320708498209913</v>
      </c>
      <c r="R205" s="703">
        <f t="shared" si="20"/>
        <v>100</v>
      </c>
      <c r="V205" s="252"/>
    </row>
    <row r="206" spans="1:28" s="10" customFormat="1">
      <c r="A206" s="126"/>
      <c r="B206" s="1"/>
      <c r="C206" s="1"/>
      <c r="D206" s="1"/>
      <c r="E206" s="1"/>
      <c r="F206" s="1"/>
      <c r="G206" s="1"/>
      <c r="H206" s="1"/>
      <c r="I206" s="1"/>
      <c r="J206" s="59"/>
      <c r="K206" s="698" t="s">
        <v>46</v>
      </c>
      <c r="L206" s="239">
        <f t="shared" si="17"/>
        <v>0.53193960511033678</v>
      </c>
      <c r="M206" s="155">
        <f t="shared" si="18"/>
        <v>0.28373015873015872</v>
      </c>
      <c r="N206" s="155">
        <f t="shared" si="19"/>
        <v>0.18433023615950442</v>
      </c>
      <c r="O206" s="923">
        <v>53.19396051103368</v>
      </c>
      <c r="P206" s="921">
        <v>28.373015873015873</v>
      </c>
      <c r="Q206" s="927">
        <v>18.433023615950443</v>
      </c>
      <c r="R206" s="702">
        <f t="shared" si="20"/>
        <v>100</v>
      </c>
      <c r="V206" s="203"/>
    </row>
    <row r="207" spans="1:28" s="10" customFormat="1">
      <c r="A207" s="126"/>
      <c r="B207" s="1"/>
      <c r="C207" s="1"/>
      <c r="D207" s="1"/>
      <c r="E207" s="1"/>
      <c r="F207" s="1"/>
      <c r="G207" s="1"/>
      <c r="H207" s="1"/>
      <c r="I207" s="1"/>
      <c r="J207" s="59"/>
      <c r="K207" s="698" t="s">
        <v>38</v>
      </c>
      <c r="L207" s="239">
        <f t="shared" si="17"/>
        <v>0.53050089445438287</v>
      </c>
      <c r="M207" s="155">
        <f t="shared" si="18"/>
        <v>0.46771019677996428</v>
      </c>
      <c r="N207" s="715">
        <f t="shared" si="19"/>
        <v>1.7889087656529517E-3</v>
      </c>
      <c r="O207" s="923">
        <v>53.050089445438282</v>
      </c>
      <c r="P207" s="921">
        <v>46.771019677996428</v>
      </c>
      <c r="Q207" s="922">
        <v>0.17889087656529518</v>
      </c>
      <c r="R207" s="703">
        <f t="shared" si="20"/>
        <v>100</v>
      </c>
      <c r="V207" s="203"/>
    </row>
    <row r="208" spans="1:28" s="10" customFormat="1">
      <c r="A208" s="126"/>
      <c r="B208" s="1"/>
      <c r="C208" s="1"/>
      <c r="D208" s="1"/>
      <c r="E208" s="1"/>
      <c r="F208" s="1"/>
      <c r="G208" s="1"/>
      <c r="H208" s="1"/>
      <c r="I208" s="1"/>
      <c r="J208" s="59"/>
      <c r="K208" s="698" t="s">
        <v>37</v>
      </c>
      <c r="L208" s="239">
        <f t="shared" si="17"/>
        <v>0.4685579035196758</v>
      </c>
      <c r="M208" s="155">
        <f t="shared" si="18"/>
        <v>0.48807192603061628</v>
      </c>
      <c r="N208" s="155">
        <f t="shared" si="19"/>
        <v>4.3370170449707972E-2</v>
      </c>
      <c r="O208" s="923">
        <v>46.855790351967578</v>
      </c>
      <c r="P208" s="921">
        <v>48.80719260306163</v>
      </c>
      <c r="Q208" s="927">
        <v>4.3370170449707972</v>
      </c>
      <c r="R208" s="702">
        <f t="shared" si="20"/>
        <v>100</v>
      </c>
      <c r="V208" s="203"/>
    </row>
    <row r="209" spans="1:28" s="10" customFormat="1">
      <c r="A209" s="126"/>
      <c r="B209" s="1"/>
      <c r="C209" s="1"/>
      <c r="D209" s="1"/>
      <c r="E209" s="1"/>
      <c r="F209" s="1"/>
      <c r="G209" s="1"/>
      <c r="H209" s="1"/>
      <c r="I209" s="1"/>
      <c r="J209" s="59"/>
      <c r="K209" s="698" t="s">
        <v>42</v>
      </c>
      <c r="L209" s="239">
        <f t="shared" si="17"/>
        <v>0.44908264601918874</v>
      </c>
      <c r="M209" s="155">
        <f t="shared" si="18"/>
        <v>0.48981652920383778</v>
      </c>
      <c r="N209" s="155">
        <f t="shared" si="19"/>
        <v>6.1100824776973574E-2</v>
      </c>
      <c r="O209" s="923">
        <v>44.908264601918873</v>
      </c>
      <c r="P209" s="921">
        <v>48.98165292038378</v>
      </c>
      <c r="Q209" s="926">
        <v>6.1100824776973575</v>
      </c>
      <c r="R209" s="702">
        <f t="shared" si="20"/>
        <v>100.00000000000001</v>
      </c>
      <c r="T209" s="250"/>
      <c r="U209" s="249"/>
      <c r="V209" s="203"/>
    </row>
    <row r="210" spans="1:28" s="10" customFormat="1">
      <c r="A210" s="126"/>
      <c r="B210" s="1"/>
      <c r="C210" s="1"/>
      <c r="D210" s="1"/>
      <c r="E210" s="1"/>
      <c r="F210" s="1"/>
      <c r="G210" s="1"/>
      <c r="H210" s="1"/>
      <c r="I210" s="1"/>
      <c r="J210" s="59"/>
      <c r="K210" s="698" t="s">
        <v>47</v>
      </c>
      <c r="L210" s="239">
        <f t="shared" si="17"/>
        <v>0.39540603499647875</v>
      </c>
      <c r="M210" s="155">
        <f t="shared" si="18"/>
        <v>0.54313884825830216</v>
      </c>
      <c r="N210" s="155">
        <f t="shared" si="19"/>
        <v>6.1455116745219127E-2</v>
      </c>
      <c r="O210" s="923">
        <v>39.540603499647872</v>
      </c>
      <c r="P210" s="921">
        <v>54.313884825830215</v>
      </c>
      <c r="Q210" s="922">
        <v>6.1455116745219129</v>
      </c>
      <c r="R210" s="702">
        <f t="shared" si="20"/>
        <v>100</v>
      </c>
      <c r="T210" s="250">
        <v>0</v>
      </c>
      <c r="U210" s="250">
        <v>0</v>
      </c>
      <c r="V210" s="203"/>
      <c r="W210" s="1"/>
      <c r="X210" s="1"/>
      <c r="Y210" s="1"/>
      <c r="Z210" s="1"/>
      <c r="AA210" s="1"/>
      <c r="AB210" s="1"/>
    </row>
    <row r="211" spans="1:28" s="10" customFormat="1">
      <c r="A211" s="126"/>
      <c r="B211" s="1"/>
      <c r="C211" s="1"/>
      <c r="D211" s="1"/>
      <c r="E211" s="1"/>
      <c r="F211" s="1"/>
      <c r="G211" s="1"/>
      <c r="H211" s="1"/>
      <c r="I211" s="1"/>
      <c r="J211" s="59"/>
      <c r="K211" s="700" t="s">
        <v>65</v>
      </c>
      <c r="L211" s="239">
        <f t="shared" ref="L211:L214" si="21">(O211)/100</f>
        <v>0</v>
      </c>
      <c r="M211" s="155">
        <f t="shared" ref="M211:M214" si="22">+P211/100</f>
        <v>0</v>
      </c>
      <c r="N211" s="155">
        <f t="shared" ref="N211:N214" si="23">+Q211/100</f>
        <v>0</v>
      </c>
      <c r="O211" s="329">
        <v>0</v>
      </c>
      <c r="P211" s="330">
        <v>0</v>
      </c>
      <c r="Q211" s="379">
        <v>0</v>
      </c>
      <c r="R211" s="248">
        <v>0</v>
      </c>
      <c r="T211" s="250">
        <v>0</v>
      </c>
      <c r="U211" s="250">
        <v>0</v>
      </c>
      <c r="V211" s="203"/>
    </row>
    <row r="212" spans="1:28" s="10" customFormat="1">
      <c r="A212" s="126"/>
      <c r="B212" s="1"/>
      <c r="C212" s="1"/>
      <c r="D212" s="1"/>
      <c r="E212" s="1"/>
      <c r="F212" s="1"/>
      <c r="G212" s="1"/>
      <c r="H212" s="1"/>
      <c r="I212" s="1"/>
      <c r="J212" s="59"/>
      <c r="K212" s="700" t="s">
        <v>66</v>
      </c>
      <c r="L212" s="239">
        <f t="shared" si="21"/>
        <v>0</v>
      </c>
      <c r="M212" s="155">
        <f t="shared" si="22"/>
        <v>0</v>
      </c>
      <c r="N212" s="155">
        <f t="shared" si="23"/>
        <v>0</v>
      </c>
      <c r="O212" s="413">
        <v>0</v>
      </c>
      <c r="P212" s="414">
        <v>0</v>
      </c>
      <c r="Q212" s="417">
        <v>0</v>
      </c>
      <c r="R212" s="248">
        <v>0</v>
      </c>
      <c r="T212" s="250">
        <v>0</v>
      </c>
      <c r="U212" s="250">
        <v>0</v>
      </c>
      <c r="V212" s="203"/>
    </row>
    <row r="213" spans="1:28" s="10" customFormat="1">
      <c r="A213" s="126"/>
      <c r="B213" s="1"/>
      <c r="C213" s="1"/>
      <c r="D213" s="1"/>
      <c r="E213" s="1"/>
      <c r="F213" s="1"/>
      <c r="G213" s="1"/>
      <c r="H213" s="1"/>
      <c r="I213" s="1"/>
      <c r="J213" s="59"/>
      <c r="K213" s="700" t="s">
        <v>67</v>
      </c>
      <c r="L213" s="239">
        <f t="shared" si="21"/>
        <v>0</v>
      </c>
      <c r="M213" s="155">
        <f t="shared" si="22"/>
        <v>0</v>
      </c>
      <c r="N213" s="156">
        <f t="shared" si="23"/>
        <v>0</v>
      </c>
      <c r="O213" s="415">
        <v>0</v>
      </c>
      <c r="P213" s="416">
        <v>0</v>
      </c>
      <c r="Q213" s="420">
        <v>0</v>
      </c>
      <c r="R213" s="248">
        <v>0</v>
      </c>
      <c r="T213" s="250">
        <v>0</v>
      </c>
      <c r="U213" s="250">
        <v>0</v>
      </c>
      <c r="V213" s="203"/>
    </row>
    <row r="214" spans="1:28" s="10" customFormat="1">
      <c r="A214" s="126"/>
      <c r="B214" s="1"/>
      <c r="C214" s="1"/>
      <c r="D214" s="1"/>
      <c r="E214" s="1"/>
      <c r="F214" s="1"/>
      <c r="G214" s="1"/>
      <c r="H214" s="1"/>
      <c r="I214" s="1"/>
      <c r="J214" s="59"/>
      <c r="K214" s="701" t="s">
        <v>68</v>
      </c>
      <c r="L214" s="255">
        <f t="shared" si="21"/>
        <v>0</v>
      </c>
      <c r="M214" s="157">
        <f t="shared" si="22"/>
        <v>0</v>
      </c>
      <c r="N214" s="158">
        <f t="shared" si="23"/>
        <v>0</v>
      </c>
      <c r="O214" s="418">
        <v>0</v>
      </c>
      <c r="P214" s="419">
        <v>0</v>
      </c>
      <c r="Q214" s="421">
        <v>0</v>
      </c>
      <c r="R214" s="328">
        <v>0</v>
      </c>
      <c r="T214" s="250">
        <v>0</v>
      </c>
      <c r="U214" s="250">
        <v>0</v>
      </c>
      <c r="V214" s="203"/>
    </row>
    <row r="215" spans="1:28" s="10" customFormat="1">
      <c r="A215" s="126"/>
      <c r="B215" s="1"/>
      <c r="C215" s="1"/>
      <c r="D215" s="1"/>
      <c r="E215" s="1"/>
      <c r="F215" s="1"/>
      <c r="G215" s="1"/>
      <c r="H215" s="1"/>
      <c r="I215" s="1"/>
      <c r="J215" s="59"/>
      <c r="V215" s="203"/>
      <c r="W215" s="1"/>
      <c r="X215" s="1"/>
      <c r="Y215" s="1"/>
      <c r="Z215" s="1"/>
      <c r="AA215" s="1"/>
      <c r="AB215" s="1"/>
    </row>
    <row r="216" spans="1:28" s="10" customFormat="1">
      <c r="A216" s="126"/>
      <c r="B216" s="1"/>
      <c r="C216" s="1"/>
      <c r="D216" s="1"/>
      <c r="E216" s="1"/>
      <c r="F216" s="1"/>
      <c r="G216" s="1"/>
      <c r="H216" s="1"/>
      <c r="I216" s="1"/>
      <c r="J216" s="59"/>
      <c r="K216" s="9"/>
      <c r="L216" s="7"/>
      <c r="M216" s="7"/>
      <c r="N216" s="7"/>
      <c r="O216" s="7"/>
      <c r="P216" s="7"/>
      <c r="Q216" s="1"/>
      <c r="R216" s="1"/>
      <c r="V216" s="203"/>
      <c r="W216" s="1"/>
      <c r="X216" s="1"/>
      <c r="Y216" s="1"/>
      <c r="Z216" s="1"/>
      <c r="AA216" s="1"/>
      <c r="AB216" s="1"/>
    </row>
    <row r="217" spans="1:28" s="10" customFormat="1">
      <c r="A217" s="126"/>
      <c r="B217" s="1"/>
      <c r="C217" s="1"/>
      <c r="D217" s="1"/>
      <c r="E217" s="1"/>
      <c r="F217" s="1"/>
      <c r="G217" s="1"/>
      <c r="H217" s="1"/>
      <c r="I217" s="1"/>
      <c r="J217" s="59"/>
      <c r="L217" s="7"/>
      <c r="M217" s="7"/>
      <c r="N217" s="7"/>
      <c r="O217" s="7"/>
      <c r="P217" s="7"/>
      <c r="Q217" s="1"/>
      <c r="R217" s="1"/>
      <c r="V217" s="1"/>
      <c r="W217" s="1"/>
      <c r="X217" s="1"/>
      <c r="Y217" s="1"/>
      <c r="Z217" s="1"/>
      <c r="AA217" s="1"/>
      <c r="AB217" s="1"/>
    </row>
    <row r="218" spans="1:28" s="10" customFormat="1">
      <c r="A218" s="126"/>
      <c r="B218" s="1"/>
      <c r="C218" s="1"/>
      <c r="D218" s="1"/>
      <c r="E218" s="1"/>
      <c r="F218" s="1"/>
      <c r="G218" s="1"/>
      <c r="H218" s="1"/>
      <c r="I218" s="1"/>
      <c r="J218" s="59"/>
      <c r="K218" s="9"/>
      <c r="L218" s="7"/>
      <c r="M218" s="7"/>
      <c r="N218" s="7"/>
      <c r="O218" s="7"/>
      <c r="P218" s="7"/>
      <c r="Q218" s="1"/>
      <c r="R218" s="1"/>
      <c r="S218" s="1"/>
      <c r="T218" s="38"/>
      <c r="U218" s="1"/>
      <c r="V218" s="1"/>
      <c r="W218" s="1"/>
      <c r="X218" s="1"/>
      <c r="Y218" s="1"/>
      <c r="Z218" s="1"/>
      <c r="AA218" s="1"/>
      <c r="AB218" s="1"/>
    </row>
    <row r="219" spans="1:28" s="10" customFormat="1" ht="9.75" customHeight="1">
      <c r="A219" s="125"/>
      <c r="B219" s="1"/>
      <c r="C219" s="1"/>
      <c r="D219" s="1"/>
      <c r="E219" s="1"/>
      <c r="F219" s="1"/>
      <c r="G219" s="1"/>
      <c r="H219" s="1"/>
      <c r="I219" s="1"/>
      <c r="J219" s="59"/>
      <c r="K219" s="9"/>
      <c r="L219" s="7"/>
      <c r="M219" s="7"/>
      <c r="N219" s="7"/>
      <c r="O219" s="7"/>
      <c r="P219" s="7"/>
      <c r="Q219" s="1"/>
      <c r="R219" s="1"/>
      <c r="S219" s="1"/>
      <c r="T219" s="38"/>
      <c r="U219" s="1"/>
      <c r="V219" s="1"/>
      <c r="W219" s="1"/>
      <c r="X219" s="1"/>
      <c r="Y219" s="1"/>
      <c r="Z219" s="1"/>
      <c r="AA219" s="1"/>
      <c r="AB219" s="1"/>
    </row>
    <row r="220" spans="1:28" s="10" customFormat="1" ht="9.75" customHeight="1">
      <c r="A220" s="125"/>
      <c r="B220" s="1"/>
      <c r="C220" s="1"/>
      <c r="D220" s="1"/>
      <c r="E220" s="1"/>
      <c r="F220" s="1"/>
      <c r="G220" s="1"/>
      <c r="H220" s="1"/>
      <c r="I220" s="1"/>
      <c r="J220" s="59"/>
      <c r="K220" s="203"/>
      <c r="L220" s="7"/>
      <c r="M220" s="7"/>
      <c r="N220" s="7"/>
      <c r="O220" s="7"/>
      <c r="P220" s="7"/>
      <c r="Q220" s="1"/>
      <c r="R220" s="1"/>
      <c r="S220" s="1"/>
      <c r="T220" s="38"/>
      <c r="U220" s="1"/>
      <c r="V220" s="1"/>
      <c r="W220" s="1"/>
      <c r="X220" s="1"/>
      <c r="Y220" s="1"/>
      <c r="Z220" s="1"/>
      <c r="AA220" s="1"/>
      <c r="AB220" s="1"/>
    </row>
    <row r="221" spans="1:28" s="10" customFormat="1" ht="11.25" customHeight="1">
      <c r="A221" s="125"/>
      <c r="B221" s="1"/>
      <c r="C221" s="1"/>
      <c r="D221" s="1"/>
      <c r="E221" s="1"/>
      <c r="F221" s="1"/>
      <c r="G221" s="1"/>
      <c r="H221" s="1"/>
      <c r="I221" s="1"/>
      <c r="J221" s="257">
        <v>6</v>
      </c>
      <c r="K221" s="9"/>
      <c r="L221" s="7"/>
      <c r="M221" s="7"/>
      <c r="N221" s="7"/>
      <c r="O221" s="7"/>
      <c r="P221" s="7"/>
      <c r="Q221" s="1"/>
      <c r="R221" s="1"/>
      <c r="S221" s="1"/>
      <c r="T221" s="38"/>
      <c r="U221" s="1"/>
      <c r="V221" s="1"/>
      <c r="W221" s="1"/>
      <c r="X221" s="1"/>
      <c r="Y221" s="1"/>
      <c r="Z221" s="1"/>
      <c r="AA221" s="1"/>
      <c r="AB221" s="1"/>
    </row>
    <row r="222" spans="1:28" s="1" customFormat="1" ht="42" customHeight="1">
      <c r="A222" s="132"/>
      <c r="B222" s="717" t="s">
        <v>140</v>
      </c>
      <c r="C222" s="19"/>
      <c r="D222" s="19"/>
      <c r="E222" s="19"/>
      <c r="F222" s="19"/>
      <c r="G222" s="19"/>
      <c r="H222" s="19"/>
      <c r="I222" s="19"/>
      <c r="J222" s="59"/>
      <c r="K222" s="9"/>
      <c r="L222" s="7"/>
      <c r="M222" s="7"/>
      <c r="N222" s="7"/>
      <c r="O222" s="7"/>
      <c r="P222" s="7"/>
      <c r="Q222" s="135" t="s">
        <v>5</v>
      </c>
      <c r="T222" s="38"/>
    </row>
    <row r="223" spans="1:28" s="10" customFormat="1">
      <c r="A223" s="131"/>
      <c r="B223" s="1"/>
      <c r="C223" s="1"/>
      <c r="D223" s="1"/>
      <c r="E223" s="1"/>
      <c r="F223" s="1"/>
      <c r="G223" s="1"/>
      <c r="H223" s="1"/>
      <c r="I223" s="1"/>
      <c r="J223" s="59"/>
      <c r="T223" s="38"/>
      <c r="U223" s="1"/>
      <c r="V223" s="1"/>
      <c r="W223" s="1"/>
      <c r="X223" s="1"/>
      <c r="Y223" s="1"/>
      <c r="Z223" s="1"/>
      <c r="AA223" s="1"/>
      <c r="AB223" s="1"/>
    </row>
    <row r="224" spans="1:28" s="10" customFormat="1">
      <c r="A224" s="125"/>
      <c r="B224" s="1"/>
      <c r="C224" s="1"/>
      <c r="D224" s="1"/>
      <c r="E224" s="1"/>
      <c r="F224" s="1"/>
      <c r="G224" s="1"/>
      <c r="H224" s="1"/>
      <c r="I224" s="1"/>
      <c r="J224" s="655" t="s">
        <v>211</v>
      </c>
      <c r="Q224" s="244"/>
      <c r="T224" s="38"/>
      <c r="U224" s="1"/>
      <c r="V224" s="1"/>
      <c r="W224" s="1"/>
      <c r="X224" s="1"/>
      <c r="Y224" s="1"/>
      <c r="Z224" s="1"/>
      <c r="AA224" s="1"/>
      <c r="AB224" s="1"/>
    </row>
    <row r="225" spans="1:28" s="10" customFormat="1">
      <c r="A225" s="125"/>
      <c r="B225" s="1"/>
      <c r="C225" s="1"/>
      <c r="D225" s="1"/>
      <c r="E225" s="1"/>
      <c r="F225" s="1"/>
      <c r="G225" s="1"/>
      <c r="H225" s="1"/>
      <c r="I225" s="1"/>
      <c r="J225" s="59"/>
      <c r="K225" s="139" t="s">
        <v>150</v>
      </c>
      <c r="L225" s="342"/>
      <c r="M225" s="342"/>
      <c r="P225" s="194"/>
      <c r="T225" s="38"/>
      <c r="U225" s="1"/>
      <c r="V225" s="1"/>
      <c r="W225" s="1"/>
      <c r="X225" s="1"/>
      <c r="Y225" s="1"/>
      <c r="Z225" s="1"/>
      <c r="AA225" s="1"/>
      <c r="AB225" s="1"/>
    </row>
    <row r="226" spans="1:28" s="10" customFormat="1">
      <c r="A226" s="126"/>
      <c r="B226" s="1"/>
      <c r="C226" s="1"/>
      <c r="D226" s="1"/>
      <c r="E226" s="1"/>
      <c r="F226" s="1"/>
      <c r="G226" s="1"/>
      <c r="H226" s="1"/>
      <c r="I226" s="1"/>
      <c r="J226" s="59"/>
      <c r="K226" s="210"/>
      <c r="L226" s="345" t="s">
        <v>61</v>
      </c>
      <c r="M226" s="345"/>
      <c r="P226" s="194"/>
      <c r="T226" s="38"/>
      <c r="U226" s="1"/>
      <c r="V226" s="1"/>
      <c r="W226" s="1"/>
      <c r="X226" s="1"/>
      <c r="Y226" s="1"/>
      <c r="Z226" s="1"/>
      <c r="AA226" s="1"/>
      <c r="AB226" s="1"/>
    </row>
    <row r="227" spans="1:28" s="10" customFormat="1">
      <c r="A227" s="126"/>
      <c r="B227" s="1"/>
      <c r="C227" s="1"/>
      <c r="D227" s="1"/>
      <c r="E227" s="1"/>
      <c r="F227" s="1"/>
      <c r="G227" s="1"/>
      <c r="H227" s="1"/>
      <c r="I227" s="1"/>
      <c r="J227" s="59"/>
      <c r="K227" s="207"/>
      <c r="L227" s="241" t="s">
        <v>242</v>
      </c>
      <c r="M227" s="207" t="s">
        <v>118</v>
      </c>
      <c r="N227" s="205"/>
      <c r="O227" s="194"/>
      <c r="P227" s="194"/>
      <c r="T227" s="38"/>
      <c r="U227" s="1"/>
      <c r="V227" s="1"/>
      <c r="W227" s="1"/>
      <c r="X227" s="1"/>
      <c r="Y227" s="1"/>
      <c r="Z227" s="1"/>
      <c r="AA227" s="1"/>
      <c r="AB227" s="1"/>
    </row>
    <row r="228" spans="1:28" s="10" customFormat="1">
      <c r="A228" s="126"/>
      <c r="B228" s="1"/>
      <c r="C228" s="1"/>
      <c r="D228" s="1"/>
      <c r="E228" s="1"/>
      <c r="F228" s="1"/>
      <c r="G228" s="1"/>
      <c r="H228" s="1"/>
      <c r="I228" s="1"/>
      <c r="J228" s="59"/>
      <c r="K228" s="698" t="s">
        <v>35</v>
      </c>
      <c r="L228" s="929">
        <v>5.9113378191173558</v>
      </c>
      <c r="M228" s="931">
        <v>3.5977980852915588</v>
      </c>
      <c r="N228" s="211"/>
      <c r="O228" s="194"/>
      <c r="P228" s="194"/>
      <c r="T228" s="38"/>
      <c r="U228" s="1"/>
      <c r="V228" s="1"/>
      <c r="W228" s="1"/>
      <c r="X228" s="1"/>
      <c r="Y228" s="1"/>
      <c r="Z228" s="1"/>
      <c r="AA228" s="1"/>
      <c r="AB228" s="1"/>
    </row>
    <row r="229" spans="1:28" s="10" customFormat="1">
      <c r="A229" s="126"/>
      <c r="B229" s="1"/>
      <c r="C229" s="1"/>
      <c r="D229" s="1"/>
      <c r="E229" s="1"/>
      <c r="F229" s="1"/>
      <c r="G229" s="1"/>
      <c r="H229" s="1"/>
      <c r="I229" s="1"/>
      <c r="J229" s="59"/>
      <c r="K229" s="698" t="s">
        <v>40</v>
      </c>
      <c r="L229" s="930">
        <v>5.4922006717954286</v>
      </c>
      <c r="M229" s="931">
        <v>4.134606331841538</v>
      </c>
      <c r="N229" s="211"/>
      <c r="O229" s="194"/>
      <c r="P229" s="194"/>
      <c r="T229" s="38"/>
      <c r="U229" s="1"/>
      <c r="V229" s="1"/>
      <c r="W229" s="1"/>
      <c r="X229" s="1"/>
      <c r="Y229" s="1"/>
      <c r="Z229" s="1"/>
      <c r="AA229" s="1"/>
      <c r="AB229" s="1"/>
    </row>
    <row r="230" spans="1:28" s="10" customFormat="1">
      <c r="A230" s="126"/>
      <c r="B230" s="1"/>
      <c r="C230" s="1"/>
      <c r="D230" s="1"/>
      <c r="E230" s="1"/>
      <c r="F230" s="1"/>
      <c r="G230" s="1"/>
      <c r="H230" s="1"/>
      <c r="I230" s="1"/>
      <c r="J230" s="59"/>
      <c r="K230" s="698" t="s">
        <v>49</v>
      </c>
      <c r="L230" s="929">
        <v>5.33308805494236</v>
      </c>
      <c r="M230" s="931">
        <v>3.8617711370262389</v>
      </c>
      <c r="N230" s="211"/>
      <c r="O230" s="194"/>
      <c r="P230" s="194"/>
      <c r="T230" s="38"/>
      <c r="U230" s="1"/>
      <c r="V230" s="1"/>
      <c r="W230" s="1"/>
      <c r="X230" s="1"/>
      <c r="Y230" s="1"/>
      <c r="Z230" s="1"/>
      <c r="AA230" s="1"/>
      <c r="AB230" s="1"/>
    </row>
    <row r="231" spans="1:28" s="10" customFormat="1">
      <c r="A231" s="126"/>
      <c r="B231" s="1"/>
      <c r="C231" s="1"/>
      <c r="D231" s="1"/>
      <c r="E231" s="1"/>
      <c r="F231" s="1"/>
      <c r="G231" s="1"/>
      <c r="H231" s="1"/>
      <c r="I231" s="1"/>
      <c r="J231" s="59"/>
      <c r="K231" s="698" t="s">
        <v>39</v>
      </c>
      <c r="L231" s="929">
        <v>5.2788278182837916</v>
      </c>
      <c r="M231" s="931">
        <v>5.9227882037533499</v>
      </c>
      <c r="N231" s="211"/>
      <c r="O231" s="194"/>
      <c r="P231" s="194"/>
      <c r="T231" s="38"/>
      <c r="U231" s="1"/>
      <c r="V231" s="1"/>
      <c r="W231" s="1"/>
      <c r="X231" s="1"/>
      <c r="Y231" s="1"/>
      <c r="Z231" s="1"/>
      <c r="AA231" s="1"/>
      <c r="AB231" s="1"/>
    </row>
    <row r="232" spans="1:28" s="10" customFormat="1">
      <c r="A232" s="126"/>
      <c r="B232" s="1"/>
      <c r="C232" s="1"/>
      <c r="D232" s="1"/>
      <c r="E232" s="1"/>
      <c r="F232" s="1"/>
      <c r="G232" s="1"/>
      <c r="H232" s="1"/>
      <c r="I232" s="1"/>
      <c r="J232" s="59"/>
      <c r="K232" s="698" t="s">
        <v>37</v>
      </c>
      <c r="L232" s="929">
        <v>5.2283205397465515</v>
      </c>
      <c r="M232" s="931">
        <v>3.4081591705799461</v>
      </c>
      <c r="N232" s="211"/>
      <c r="O232" s="194"/>
      <c r="P232" s="194"/>
      <c r="T232" s="38"/>
      <c r="U232" s="1"/>
      <c r="V232" s="1"/>
      <c r="W232" s="1"/>
      <c r="X232" s="1"/>
      <c r="Y232" s="1"/>
      <c r="Z232" s="1"/>
      <c r="AA232" s="1"/>
      <c r="AB232" s="1"/>
    </row>
    <row r="233" spans="1:28" s="10" customFormat="1">
      <c r="A233" s="126"/>
      <c r="B233" s="1"/>
      <c r="C233" s="1"/>
      <c r="D233" s="1"/>
      <c r="E233" s="1"/>
      <c r="F233" s="1"/>
      <c r="G233" s="1"/>
      <c r="H233" s="1"/>
      <c r="I233" s="1"/>
      <c r="J233" s="59"/>
      <c r="K233" s="698" t="s">
        <v>44</v>
      </c>
      <c r="L233" s="929">
        <v>5.2236968340262235</v>
      </c>
      <c r="M233" s="931">
        <v>3.9331814707231318</v>
      </c>
      <c r="N233" s="211"/>
      <c r="O233" s="194"/>
      <c r="P233" s="194"/>
      <c r="T233" s="38"/>
      <c r="U233" s="1"/>
      <c r="V233" s="1"/>
      <c r="W233" s="1"/>
      <c r="X233" s="1"/>
      <c r="Y233" s="1"/>
      <c r="Z233" s="1"/>
      <c r="AA233" s="1"/>
      <c r="AB233" s="1"/>
    </row>
    <row r="234" spans="1:28" s="10" customFormat="1">
      <c r="A234" s="126"/>
      <c r="B234" s="1"/>
      <c r="C234" s="1"/>
      <c r="D234" s="1"/>
      <c r="E234" s="1"/>
      <c r="F234" s="1"/>
      <c r="G234" s="1"/>
      <c r="H234" s="1"/>
      <c r="I234" s="1"/>
      <c r="J234" s="59"/>
      <c r="K234" s="698" t="s">
        <v>38</v>
      </c>
      <c r="L234" s="929">
        <v>5.1675783771323198</v>
      </c>
      <c r="M234" s="931">
        <v>3.7931382673551348</v>
      </c>
      <c r="N234" s="211"/>
      <c r="O234" s="194"/>
      <c r="P234" s="194"/>
      <c r="T234" s="38"/>
      <c r="U234" s="1"/>
      <c r="V234" s="1"/>
      <c r="W234" s="1"/>
      <c r="X234" s="1"/>
      <c r="Y234" s="1"/>
      <c r="Z234" s="1"/>
      <c r="AA234" s="1"/>
      <c r="AB234" s="1"/>
    </row>
    <row r="235" spans="1:28" s="10" customFormat="1">
      <c r="A235" s="126"/>
      <c r="B235" s="1"/>
      <c r="C235" s="1"/>
      <c r="D235" s="1"/>
      <c r="E235" s="1"/>
      <c r="F235" s="1"/>
      <c r="G235" s="1"/>
      <c r="H235" s="1"/>
      <c r="I235" s="1"/>
      <c r="J235" s="59"/>
      <c r="K235" s="698" t="s">
        <v>42</v>
      </c>
      <c r="L235" s="929">
        <v>5.1613161072204781</v>
      </c>
      <c r="M235" s="931">
        <v>3.5414621993127144</v>
      </c>
      <c r="N235" s="211"/>
      <c r="O235" s="194"/>
      <c r="P235" s="194"/>
      <c r="T235" s="38"/>
      <c r="U235" s="1"/>
      <c r="V235" s="1"/>
      <c r="W235" s="1"/>
      <c r="X235" s="1"/>
      <c r="Y235" s="1"/>
      <c r="Z235" s="1"/>
      <c r="AA235" s="1"/>
      <c r="AB235" s="1"/>
    </row>
    <row r="236" spans="1:28" s="10" customFormat="1">
      <c r="A236" s="126"/>
      <c r="B236" s="1"/>
      <c r="C236" s="1"/>
      <c r="D236" s="1"/>
      <c r="E236" s="1"/>
      <c r="F236" s="1"/>
      <c r="G236" s="1"/>
      <c r="H236" s="1"/>
      <c r="I236" s="1"/>
      <c r="J236" s="59"/>
      <c r="K236" s="698" t="s">
        <v>43</v>
      </c>
      <c r="L236" s="929">
        <v>4.7835231381055667</v>
      </c>
      <c r="M236" s="931">
        <v>3.4824390617813892</v>
      </c>
      <c r="N236" s="211"/>
      <c r="O236" s="194"/>
      <c r="P236" s="194"/>
      <c r="T236" s="38"/>
      <c r="U236" s="1"/>
      <c r="V236" s="1"/>
      <c r="W236" s="1"/>
      <c r="X236" s="1"/>
      <c r="Y236" s="1"/>
      <c r="Z236" s="1"/>
      <c r="AA236" s="1"/>
      <c r="AB236" s="1"/>
    </row>
    <row r="237" spans="1:28" s="10" customFormat="1">
      <c r="A237" s="126"/>
      <c r="B237" s="1"/>
      <c r="C237" s="1"/>
      <c r="D237" s="1"/>
      <c r="E237" s="1"/>
      <c r="F237" s="1"/>
      <c r="G237" s="1"/>
      <c r="H237" s="1"/>
      <c r="I237" s="1"/>
      <c r="J237" s="59"/>
      <c r="K237" s="698" t="s">
        <v>46</v>
      </c>
      <c r="L237" s="929">
        <v>4.6794807030043941</v>
      </c>
      <c r="M237" s="931">
        <v>6.6375118539996585</v>
      </c>
      <c r="N237" s="211"/>
      <c r="O237" s="194"/>
      <c r="P237" s="194"/>
      <c r="T237" s="38"/>
      <c r="U237" s="1"/>
      <c r="V237" s="1"/>
      <c r="W237" s="1"/>
      <c r="X237" s="1"/>
      <c r="Y237" s="1"/>
      <c r="Z237" s="1"/>
      <c r="AA237" s="1"/>
      <c r="AB237" s="1"/>
    </row>
    <row r="238" spans="1:28" s="10" customFormat="1">
      <c r="A238" s="126"/>
      <c r="B238" s="1"/>
      <c r="C238" s="1"/>
      <c r="D238" s="1"/>
      <c r="E238" s="1"/>
      <c r="F238" s="1"/>
      <c r="G238" s="1"/>
      <c r="H238" s="1"/>
      <c r="I238" s="1"/>
      <c r="J238" s="59"/>
      <c r="K238" s="698" t="s">
        <v>47</v>
      </c>
      <c r="L238" s="929">
        <v>4.6718670322797902</v>
      </c>
      <c r="M238" s="931">
        <v>3.441724351173971</v>
      </c>
      <c r="N238" s="211"/>
      <c r="O238" s="194"/>
      <c r="P238" s="194"/>
      <c r="T238" s="38"/>
      <c r="U238" s="1"/>
      <c r="V238" s="1"/>
      <c r="W238" s="1"/>
      <c r="X238" s="1"/>
      <c r="Y238" s="1"/>
      <c r="Z238" s="1"/>
      <c r="AA238" s="1"/>
      <c r="AB238" s="1"/>
    </row>
    <row r="239" spans="1:28" s="10" customFormat="1">
      <c r="A239" s="126"/>
      <c r="B239" s="1"/>
      <c r="C239" s="1"/>
      <c r="D239" s="1"/>
      <c r="E239" s="1"/>
      <c r="F239" s="1"/>
      <c r="G239" s="1"/>
      <c r="H239" s="1"/>
      <c r="I239" s="1"/>
      <c r="J239" s="59"/>
      <c r="K239" s="704" t="s">
        <v>48</v>
      </c>
      <c r="L239" s="929">
        <v>4.623407732962507</v>
      </c>
      <c r="M239" s="931">
        <v>3.5924760258092747</v>
      </c>
      <c r="N239" s="211"/>
      <c r="O239" s="194"/>
      <c r="P239" s="194"/>
      <c r="T239" s="38"/>
      <c r="U239" s="1"/>
      <c r="V239" s="1"/>
      <c r="W239" s="1"/>
      <c r="X239" s="1"/>
      <c r="Y239" s="1"/>
      <c r="Z239" s="1"/>
      <c r="AA239" s="1"/>
      <c r="AB239" s="1"/>
    </row>
    <row r="240" spans="1:28" s="10" customFormat="1">
      <c r="A240" s="126"/>
      <c r="B240" s="1"/>
      <c r="C240" s="1"/>
      <c r="D240" s="1"/>
      <c r="E240" s="1"/>
      <c r="F240" s="1"/>
      <c r="G240" s="1"/>
      <c r="H240" s="1"/>
      <c r="I240" s="1"/>
      <c r="J240" s="59"/>
      <c r="K240" s="700" t="s">
        <v>69</v>
      </c>
      <c r="L240" s="331">
        <v>0</v>
      </c>
      <c r="M240" s="273"/>
      <c r="N240" s="211"/>
      <c r="O240" s="194"/>
      <c r="P240" s="194"/>
      <c r="T240" s="38"/>
      <c r="U240" s="1"/>
      <c r="V240" s="1"/>
      <c r="W240" s="1"/>
      <c r="X240" s="1"/>
      <c r="Y240" s="1"/>
      <c r="Z240" s="1"/>
      <c r="AA240" s="1"/>
      <c r="AB240" s="1"/>
    </row>
    <row r="241" spans="1:28" s="10" customFormat="1">
      <c r="A241" s="126"/>
      <c r="B241" s="1"/>
      <c r="C241" s="1"/>
      <c r="D241" s="1"/>
      <c r="E241" s="1"/>
      <c r="F241" s="1"/>
      <c r="G241" s="1"/>
      <c r="H241" s="1"/>
      <c r="I241" s="1"/>
      <c r="J241" s="59"/>
      <c r="K241" s="700" t="s">
        <v>70</v>
      </c>
      <c r="L241" s="331">
        <v>0</v>
      </c>
      <c r="M241" s="275">
        <v>0</v>
      </c>
      <c r="N241" s="211"/>
      <c r="O241" s="194"/>
      <c r="P241" s="194"/>
      <c r="Z241" s="1"/>
      <c r="AA241" s="1"/>
      <c r="AB241" s="1"/>
    </row>
    <row r="242" spans="1:28" s="10" customFormat="1">
      <c r="A242" s="126"/>
      <c r="B242" s="1"/>
      <c r="C242" s="1"/>
      <c r="D242" s="1"/>
      <c r="E242" s="1"/>
      <c r="F242" s="1"/>
      <c r="G242" s="1"/>
      <c r="H242" s="1"/>
      <c r="I242" s="1"/>
      <c r="J242" s="59"/>
      <c r="K242" s="700" t="s">
        <v>71</v>
      </c>
      <c r="L242" s="331">
        <v>0</v>
      </c>
      <c r="M242" s="273"/>
      <c r="N242" s="211"/>
      <c r="O242" s="194"/>
      <c r="P242" s="194"/>
      <c r="Z242" s="1"/>
      <c r="AA242" s="1"/>
      <c r="AB242" s="1"/>
    </row>
    <row r="243" spans="1:28" s="10" customFormat="1">
      <c r="A243" s="126"/>
      <c r="B243" s="1"/>
      <c r="C243" s="1"/>
      <c r="D243" s="1"/>
      <c r="E243" s="1"/>
      <c r="F243" s="1"/>
      <c r="G243" s="1"/>
      <c r="H243" s="1"/>
      <c r="I243" s="1"/>
      <c r="J243" s="59"/>
      <c r="K243" s="701" t="s">
        <v>72</v>
      </c>
      <c r="L243" s="274"/>
      <c r="M243" s="272"/>
      <c r="N243" s="211"/>
      <c r="O243" s="194"/>
      <c r="P243" s="194"/>
      <c r="Z243" s="1"/>
      <c r="AA243" s="1"/>
      <c r="AB243" s="1"/>
    </row>
    <row r="244" spans="1:28" s="10" customFormat="1">
      <c r="A244" s="126"/>
      <c r="B244" s="1"/>
      <c r="C244" s="1"/>
      <c r="D244" s="1"/>
      <c r="E244" s="1"/>
      <c r="F244" s="1"/>
      <c r="G244" s="1"/>
      <c r="H244" s="1"/>
      <c r="I244" s="1"/>
      <c r="J244" s="59"/>
      <c r="K244" s="215" t="s">
        <v>101</v>
      </c>
      <c r="L244" s="194"/>
      <c r="M244" s="194"/>
      <c r="N244" s="211"/>
      <c r="O244" s="194"/>
      <c r="P244" s="194"/>
      <c r="Z244" s="1"/>
      <c r="AA244" s="1"/>
      <c r="AB244" s="1"/>
    </row>
    <row r="245" spans="1:28" s="10" customFormat="1">
      <c r="A245" s="126"/>
      <c r="B245" s="1"/>
      <c r="C245" s="1"/>
      <c r="D245" s="1"/>
      <c r="E245" s="1"/>
      <c r="F245" s="1"/>
      <c r="G245" s="1"/>
      <c r="H245" s="1"/>
      <c r="I245" s="1"/>
      <c r="J245" s="59"/>
      <c r="N245" s="194"/>
      <c r="O245" s="140"/>
      <c r="P245" s="140"/>
      <c r="Q245" s="1"/>
      <c r="R245" s="1"/>
      <c r="S245" s="1"/>
      <c r="T245" s="38"/>
      <c r="U245" s="1"/>
      <c r="V245" s="1"/>
      <c r="W245" s="1"/>
      <c r="X245" s="1"/>
      <c r="Y245" s="1"/>
      <c r="Z245" s="1"/>
      <c r="AA245" s="1"/>
      <c r="AB245" s="1"/>
    </row>
    <row r="246" spans="1:28" s="10" customFormat="1">
      <c r="A246" s="126"/>
      <c r="B246" s="1"/>
      <c r="C246" s="1"/>
      <c r="D246" s="1"/>
      <c r="E246" s="1"/>
      <c r="F246" s="1"/>
      <c r="G246" s="1"/>
      <c r="H246" s="1"/>
      <c r="I246" s="1"/>
      <c r="J246" s="59"/>
      <c r="O246" s="83"/>
      <c r="P246" s="83"/>
      <c r="Q246" s="1"/>
      <c r="R246" s="1"/>
      <c r="S246" s="1"/>
      <c r="T246" s="38"/>
      <c r="U246" s="1"/>
      <c r="V246" s="1"/>
      <c r="W246" s="1"/>
      <c r="X246" s="1"/>
      <c r="Y246" s="1"/>
      <c r="Z246" s="1"/>
      <c r="AA246" s="1"/>
      <c r="AB246" s="1"/>
    </row>
    <row r="247" spans="1:28" s="10" customFormat="1">
      <c r="A247" s="126"/>
      <c r="B247" s="1"/>
      <c r="C247" s="1"/>
      <c r="D247" s="1"/>
      <c r="E247" s="1"/>
      <c r="F247" s="1"/>
      <c r="G247" s="1"/>
      <c r="H247" s="1"/>
      <c r="I247" s="1"/>
      <c r="J247" s="59"/>
      <c r="O247" s="83"/>
      <c r="P247" s="83"/>
      <c r="Q247" s="1"/>
      <c r="R247" s="1"/>
      <c r="S247" s="1"/>
      <c r="T247" s="38"/>
      <c r="U247" s="1"/>
      <c r="V247" s="1"/>
      <c r="W247" s="1"/>
      <c r="X247" s="1"/>
      <c r="Y247" s="1"/>
      <c r="Z247" s="1"/>
      <c r="AA247" s="1"/>
      <c r="AB247" s="1"/>
    </row>
    <row r="248" spans="1:28" s="10" customFormat="1">
      <c r="A248" s="126"/>
      <c r="B248" s="1"/>
      <c r="C248" s="1"/>
      <c r="D248" s="1"/>
      <c r="E248" s="1"/>
      <c r="F248" s="1"/>
      <c r="G248" s="1"/>
      <c r="H248" s="1"/>
      <c r="I248" s="1"/>
      <c r="J248" s="59"/>
      <c r="O248" s="83"/>
      <c r="P248" s="83"/>
      <c r="Q248" s="1"/>
      <c r="R248" s="1"/>
      <c r="S248" s="1"/>
      <c r="T248" s="38"/>
      <c r="U248" s="1"/>
      <c r="V248" s="1"/>
      <c r="W248" s="1"/>
      <c r="X248" s="1"/>
      <c r="Y248" s="1"/>
      <c r="Z248" s="1"/>
      <c r="AA248" s="1"/>
      <c r="AB248" s="1"/>
    </row>
    <row r="249" spans="1:28" s="10" customFormat="1">
      <c r="A249" s="127"/>
      <c r="B249" s="1"/>
      <c r="C249" s="1"/>
      <c r="D249" s="1"/>
      <c r="E249" s="1"/>
      <c r="F249" s="1"/>
      <c r="G249" s="1"/>
      <c r="H249" s="1"/>
      <c r="I249" s="1"/>
      <c r="J249" s="59"/>
      <c r="O249" s="83"/>
      <c r="P249" s="83"/>
      <c r="Q249" s="1"/>
      <c r="R249" s="1"/>
      <c r="S249" s="1"/>
      <c r="T249" s="38"/>
      <c r="U249" s="1"/>
      <c r="V249" s="1"/>
      <c r="W249" s="1"/>
      <c r="X249" s="1"/>
      <c r="Y249" s="1"/>
      <c r="Z249" s="1"/>
      <c r="AA249" s="1"/>
      <c r="AB249" s="1"/>
    </row>
    <row r="250" spans="1:28" s="10" customFormat="1">
      <c r="A250" s="125"/>
      <c r="B250" s="1"/>
      <c r="C250" s="1"/>
      <c r="D250" s="1"/>
      <c r="E250" s="1"/>
      <c r="F250" s="1"/>
      <c r="G250" s="1"/>
      <c r="H250" s="1"/>
      <c r="I250" s="1"/>
      <c r="J250" s="59"/>
      <c r="O250" s="83"/>
      <c r="P250" s="83"/>
      <c r="Q250" s="1"/>
      <c r="R250" s="1"/>
      <c r="S250" s="1"/>
      <c r="T250" s="38"/>
      <c r="U250" s="1"/>
      <c r="V250" s="1"/>
      <c r="W250" s="1"/>
      <c r="X250" s="1"/>
      <c r="Y250" s="1"/>
      <c r="Z250" s="1"/>
      <c r="AA250" s="1"/>
      <c r="AB250" s="1"/>
    </row>
    <row r="251" spans="1:28" s="10" customFormat="1">
      <c r="A251" s="126"/>
      <c r="B251" s="1"/>
      <c r="C251" s="1"/>
      <c r="D251" s="1"/>
      <c r="E251" s="1"/>
      <c r="F251" s="1"/>
      <c r="G251" s="1"/>
      <c r="H251" s="1"/>
      <c r="I251" s="1"/>
      <c r="J251" s="59"/>
      <c r="O251" s="83"/>
      <c r="P251" s="83"/>
      <c r="Q251" s="1"/>
      <c r="R251" s="1"/>
      <c r="S251" s="1"/>
      <c r="T251" s="38"/>
      <c r="U251" s="1"/>
      <c r="V251" s="1"/>
      <c r="W251" s="1"/>
      <c r="X251" s="1"/>
      <c r="Y251" s="1"/>
      <c r="Z251" s="1"/>
      <c r="AA251" s="1"/>
      <c r="AB251" s="1"/>
    </row>
    <row r="252" spans="1:28" s="10" customFormat="1">
      <c r="A252" s="126"/>
      <c r="B252" s="1"/>
      <c r="C252" s="1"/>
      <c r="D252" s="1"/>
      <c r="E252" s="1"/>
      <c r="F252" s="1"/>
      <c r="G252" s="1"/>
      <c r="H252" s="1"/>
      <c r="I252" s="1"/>
      <c r="J252" s="655" t="s">
        <v>211</v>
      </c>
      <c r="Q252" s="1"/>
      <c r="R252" s="1"/>
      <c r="S252" s="1"/>
      <c r="T252" s="38"/>
      <c r="U252" s="1"/>
      <c r="V252" s="1"/>
      <c r="W252" s="1"/>
      <c r="X252" s="1"/>
      <c r="Y252" s="1"/>
      <c r="Z252" s="1"/>
      <c r="AA252" s="1"/>
      <c r="AB252" s="1"/>
    </row>
    <row r="253" spans="1:28" s="10" customFormat="1">
      <c r="A253" s="126"/>
      <c r="B253" s="1"/>
      <c r="C253" s="1"/>
      <c r="D253" s="1"/>
      <c r="E253" s="1"/>
      <c r="F253" s="1"/>
      <c r="G253" s="1"/>
      <c r="H253" s="1"/>
      <c r="I253" s="1"/>
      <c r="J253" s="59"/>
      <c r="K253" s="296" t="s">
        <v>151</v>
      </c>
      <c r="L253" s="206"/>
      <c r="M253" s="206"/>
      <c r="O253" s="194"/>
      <c r="P253" s="194"/>
      <c r="Q253" s="244"/>
      <c r="R253" s="1"/>
      <c r="S253" s="1"/>
      <c r="T253" s="38"/>
      <c r="U253" s="1"/>
      <c r="V253" s="1"/>
      <c r="W253" s="1"/>
      <c r="X253" s="1"/>
      <c r="Y253" s="1"/>
      <c r="Z253" s="1"/>
      <c r="AA253" s="1"/>
      <c r="AB253" s="1"/>
    </row>
    <row r="254" spans="1:28" s="10" customFormat="1">
      <c r="A254" s="126"/>
      <c r="B254" s="1"/>
      <c r="C254" s="1"/>
      <c r="D254" s="1"/>
      <c r="E254" s="1"/>
      <c r="F254" s="1"/>
      <c r="G254" s="1"/>
      <c r="H254" s="1"/>
      <c r="I254" s="1"/>
      <c r="J254" s="59"/>
      <c r="K254" s="205"/>
      <c r="L254" s="296" t="s">
        <v>62</v>
      </c>
      <c r="M254" s="296"/>
      <c r="O254" s="194"/>
      <c r="P254" s="194"/>
      <c r="Q254" s="1"/>
      <c r="R254" s="1"/>
      <c r="S254" s="1"/>
      <c r="T254" s="38"/>
      <c r="U254" s="1"/>
      <c r="V254" s="1"/>
      <c r="W254" s="1"/>
      <c r="X254" s="1"/>
      <c r="Y254" s="1"/>
      <c r="Z254" s="1"/>
      <c r="AA254" s="1"/>
      <c r="AB254" s="1"/>
    </row>
    <row r="255" spans="1:28" s="10" customFormat="1">
      <c r="A255" s="126"/>
      <c r="B255" s="1"/>
      <c r="C255" s="1"/>
      <c r="D255" s="1"/>
      <c r="E255" s="1"/>
      <c r="F255" s="1"/>
      <c r="G255" s="1"/>
      <c r="H255" s="1"/>
      <c r="I255" s="1"/>
      <c r="J255" s="59"/>
      <c r="K255" s="207"/>
      <c r="L255" s="332" t="s">
        <v>242</v>
      </c>
      <c r="M255" s="139" t="s">
        <v>118</v>
      </c>
      <c r="O255" s="194"/>
      <c r="P255" s="194"/>
      <c r="Q255" s="1"/>
      <c r="R255" s="1"/>
      <c r="S255" s="1"/>
      <c r="T255" s="38"/>
      <c r="U255" s="1"/>
      <c r="V255" s="1"/>
      <c r="W255" s="1"/>
      <c r="X255" s="1"/>
      <c r="Y255" s="1"/>
      <c r="Z255" s="1"/>
      <c r="AA255" s="1"/>
      <c r="AB255" s="1"/>
    </row>
    <row r="256" spans="1:28" s="10" customFormat="1">
      <c r="A256" s="126"/>
      <c r="B256" s="1"/>
      <c r="C256" s="1"/>
      <c r="D256" s="1"/>
      <c r="E256" s="1"/>
      <c r="F256" s="1"/>
      <c r="G256" s="1"/>
      <c r="H256" s="1"/>
      <c r="I256" s="1"/>
      <c r="J256" s="59"/>
      <c r="K256" s="698" t="s">
        <v>39</v>
      </c>
      <c r="L256" s="932">
        <v>146.22627593942792</v>
      </c>
      <c r="M256" s="933">
        <v>89.687289071124425</v>
      </c>
      <c r="O256" s="194"/>
      <c r="P256" s="194"/>
      <c r="Q256" s="1"/>
      <c r="R256" s="1"/>
      <c r="S256" s="1"/>
      <c r="T256" s="38"/>
      <c r="U256" s="1"/>
      <c r="V256" s="1"/>
      <c r="W256" s="1"/>
      <c r="X256" s="1"/>
      <c r="Y256" s="1"/>
      <c r="Z256" s="1"/>
      <c r="AA256" s="1"/>
      <c r="AB256" s="1"/>
    </row>
    <row r="257" spans="1:28" s="10" customFormat="1">
      <c r="A257" s="126"/>
      <c r="B257" s="1"/>
      <c r="C257" s="1"/>
      <c r="D257" s="1"/>
      <c r="E257" s="1"/>
      <c r="F257" s="1"/>
      <c r="G257" s="1"/>
      <c r="H257" s="1"/>
      <c r="I257" s="1"/>
      <c r="J257" s="59"/>
      <c r="K257" s="698" t="s">
        <v>38</v>
      </c>
      <c r="L257" s="932">
        <v>136.93069790225911</v>
      </c>
      <c r="M257" s="933">
        <v>91.045646713839488</v>
      </c>
      <c r="N257" s="210"/>
      <c r="O257" s="194"/>
      <c r="P257" s="194"/>
      <c r="Q257" s="1"/>
      <c r="R257" s="1"/>
      <c r="S257" s="1"/>
      <c r="T257" s="38"/>
      <c r="U257" s="1"/>
      <c r="V257" s="1"/>
      <c r="W257" s="1"/>
      <c r="X257" s="1"/>
      <c r="Y257" s="1"/>
      <c r="Z257" s="1"/>
      <c r="AA257" s="1"/>
      <c r="AB257" s="1"/>
    </row>
    <row r="258" spans="1:28" s="10" customFormat="1">
      <c r="A258" s="126"/>
      <c r="B258" s="1"/>
      <c r="C258" s="1"/>
      <c r="D258" s="1"/>
      <c r="E258" s="1"/>
      <c r="F258" s="1"/>
      <c r="G258" s="1"/>
      <c r="H258" s="1"/>
      <c r="I258" s="1"/>
      <c r="J258" s="59"/>
      <c r="K258" s="698" t="s">
        <v>48</v>
      </c>
      <c r="L258" s="932">
        <v>135.59291075538192</v>
      </c>
      <c r="M258" s="933">
        <v>85.220648703412081</v>
      </c>
      <c r="N258" s="210"/>
      <c r="O258" s="194"/>
      <c r="P258" s="194"/>
      <c r="Q258" s="1"/>
      <c r="R258" s="1"/>
      <c r="S258" s="1"/>
      <c r="T258" s="38"/>
      <c r="U258" s="1"/>
      <c r="V258" s="1"/>
      <c r="W258" s="1"/>
      <c r="X258" s="1"/>
      <c r="Y258" s="1"/>
      <c r="Z258" s="1"/>
      <c r="AA258" s="1"/>
      <c r="AB258" s="1"/>
    </row>
    <row r="259" spans="1:28" s="10" customFormat="1">
      <c r="A259" s="126"/>
      <c r="B259" s="1"/>
      <c r="C259" s="1"/>
      <c r="D259" s="1"/>
      <c r="E259" s="1"/>
      <c r="F259" s="1"/>
      <c r="G259" s="1"/>
      <c r="H259" s="1"/>
      <c r="I259" s="1"/>
      <c r="J259" s="59"/>
      <c r="K259" s="698" t="s">
        <v>43</v>
      </c>
      <c r="L259" s="932">
        <v>134.79695408532177</v>
      </c>
      <c r="M259" s="933">
        <v>88.39904951709336</v>
      </c>
      <c r="N259" s="210"/>
      <c r="O259" s="194"/>
      <c r="P259" s="194"/>
      <c r="Q259" s="1"/>
      <c r="R259" s="1"/>
      <c r="S259" s="1"/>
      <c r="T259" s="38"/>
      <c r="U259" s="1"/>
      <c r="V259" s="1"/>
      <c r="W259" s="1"/>
      <c r="X259" s="1"/>
      <c r="Y259" s="1"/>
      <c r="Z259" s="1"/>
      <c r="AA259" s="1"/>
      <c r="AB259" s="1"/>
    </row>
    <row r="260" spans="1:28" s="10" customFormat="1">
      <c r="A260" s="126"/>
      <c r="B260" s="1"/>
      <c r="C260" s="1"/>
      <c r="D260" s="1"/>
      <c r="E260" s="1"/>
      <c r="F260" s="1"/>
      <c r="G260" s="1"/>
      <c r="H260" s="1"/>
      <c r="I260" s="1"/>
      <c r="J260" s="59"/>
      <c r="K260" s="698" t="s">
        <v>35</v>
      </c>
      <c r="L260" s="932">
        <v>134.14060953888782</v>
      </c>
      <c r="M260" s="933">
        <v>86.620017406440383</v>
      </c>
      <c r="N260" s="205"/>
      <c r="O260" s="194"/>
      <c r="P260" s="194"/>
      <c r="Q260" s="1"/>
      <c r="R260" s="1"/>
      <c r="S260" s="1"/>
      <c r="T260" s="38"/>
      <c r="U260" s="1"/>
      <c r="V260" s="1"/>
      <c r="W260" s="1"/>
      <c r="X260" s="1"/>
      <c r="Y260" s="1"/>
      <c r="Z260" s="1"/>
      <c r="AA260" s="1"/>
      <c r="AB260" s="1"/>
    </row>
    <row r="261" spans="1:28" s="10" customFormat="1">
      <c r="A261" s="126"/>
      <c r="B261" s="1"/>
      <c r="C261" s="1"/>
      <c r="D261" s="1"/>
      <c r="E261" s="1"/>
      <c r="F261" s="1"/>
      <c r="G261" s="1"/>
      <c r="H261" s="1"/>
      <c r="I261" s="1"/>
      <c r="J261" s="59"/>
      <c r="K261" s="698" t="s">
        <v>47</v>
      </c>
      <c r="L261" s="932">
        <v>132.34012604031369</v>
      </c>
      <c r="M261" s="933">
        <v>79.613898142791598</v>
      </c>
      <c r="N261" s="205"/>
      <c r="O261" s="194"/>
      <c r="P261" s="194"/>
      <c r="Q261" s="1"/>
      <c r="R261" s="1"/>
      <c r="S261" s="1"/>
      <c r="T261" s="38"/>
      <c r="U261" s="1"/>
      <c r="V261" s="1"/>
      <c r="W261" s="1"/>
      <c r="X261" s="1"/>
      <c r="Y261" s="1"/>
      <c r="Z261" s="1"/>
      <c r="AA261" s="1"/>
      <c r="AB261" s="1"/>
    </row>
    <row r="262" spans="1:28" s="10" customFormat="1">
      <c r="A262" s="126"/>
      <c r="B262" s="1"/>
      <c r="C262" s="1"/>
      <c r="D262" s="1"/>
      <c r="E262" s="1"/>
      <c r="F262" s="1"/>
      <c r="G262" s="1"/>
      <c r="H262" s="1"/>
      <c r="I262" s="1"/>
      <c r="J262" s="59"/>
      <c r="K262" s="203"/>
      <c r="L262" s="211"/>
      <c r="M262" s="212"/>
      <c r="N262" s="205"/>
      <c r="O262" s="194"/>
      <c r="P262" s="194"/>
      <c r="Q262" s="1"/>
      <c r="R262" s="1"/>
      <c r="S262" s="1"/>
      <c r="T262" s="38"/>
      <c r="U262" s="1"/>
      <c r="V262" s="1"/>
      <c r="W262" s="1"/>
      <c r="X262" s="1"/>
      <c r="Y262" s="1"/>
      <c r="Z262" s="1"/>
      <c r="AA262" s="1"/>
      <c r="AB262" s="1"/>
    </row>
    <row r="263" spans="1:28" s="10" customFormat="1">
      <c r="A263" s="126"/>
      <c r="B263" s="1"/>
      <c r="C263" s="1"/>
      <c r="D263" s="1"/>
      <c r="E263" s="1"/>
      <c r="F263" s="1"/>
      <c r="G263" s="1"/>
      <c r="H263" s="1"/>
      <c r="I263" s="1"/>
      <c r="J263" s="59"/>
      <c r="K263" s="203"/>
      <c r="L263" s="211"/>
      <c r="M263" s="212"/>
      <c r="N263" s="205"/>
      <c r="O263" s="194"/>
      <c r="P263" s="194"/>
      <c r="Q263" s="1"/>
      <c r="R263" s="1"/>
      <c r="S263" s="1"/>
      <c r="T263" s="38"/>
      <c r="U263" s="1"/>
      <c r="V263" s="1"/>
      <c r="W263" s="1"/>
      <c r="X263" s="1"/>
      <c r="Y263" s="1"/>
      <c r="Z263" s="1"/>
      <c r="AA263" s="1"/>
      <c r="AB263" s="1"/>
    </row>
    <row r="264" spans="1:28" s="10" customFormat="1">
      <c r="A264" s="126"/>
      <c r="B264" s="1"/>
      <c r="C264" s="1"/>
      <c r="D264" s="1"/>
      <c r="E264" s="1"/>
      <c r="F264" s="1"/>
      <c r="G264" s="1"/>
      <c r="H264" s="1"/>
      <c r="I264" s="1"/>
      <c r="J264" s="59"/>
      <c r="K264" s="203"/>
      <c r="L264" s="211"/>
      <c r="M264" s="212"/>
      <c r="N264" s="205"/>
      <c r="O264" s="194"/>
      <c r="P264" s="194"/>
      <c r="Q264" s="1"/>
      <c r="R264" s="1"/>
      <c r="S264" s="1"/>
      <c r="T264" s="38"/>
      <c r="U264" s="1"/>
      <c r="V264" s="1"/>
      <c r="W264" s="1"/>
      <c r="X264" s="1"/>
      <c r="Y264" s="1"/>
      <c r="Z264" s="1"/>
      <c r="AA264" s="1"/>
      <c r="AB264" s="1"/>
    </row>
    <row r="265" spans="1:28" s="10" customFormat="1">
      <c r="A265" s="126"/>
      <c r="B265" s="1"/>
      <c r="C265" s="1"/>
      <c r="D265" s="1"/>
      <c r="E265" s="1"/>
      <c r="F265" s="1"/>
      <c r="G265" s="1"/>
      <c r="H265" s="1"/>
      <c r="I265" s="1"/>
      <c r="J265" s="59"/>
      <c r="K265" s="203"/>
      <c r="L265" s="211"/>
      <c r="M265" s="212"/>
      <c r="N265" s="205"/>
      <c r="O265" s="194"/>
      <c r="P265" s="194"/>
      <c r="Q265" s="1"/>
      <c r="R265" s="1"/>
      <c r="S265" s="1"/>
      <c r="T265" s="38"/>
      <c r="U265" s="1"/>
      <c r="V265" s="1"/>
      <c r="W265" s="1"/>
      <c r="X265" s="1"/>
      <c r="Y265" s="1"/>
      <c r="Z265" s="1"/>
      <c r="AA265" s="1"/>
      <c r="AB265" s="1"/>
    </row>
    <row r="266" spans="1:28" s="10" customFormat="1">
      <c r="A266" s="126"/>
      <c r="B266" s="1"/>
      <c r="C266" s="1"/>
      <c r="D266" s="1"/>
      <c r="E266" s="1"/>
      <c r="F266" s="1"/>
      <c r="G266" s="1"/>
      <c r="H266" s="1"/>
      <c r="I266" s="1"/>
      <c r="J266" s="59"/>
      <c r="K266" s="203"/>
      <c r="L266" s="211"/>
      <c r="M266" s="212"/>
      <c r="N266" s="205"/>
      <c r="O266" s="194"/>
      <c r="P266" s="194"/>
      <c r="Q266" s="1"/>
      <c r="R266" s="1"/>
      <c r="S266" s="1"/>
      <c r="T266" s="38"/>
      <c r="U266" s="1"/>
      <c r="V266" s="1"/>
      <c r="W266" s="1"/>
      <c r="X266" s="1"/>
      <c r="Y266" s="1"/>
      <c r="Z266" s="1"/>
      <c r="AA266" s="1"/>
      <c r="AB266" s="1"/>
    </row>
    <row r="267" spans="1:28" s="10" customFormat="1">
      <c r="A267" s="126"/>
      <c r="B267" s="1"/>
      <c r="C267" s="1"/>
      <c r="D267" s="1"/>
      <c r="E267" s="1"/>
      <c r="F267" s="1"/>
      <c r="G267" s="1"/>
      <c r="H267" s="1"/>
      <c r="I267" s="1"/>
      <c r="J267" s="59"/>
      <c r="K267" s="203"/>
      <c r="L267" s="211"/>
      <c r="M267" s="212"/>
      <c r="N267" s="205"/>
      <c r="O267" s="194"/>
      <c r="P267" s="194"/>
      <c r="Q267" s="1"/>
      <c r="R267" s="1"/>
      <c r="S267" s="1"/>
      <c r="T267" s="38"/>
      <c r="U267" s="1"/>
      <c r="V267" s="1"/>
      <c r="W267" s="1"/>
      <c r="X267" s="1"/>
      <c r="Y267" s="1"/>
      <c r="Z267" s="1"/>
      <c r="AA267" s="1"/>
      <c r="AB267" s="1"/>
    </row>
    <row r="268" spans="1:28" s="10" customFormat="1">
      <c r="A268" s="126"/>
      <c r="B268" s="1"/>
      <c r="C268" s="1"/>
      <c r="D268" s="1"/>
      <c r="E268" s="1"/>
      <c r="F268" s="1"/>
      <c r="G268" s="1"/>
      <c r="H268" s="1"/>
      <c r="I268" s="1"/>
      <c r="J268" s="59"/>
      <c r="K268" s="203"/>
      <c r="L268" s="211"/>
      <c r="M268" s="212"/>
      <c r="N268" s="205"/>
      <c r="O268" s="194"/>
      <c r="P268" s="194"/>
      <c r="Q268" s="1"/>
      <c r="R268" s="1"/>
      <c r="S268" s="1"/>
      <c r="T268" s="38"/>
      <c r="U268" s="1"/>
      <c r="V268" s="1"/>
      <c r="W268" s="1"/>
      <c r="X268" s="1"/>
      <c r="Y268" s="1"/>
      <c r="Z268" s="1"/>
      <c r="AA268" s="1"/>
      <c r="AB268" s="1"/>
    </row>
    <row r="269" spans="1:28" s="10" customFormat="1">
      <c r="A269" s="126"/>
      <c r="B269" s="1"/>
      <c r="C269" s="1"/>
      <c r="D269" s="1"/>
      <c r="E269" s="1"/>
      <c r="F269" s="1"/>
      <c r="G269" s="1"/>
      <c r="H269" s="1"/>
      <c r="I269" s="1"/>
      <c r="J269" s="59"/>
      <c r="K269" s="203"/>
      <c r="L269" s="211"/>
      <c r="M269" s="212"/>
      <c r="N269" s="205"/>
      <c r="O269" s="194"/>
      <c r="P269" s="194"/>
      <c r="Q269" s="1"/>
      <c r="R269" s="1"/>
      <c r="S269" s="1"/>
      <c r="T269" s="38"/>
      <c r="U269" s="1"/>
      <c r="V269" s="1"/>
      <c r="W269" s="1"/>
      <c r="X269" s="1"/>
      <c r="Y269" s="1"/>
      <c r="Z269" s="1"/>
      <c r="AA269" s="1"/>
      <c r="AB269" s="1"/>
    </row>
    <row r="270" spans="1:28" s="10" customFormat="1">
      <c r="A270" s="126"/>
      <c r="B270" s="1"/>
      <c r="C270" s="1"/>
      <c r="D270" s="1"/>
      <c r="E270" s="1"/>
      <c r="F270" s="1"/>
      <c r="G270" s="1"/>
      <c r="H270" s="1"/>
      <c r="I270" s="1"/>
      <c r="J270" s="59"/>
      <c r="K270" s="203"/>
      <c r="L270" s="211"/>
      <c r="M270" s="212"/>
      <c r="N270" s="205"/>
      <c r="O270" s="194"/>
      <c r="P270" s="194"/>
      <c r="Q270" s="1"/>
      <c r="R270" s="1"/>
      <c r="S270" s="1"/>
      <c r="T270" s="38"/>
      <c r="U270" s="1"/>
      <c r="V270" s="1"/>
      <c r="W270" s="1"/>
      <c r="X270" s="1"/>
      <c r="Y270" s="1"/>
      <c r="Z270" s="1"/>
      <c r="AA270" s="1"/>
      <c r="AB270" s="1"/>
    </row>
    <row r="271" spans="1:28" s="10" customFormat="1">
      <c r="A271" s="126"/>
      <c r="B271" s="1"/>
      <c r="C271" s="1"/>
      <c r="D271" s="1"/>
      <c r="E271" s="1"/>
      <c r="F271" s="1"/>
      <c r="G271" s="1"/>
      <c r="H271" s="1"/>
      <c r="I271" s="1"/>
      <c r="J271" s="59"/>
      <c r="K271" s="209"/>
      <c r="L271" s="213"/>
      <c r="M271" s="214"/>
      <c r="N271" s="205"/>
      <c r="O271" s="194"/>
      <c r="P271" s="194"/>
      <c r="Q271" s="1"/>
      <c r="R271" s="1"/>
      <c r="S271" s="1"/>
      <c r="T271" s="38"/>
      <c r="U271" s="1"/>
      <c r="V271" s="1"/>
      <c r="W271" s="1"/>
      <c r="X271" s="1"/>
      <c r="Y271" s="1"/>
      <c r="Z271" s="1"/>
      <c r="AA271" s="1"/>
      <c r="AB271" s="1"/>
    </row>
    <row r="272" spans="1:28" s="10" customFormat="1">
      <c r="A272" s="126"/>
      <c r="B272" s="1"/>
      <c r="C272" s="1"/>
      <c r="D272" s="1"/>
      <c r="E272" s="1"/>
      <c r="F272" s="1"/>
      <c r="G272" s="1"/>
      <c r="H272" s="1"/>
      <c r="I272" s="1"/>
      <c r="J272" s="59"/>
      <c r="K272" s="210"/>
      <c r="L272" s="210"/>
      <c r="M272" s="210"/>
      <c r="N272" s="205"/>
      <c r="O272" s="140"/>
      <c r="P272" s="140"/>
      <c r="Q272" s="1"/>
      <c r="R272" s="1"/>
      <c r="S272" s="1"/>
      <c r="T272" s="38"/>
      <c r="U272" s="1"/>
      <c r="V272" s="1"/>
      <c r="W272" s="1"/>
      <c r="X272" s="1"/>
      <c r="Y272" s="1"/>
      <c r="Z272" s="1"/>
      <c r="AA272" s="1"/>
      <c r="AB272" s="1"/>
    </row>
    <row r="273" spans="1:28" s="10" customFormat="1">
      <c r="A273" s="126"/>
      <c r="B273" s="1"/>
      <c r="C273" s="1"/>
      <c r="D273" s="1"/>
      <c r="E273" s="1"/>
      <c r="F273" s="1"/>
      <c r="G273" s="1"/>
      <c r="H273" s="1"/>
      <c r="I273" s="1"/>
      <c r="J273" s="59"/>
      <c r="K273" s="215" t="s">
        <v>101</v>
      </c>
      <c r="L273" s="210"/>
      <c r="M273" s="210"/>
      <c r="N273" s="205"/>
      <c r="O273" s="140"/>
      <c r="P273" s="140"/>
      <c r="Q273" s="1"/>
      <c r="R273" s="1"/>
      <c r="S273" s="1"/>
      <c r="T273" s="38"/>
      <c r="U273" s="1"/>
      <c r="V273" s="1"/>
      <c r="W273" s="1"/>
      <c r="X273" s="1"/>
      <c r="Y273" s="1"/>
      <c r="Z273" s="1"/>
      <c r="AA273" s="1"/>
      <c r="AB273" s="1"/>
    </row>
    <row r="274" spans="1:28" s="10" customFormat="1" ht="6" customHeight="1">
      <c r="A274" s="125"/>
      <c r="B274" s="1"/>
      <c r="C274" s="1"/>
      <c r="D274" s="1"/>
      <c r="E274" s="1"/>
      <c r="F274" s="1"/>
      <c r="G274" s="1"/>
      <c r="H274" s="1"/>
      <c r="I274" s="1"/>
      <c r="J274" s="985">
        <v>7</v>
      </c>
      <c r="N274" s="83"/>
      <c r="O274" s="83"/>
      <c r="P274" s="83"/>
      <c r="Q274" s="1"/>
      <c r="R274" s="1"/>
      <c r="S274" s="1"/>
      <c r="T274" s="38"/>
      <c r="U274" s="1"/>
      <c r="V274" s="1"/>
      <c r="W274" s="1"/>
      <c r="X274" s="1"/>
      <c r="Y274" s="1"/>
      <c r="Z274" s="1"/>
      <c r="AA274" s="1"/>
      <c r="AB274" s="1"/>
    </row>
    <row r="275" spans="1:28" s="10" customFormat="1" ht="6" customHeight="1">
      <c r="A275" s="125"/>
      <c r="B275" s="1"/>
      <c r="C275" s="1"/>
      <c r="D275" s="1"/>
      <c r="E275" s="1"/>
      <c r="F275" s="1"/>
      <c r="G275" s="1"/>
      <c r="H275" s="1"/>
      <c r="I275" s="1"/>
      <c r="J275" s="985"/>
      <c r="N275" s="83"/>
      <c r="O275" s="83"/>
      <c r="P275" s="83"/>
      <c r="Q275" s="1"/>
      <c r="R275" s="1"/>
      <c r="S275" s="1"/>
      <c r="T275" s="38"/>
      <c r="U275" s="1"/>
      <c r="V275" s="1"/>
      <c r="W275" s="1"/>
      <c r="X275" s="1"/>
      <c r="Y275" s="1"/>
      <c r="Z275" s="1"/>
      <c r="AA275" s="1"/>
      <c r="AB275" s="1"/>
    </row>
    <row r="276" spans="1:28" s="10" customFormat="1" ht="6" customHeight="1">
      <c r="A276" s="125"/>
      <c r="B276" s="1"/>
      <c r="C276" s="1"/>
      <c r="D276" s="1"/>
      <c r="E276" s="1"/>
      <c r="F276" s="1"/>
      <c r="G276" s="1"/>
      <c r="H276" s="1"/>
      <c r="I276" s="1"/>
      <c r="J276" s="985"/>
      <c r="N276" s="83"/>
      <c r="O276" s="83"/>
      <c r="P276" s="83"/>
      <c r="Q276" s="1"/>
      <c r="R276" s="1"/>
      <c r="S276" s="1"/>
      <c r="T276" s="38"/>
      <c r="U276" s="1"/>
      <c r="V276" s="1"/>
      <c r="W276" s="1"/>
      <c r="X276" s="1"/>
      <c r="Y276" s="1"/>
      <c r="Z276" s="1"/>
      <c r="AA276" s="1"/>
      <c r="AB276" s="1"/>
    </row>
    <row r="277" spans="1:28" ht="37.5" customHeight="1">
      <c r="A277" s="132"/>
      <c r="B277" s="717" t="s">
        <v>93</v>
      </c>
      <c r="C277" s="19"/>
      <c r="D277" s="19"/>
      <c r="E277" s="19"/>
      <c r="F277" s="19"/>
      <c r="G277" s="19"/>
      <c r="H277" s="19"/>
      <c r="I277" s="19"/>
      <c r="Q277" s="1"/>
      <c r="R277" s="1"/>
      <c r="S277" s="1"/>
      <c r="T277" s="38"/>
    </row>
    <row r="278" spans="1:28">
      <c r="A278" s="131"/>
      <c r="M278" s="295"/>
      <c r="N278" s="295"/>
      <c r="Q278" s="1"/>
    </row>
    <row r="279" spans="1:28">
      <c r="A279" s="125"/>
    </row>
    <row r="280" spans="1:28">
      <c r="A280" s="125"/>
      <c r="J280" s="810" t="s">
        <v>211</v>
      </c>
      <c r="R280" s="244"/>
    </row>
    <row r="281" spans="1:28" s="10" customFormat="1">
      <c r="A281" s="126"/>
      <c r="B281" s="1"/>
      <c r="C281" s="1"/>
      <c r="D281" s="1"/>
      <c r="E281" s="1"/>
      <c r="F281" s="1"/>
      <c r="G281" s="1"/>
      <c r="H281" s="1"/>
      <c r="I281" s="1"/>
      <c r="J281" s="9"/>
      <c r="K281" s="294" t="s">
        <v>2</v>
      </c>
      <c r="L281" s="120" t="s">
        <v>109</v>
      </c>
      <c r="M281" s="7"/>
      <c r="N281" s="7"/>
      <c r="O281" s="7"/>
      <c r="P281" s="7"/>
      <c r="Q281" s="9"/>
      <c r="R281" s="22"/>
      <c r="S281" s="9"/>
      <c r="T281" s="22"/>
      <c r="U281" s="1"/>
      <c r="V281" s="1"/>
      <c r="W281" s="1"/>
      <c r="X281" s="1"/>
      <c r="Y281" s="1"/>
      <c r="Z281" s="1"/>
      <c r="AA281" s="1"/>
      <c r="AB281" s="1"/>
    </row>
    <row r="282" spans="1:28" s="10" customFormat="1">
      <c r="A282" s="126"/>
      <c r="B282" s="1"/>
      <c r="C282" s="1"/>
      <c r="D282" s="1"/>
      <c r="E282" s="1"/>
      <c r="F282" s="1"/>
      <c r="G282" s="1"/>
      <c r="H282" s="1"/>
      <c r="I282" s="1"/>
      <c r="J282" s="1"/>
      <c r="K282" s="293" t="s">
        <v>210</v>
      </c>
      <c r="L282" s="135"/>
      <c r="M282" s="53"/>
      <c r="N282" s="53"/>
      <c r="O282" s="53"/>
      <c r="P282" s="53"/>
      <c r="Q282" s="9"/>
      <c r="R282" s="22"/>
      <c r="S282" s="1"/>
      <c r="T282" s="1"/>
      <c r="U282" s="1"/>
      <c r="V282" s="1"/>
      <c r="W282" s="1"/>
      <c r="X282" s="1"/>
      <c r="Y282" s="1"/>
      <c r="Z282" s="1"/>
      <c r="AA282" s="1"/>
      <c r="AB282" s="1"/>
    </row>
    <row r="283" spans="1:28">
      <c r="A283" s="126"/>
      <c r="J283" s="1"/>
      <c r="K283" s="161"/>
      <c r="L283" s="350" t="s">
        <v>7</v>
      </c>
      <c r="M283" s="797" t="s">
        <v>175</v>
      </c>
      <c r="N283" s="798" t="s">
        <v>212</v>
      </c>
      <c r="O283" s="161"/>
      <c r="P283" s="161"/>
      <c r="Q283" s="161"/>
      <c r="R283" s="22"/>
      <c r="S283" s="1"/>
      <c r="T283" s="1"/>
    </row>
    <row r="284" spans="1:28">
      <c r="A284" s="126"/>
      <c r="K284" s="161"/>
      <c r="L284" s="732" t="s">
        <v>212</v>
      </c>
      <c r="M284" s="732" t="s">
        <v>175</v>
      </c>
      <c r="N284" s="346" t="s">
        <v>55</v>
      </c>
      <c r="O284" s="163" t="s">
        <v>1</v>
      </c>
      <c r="P284" s="163"/>
      <c r="Q284" s="165"/>
      <c r="R284" s="39"/>
    </row>
    <row r="285" spans="1:28">
      <c r="A285" s="126"/>
      <c r="K285" s="167" t="str">
        <f>Q285&amp;" ("&amp;TEXT(O285,"0.0%")&amp;")"</f>
        <v>SREB states (3.7%)</v>
      </c>
      <c r="L285" s="791">
        <v>7312.5</v>
      </c>
      <c r="M285" s="792">
        <v>7052.25</v>
      </c>
      <c r="N285" s="347">
        <f>+L285-M285</f>
        <v>260.25</v>
      </c>
      <c r="O285" s="197">
        <f>+N285/M285</f>
        <v>3.6903116026799958E-2</v>
      </c>
      <c r="P285" s="197"/>
      <c r="Q285" s="656" t="s">
        <v>0</v>
      </c>
      <c r="R285" s="39"/>
    </row>
    <row r="286" spans="1:28">
      <c r="A286" s="126"/>
      <c r="K286" s="167"/>
      <c r="L286" s="793"/>
      <c r="M286" s="794"/>
      <c r="N286" s="347"/>
      <c r="O286" s="197"/>
      <c r="P286" s="197"/>
      <c r="Q286" s="656"/>
      <c r="R286" s="39"/>
    </row>
    <row r="287" spans="1:28">
      <c r="A287" s="126"/>
      <c r="K287" s="167" t="str">
        <f t="shared" ref="K287:K302" si="24">Q287&amp;" ("&amp;TEXT(O287,"0.0%")&amp;")"</f>
        <v>South Carolina (3.2%)</v>
      </c>
      <c r="L287" s="793">
        <v>10383</v>
      </c>
      <c r="M287" s="794">
        <v>10064</v>
      </c>
      <c r="N287" s="347">
        <f t="shared" ref="N287:N302" si="25">+L287-M287</f>
        <v>319</v>
      </c>
      <c r="O287" s="197">
        <f t="shared" ref="O287:O302" si="26">+N287/M287</f>
        <v>3.1697138314785371E-2</v>
      </c>
      <c r="P287" s="197"/>
      <c r="Q287" s="657" t="s">
        <v>45</v>
      </c>
      <c r="R287" s="39"/>
    </row>
    <row r="288" spans="1:28">
      <c r="A288" s="126"/>
      <c r="K288" s="167" t="str">
        <f t="shared" si="24"/>
        <v>Virginia (5.4%)</v>
      </c>
      <c r="L288" s="793">
        <v>10317</v>
      </c>
      <c r="M288" s="794">
        <v>9784</v>
      </c>
      <c r="N288" s="347">
        <f t="shared" si="25"/>
        <v>533</v>
      </c>
      <c r="O288" s="197">
        <f t="shared" si="26"/>
        <v>5.4476696647587898E-2</v>
      </c>
      <c r="P288" s="197"/>
      <c r="Q288" s="657" t="s">
        <v>48</v>
      </c>
      <c r="R288" s="39"/>
    </row>
    <row r="289" spans="1:21">
      <c r="A289" s="126"/>
      <c r="K289" s="167" t="str">
        <f t="shared" si="24"/>
        <v>Delaware (1.2%)</v>
      </c>
      <c r="L289" s="793">
        <v>9839</v>
      </c>
      <c r="M289" s="794">
        <v>9724</v>
      </c>
      <c r="N289" s="347">
        <f t="shared" si="25"/>
        <v>115</v>
      </c>
      <c r="O289" s="197">
        <f t="shared" si="26"/>
        <v>1.1826408885232415E-2</v>
      </c>
      <c r="P289" s="197"/>
      <c r="Q289" s="657" t="s">
        <v>36</v>
      </c>
      <c r="R289" s="39"/>
    </row>
    <row r="290" spans="1:21">
      <c r="A290" s="126"/>
      <c r="K290" s="167" t="str">
        <f t="shared" si="24"/>
        <v>Alabama (3.6%)</v>
      </c>
      <c r="L290" s="793">
        <v>9088</v>
      </c>
      <c r="M290" s="794">
        <v>8770</v>
      </c>
      <c r="N290" s="347">
        <f t="shared" si="25"/>
        <v>318</v>
      </c>
      <c r="O290" s="197">
        <f t="shared" si="26"/>
        <v>3.6259977194982897E-2</v>
      </c>
      <c r="P290" s="197"/>
      <c r="Q290" s="657" t="s">
        <v>34</v>
      </c>
      <c r="R290" s="39"/>
    </row>
    <row r="291" spans="1:21">
      <c r="A291" s="126"/>
      <c r="K291" s="167" t="str">
        <f t="shared" si="24"/>
        <v>Kentucky (6.0%)</v>
      </c>
      <c r="L291" s="793">
        <v>8388</v>
      </c>
      <c r="M291" s="794">
        <v>7916</v>
      </c>
      <c r="N291" s="347">
        <f t="shared" si="25"/>
        <v>472</v>
      </c>
      <c r="O291" s="197">
        <f t="shared" si="26"/>
        <v>5.9626073774633651E-2</v>
      </c>
      <c r="P291" s="197"/>
      <c r="Q291" s="657" t="s">
        <v>39</v>
      </c>
      <c r="R291" s="39"/>
    </row>
    <row r="292" spans="1:21">
      <c r="A292" s="126"/>
      <c r="K292" s="167" t="str">
        <f t="shared" si="24"/>
        <v>Tennessee (6.4%)</v>
      </c>
      <c r="L292" s="793">
        <v>8024</v>
      </c>
      <c r="M292" s="794">
        <v>7543</v>
      </c>
      <c r="N292" s="347">
        <f t="shared" si="25"/>
        <v>481</v>
      </c>
      <c r="O292" s="197">
        <f t="shared" si="26"/>
        <v>6.3767731671748637E-2</v>
      </c>
      <c r="P292" s="197"/>
      <c r="Q292" s="657" t="s">
        <v>46</v>
      </c>
      <c r="R292" s="39"/>
    </row>
    <row r="293" spans="1:21">
      <c r="A293" s="126"/>
      <c r="K293" s="167" t="str">
        <f t="shared" si="24"/>
        <v>Maryland (2.3%)</v>
      </c>
      <c r="L293" s="793">
        <v>8018</v>
      </c>
      <c r="M293" s="794">
        <v>7838</v>
      </c>
      <c r="N293" s="347">
        <f t="shared" si="25"/>
        <v>180</v>
      </c>
      <c r="O293" s="197">
        <f t="shared" si="26"/>
        <v>2.2965042102577188E-2</v>
      </c>
      <c r="P293" s="197"/>
      <c r="Q293" s="656" t="s">
        <v>41</v>
      </c>
      <c r="R293" s="39"/>
    </row>
    <row r="294" spans="1:21">
      <c r="A294" s="126"/>
      <c r="K294" s="167" t="str">
        <f t="shared" si="24"/>
        <v>Texas  (2.1%)</v>
      </c>
      <c r="L294" s="793">
        <v>7648</v>
      </c>
      <c r="M294" s="794">
        <v>7494</v>
      </c>
      <c r="N294" s="347">
        <f t="shared" si="25"/>
        <v>154</v>
      </c>
      <c r="O294" s="422">
        <f t="shared" si="26"/>
        <v>2.0549773151854817E-2</v>
      </c>
      <c r="P294" s="422"/>
      <c r="Q294" s="656" t="s">
        <v>177</v>
      </c>
      <c r="R294" s="39"/>
    </row>
    <row r="295" spans="1:21">
      <c r="A295" s="126"/>
      <c r="K295" s="167" t="str">
        <f t="shared" si="24"/>
        <v>Arkansas (3.7%)</v>
      </c>
      <c r="L295" s="793">
        <v>7608.5</v>
      </c>
      <c r="M295" s="794">
        <v>7335</v>
      </c>
      <c r="N295" s="347">
        <f t="shared" si="25"/>
        <v>273.5</v>
      </c>
      <c r="O295" s="197">
        <f t="shared" si="26"/>
        <v>3.7286980231765507E-2</v>
      </c>
      <c r="P295" s="197"/>
      <c r="Q295" s="657" t="s">
        <v>35</v>
      </c>
      <c r="R295" s="39"/>
    </row>
    <row r="296" spans="1:21">
      <c r="A296" s="126"/>
      <c r="K296" s="167" t="str">
        <f t="shared" si="24"/>
        <v>Georgia (3.5%)</v>
      </c>
      <c r="L296" s="793">
        <v>6857</v>
      </c>
      <c r="M296" s="794">
        <v>6622</v>
      </c>
      <c r="N296" s="347">
        <f t="shared" si="25"/>
        <v>235</v>
      </c>
      <c r="O296" s="197">
        <f t="shared" si="26"/>
        <v>3.5487768045907579E-2</v>
      </c>
      <c r="P296" s="197"/>
      <c r="Q296" s="656" t="s">
        <v>38</v>
      </c>
      <c r="R296" s="39"/>
    </row>
    <row r="297" spans="1:21">
      <c r="A297" s="126"/>
      <c r="K297" s="167" t="str">
        <f t="shared" si="24"/>
        <v>Louisiana (7.6%)</v>
      </c>
      <c r="L297" s="793">
        <v>6728</v>
      </c>
      <c r="M297" s="794">
        <v>6251</v>
      </c>
      <c r="N297" s="347">
        <f t="shared" si="25"/>
        <v>477</v>
      </c>
      <c r="O297" s="197">
        <f t="shared" si="26"/>
        <v>7.6307790753479446E-2</v>
      </c>
      <c r="P297" s="197"/>
      <c r="Q297" s="657" t="s">
        <v>40</v>
      </c>
      <c r="R297" s="39"/>
    </row>
    <row r="298" spans="1:21">
      <c r="A298" s="126"/>
      <c r="K298" s="167" t="str">
        <f t="shared" si="24"/>
        <v>West Virginia (5.0%)</v>
      </c>
      <c r="L298" s="793">
        <v>6417</v>
      </c>
      <c r="M298" s="794">
        <v>6109</v>
      </c>
      <c r="N298" s="347">
        <f t="shared" si="25"/>
        <v>308</v>
      </c>
      <c r="O298" s="422">
        <f t="shared" si="26"/>
        <v>5.0417416925847114E-2</v>
      </c>
      <c r="P298" s="422"/>
      <c r="Q298" s="659" t="s">
        <v>49</v>
      </c>
      <c r="R298" s="39"/>
    </row>
    <row r="299" spans="1:21">
      <c r="A299" s="126"/>
      <c r="K299" s="167" t="str">
        <f t="shared" si="24"/>
        <v>Mississippi (2.8%)</v>
      </c>
      <c r="L299" s="793">
        <v>6401</v>
      </c>
      <c r="M299" s="794">
        <v>6228</v>
      </c>
      <c r="N299" s="347">
        <f t="shared" si="25"/>
        <v>173</v>
      </c>
      <c r="O299" s="197">
        <f t="shared" si="26"/>
        <v>2.7777777777777776E-2</v>
      </c>
      <c r="P299" s="197"/>
      <c r="Q299" s="657" t="s">
        <v>42</v>
      </c>
      <c r="R299" s="39"/>
    </row>
    <row r="300" spans="1:21">
      <c r="A300" s="126"/>
      <c r="K300" s="167" t="str">
        <f t="shared" si="24"/>
        <v>Florida (0.7%)</v>
      </c>
      <c r="L300" s="793">
        <v>6359.4</v>
      </c>
      <c r="M300" s="794">
        <v>6317.0999999999985</v>
      </c>
      <c r="N300" s="347">
        <f t="shared" si="25"/>
        <v>42.300000000001091</v>
      </c>
      <c r="O300" s="197">
        <f t="shared" si="26"/>
        <v>6.6961105570595841E-3</v>
      </c>
      <c r="P300" s="197"/>
      <c r="Q300" s="656" t="s">
        <v>37</v>
      </c>
      <c r="R300" s="39"/>
      <c r="T300" s="9"/>
    </row>
    <row r="301" spans="1:21">
      <c r="A301" s="126"/>
      <c r="K301" s="167" t="str">
        <f t="shared" si="24"/>
        <v>North Carolina (2.2%)</v>
      </c>
      <c r="L301" s="793">
        <v>6277</v>
      </c>
      <c r="M301" s="794">
        <v>6143</v>
      </c>
      <c r="N301" s="347">
        <f t="shared" si="25"/>
        <v>134</v>
      </c>
      <c r="O301" s="197">
        <f t="shared" si="26"/>
        <v>2.1813446198925605E-2</v>
      </c>
      <c r="P301" s="197"/>
      <c r="Q301" s="657" t="s">
        <v>43</v>
      </c>
      <c r="R301" s="39"/>
    </row>
    <row r="302" spans="1:21">
      <c r="A302" s="126"/>
      <c r="K302" s="179" t="str">
        <f t="shared" si="24"/>
        <v>Oklahoma (7.0%)</v>
      </c>
      <c r="L302" s="795">
        <v>5688</v>
      </c>
      <c r="M302" s="796">
        <v>5315</v>
      </c>
      <c r="N302" s="348">
        <f t="shared" si="25"/>
        <v>373</v>
      </c>
      <c r="O302" s="349">
        <f t="shared" si="26"/>
        <v>7.0178739416745059E-2</v>
      </c>
      <c r="P302" s="349"/>
      <c r="Q302" s="658" t="s">
        <v>44</v>
      </c>
      <c r="U302" s="30"/>
    </row>
    <row r="303" spans="1:21">
      <c r="A303" s="126"/>
    </row>
    <row r="304" spans="1:21">
      <c r="A304" s="127"/>
      <c r="K304" s="9"/>
    </row>
    <row r="305" spans="1:28">
      <c r="A305" s="125"/>
    </row>
    <row r="306" spans="1:28">
      <c r="A306" s="126"/>
    </row>
    <row r="307" spans="1:28">
      <c r="A307" s="126"/>
      <c r="J307" s="810" t="s">
        <v>211</v>
      </c>
      <c r="K307" s="52"/>
      <c r="L307" s="53"/>
    </row>
    <row r="308" spans="1:28">
      <c r="A308" s="126"/>
      <c r="K308" s="293" t="s">
        <v>59</v>
      </c>
      <c r="L308" s="135"/>
      <c r="N308" s="244"/>
    </row>
    <row r="309" spans="1:28">
      <c r="A309" s="126"/>
      <c r="K309" s="297"/>
      <c r="L309" s="297" t="s">
        <v>106</v>
      </c>
    </row>
    <row r="310" spans="1:28">
      <c r="A310" s="126"/>
      <c r="K310" s="322" t="s">
        <v>178</v>
      </c>
      <c r="L310" s="799">
        <v>1.2073191939172273E-2</v>
      </c>
      <c r="N310" s="168"/>
      <c r="R310" s="34"/>
    </row>
    <row r="311" spans="1:28">
      <c r="A311" s="126"/>
      <c r="K311" s="323"/>
      <c r="L311" s="800"/>
      <c r="N311" s="168"/>
      <c r="Q311" s="34"/>
      <c r="R311" s="13"/>
    </row>
    <row r="312" spans="1:28">
      <c r="A312" s="126"/>
      <c r="K312" s="322" t="s">
        <v>221</v>
      </c>
      <c r="L312" s="799">
        <v>0.58028775954223544</v>
      </c>
      <c r="N312" s="168"/>
      <c r="Q312" s="27"/>
      <c r="R312" s="13"/>
    </row>
    <row r="313" spans="1:28">
      <c r="A313" s="126"/>
      <c r="K313" s="322" t="s">
        <v>220</v>
      </c>
      <c r="L313" s="799">
        <v>0.20900050511177878</v>
      </c>
      <c r="N313" s="168"/>
      <c r="Q313" s="27"/>
      <c r="R313" s="13"/>
    </row>
    <row r="314" spans="1:28">
      <c r="A314" s="126"/>
      <c r="K314" s="322" t="s">
        <v>216</v>
      </c>
      <c r="L314" s="799">
        <v>0.19736362834554438</v>
      </c>
      <c r="N314" s="169"/>
      <c r="Q314" s="27"/>
      <c r="R314" s="13"/>
    </row>
    <row r="315" spans="1:28">
      <c r="A315" s="126"/>
      <c r="K315" s="322" t="s">
        <v>222</v>
      </c>
      <c r="L315" s="799">
        <v>0.1046452422278835</v>
      </c>
      <c r="N315" s="168"/>
      <c r="Q315" s="27"/>
      <c r="R315" s="13"/>
    </row>
    <row r="316" spans="1:28">
      <c r="A316" s="126"/>
      <c r="K316" s="322" t="s">
        <v>224</v>
      </c>
      <c r="L316" s="801">
        <v>9.6874555146308758E-2</v>
      </c>
      <c r="N316" s="168"/>
      <c r="Q316" s="27"/>
      <c r="R316" s="13"/>
    </row>
    <row r="317" spans="1:28">
      <c r="A317" s="126"/>
      <c r="K317" s="322" t="s">
        <v>218</v>
      </c>
      <c r="L317" s="801">
        <v>5.2647928713518373E-2</v>
      </c>
      <c r="N317" s="168"/>
      <c r="Q317" s="27"/>
      <c r="R317" s="13"/>
    </row>
    <row r="318" spans="1:28" s="14" customFormat="1">
      <c r="A318" s="126"/>
      <c r="B318" s="9"/>
      <c r="C318" s="9"/>
      <c r="D318" s="9"/>
      <c r="E318" s="9"/>
      <c r="F318" s="9"/>
      <c r="G318" s="9"/>
      <c r="H318" s="9"/>
      <c r="I318" s="9"/>
      <c r="J318" s="9"/>
      <c r="K318" s="322" t="s">
        <v>214</v>
      </c>
      <c r="L318" s="799">
        <v>3.276053765568486E-2</v>
      </c>
      <c r="M318" s="7"/>
      <c r="N318" s="168"/>
      <c r="O318" s="7"/>
      <c r="P318" s="7"/>
      <c r="Q318" s="7"/>
      <c r="R318" s="13"/>
      <c r="S318" s="9"/>
      <c r="T318" s="22"/>
      <c r="U318" s="9"/>
      <c r="V318" s="9"/>
      <c r="W318" s="9"/>
      <c r="X318" s="9"/>
      <c r="Y318" s="9"/>
      <c r="Z318" s="9"/>
      <c r="AA318" s="9"/>
      <c r="AB318" s="9"/>
    </row>
    <row r="319" spans="1:28">
      <c r="A319" s="126"/>
      <c r="K319" s="322" t="s">
        <v>229</v>
      </c>
      <c r="L319" s="801">
        <v>1.9457261543785248E-3</v>
      </c>
      <c r="N319" s="168"/>
      <c r="Q319" s="7"/>
      <c r="R319" s="13"/>
    </row>
    <row r="320" spans="1:28">
      <c r="A320" s="126"/>
      <c r="K320" s="322" t="s">
        <v>227</v>
      </c>
      <c r="L320" s="802">
        <v>1.653273300464317E-4</v>
      </c>
      <c r="N320" s="168"/>
      <c r="Q320" s="7"/>
      <c r="R320" s="13"/>
    </row>
    <row r="321" spans="1:19">
      <c r="A321" s="126"/>
      <c r="K321" s="322" t="s">
        <v>159</v>
      </c>
      <c r="L321" s="799">
        <v>0</v>
      </c>
      <c r="N321" s="168"/>
      <c r="Q321" s="27"/>
      <c r="R321" s="13"/>
    </row>
    <row r="322" spans="1:19">
      <c r="A322" s="126"/>
      <c r="K322" s="322" t="s">
        <v>219</v>
      </c>
      <c r="L322" s="799">
        <v>-2.0366341507890295E-3</v>
      </c>
      <c r="N322" s="168"/>
      <c r="Q322" s="27"/>
      <c r="R322" s="13"/>
    </row>
    <row r="323" spans="1:19">
      <c r="A323" s="126"/>
      <c r="K323" s="322" t="s">
        <v>226</v>
      </c>
      <c r="L323" s="799">
        <v>-2.769629215504906E-3</v>
      </c>
      <c r="N323" s="168"/>
      <c r="Q323" s="27"/>
      <c r="R323" s="13"/>
    </row>
    <row r="324" spans="1:19">
      <c r="A324" s="126"/>
      <c r="K324" s="322" t="s">
        <v>217</v>
      </c>
      <c r="L324" s="799">
        <v>-5.673292089729453E-3</v>
      </c>
      <c r="N324" s="168"/>
      <c r="Q324" s="27"/>
      <c r="R324" s="13"/>
    </row>
    <row r="325" spans="1:19">
      <c r="A325" s="126"/>
      <c r="K325" s="322" t="s">
        <v>223</v>
      </c>
      <c r="L325" s="799">
        <v>-8.947884034943572E-3</v>
      </c>
      <c r="N325" s="168"/>
      <c r="Q325" s="27"/>
      <c r="R325" s="13"/>
    </row>
    <row r="326" spans="1:19">
      <c r="A326" s="126"/>
      <c r="K326" s="322" t="s">
        <v>215</v>
      </c>
      <c r="L326" s="799">
        <v>-7.2934489217201748E-2</v>
      </c>
      <c r="N326" s="168"/>
      <c r="Q326" s="27"/>
      <c r="R326" s="13"/>
    </row>
    <row r="327" spans="1:19">
      <c r="A327" s="126"/>
      <c r="K327" s="322" t="s">
        <v>225</v>
      </c>
      <c r="L327" s="799">
        <v>-0.20101185156670781</v>
      </c>
      <c r="N327" s="168"/>
      <c r="Q327" s="27"/>
      <c r="R327" s="13"/>
    </row>
    <row r="328" spans="1:19">
      <c r="A328" s="126"/>
      <c r="Q328" s="27"/>
      <c r="R328" s="13"/>
    </row>
    <row r="329" spans="1:19">
      <c r="A329" s="125"/>
      <c r="Q329" s="27"/>
    </row>
    <row r="330" spans="1:19">
      <c r="A330" s="125"/>
    </row>
    <row r="331" spans="1:19">
      <c r="A331" s="125"/>
    </row>
    <row r="332" spans="1:19">
      <c r="A332" s="129"/>
      <c r="J332" s="257">
        <v>8</v>
      </c>
    </row>
    <row r="333" spans="1:19" ht="42.75" customHeight="1">
      <c r="A333" s="132"/>
      <c r="B333" s="717" t="s">
        <v>99</v>
      </c>
      <c r="C333" s="19"/>
      <c r="D333" s="19"/>
      <c r="E333" s="19"/>
      <c r="F333" s="19"/>
      <c r="G333" s="19"/>
      <c r="H333" s="19"/>
      <c r="I333" s="19"/>
    </row>
    <row r="334" spans="1:19">
      <c r="A334" s="131"/>
      <c r="J334" s="640"/>
      <c r="S334" s="41"/>
    </row>
    <row r="335" spans="1:19" ht="15.75">
      <c r="A335" s="125"/>
      <c r="K335" s="294" t="s">
        <v>2</v>
      </c>
      <c r="L335" s="325" t="s">
        <v>136</v>
      </c>
      <c r="S335" s="244"/>
    </row>
    <row r="336" spans="1:19">
      <c r="A336" s="125"/>
      <c r="J336" s="810" t="s">
        <v>211</v>
      </c>
      <c r="K336" s="135"/>
      <c r="R336" s="35"/>
    </row>
    <row r="337" spans="1:41">
      <c r="A337" s="126"/>
      <c r="K337" s="324" t="s">
        <v>107</v>
      </c>
      <c r="L337" s="221"/>
      <c r="M337" s="205"/>
      <c r="N337" s="205"/>
      <c r="O337" s="205"/>
      <c r="P337" s="205"/>
      <c r="Q337" s="235"/>
      <c r="R337" s="205"/>
      <c r="S337" s="205"/>
      <c r="U337" s="35"/>
      <c r="V337" s="35"/>
      <c r="W337" s="7"/>
      <c r="X337" s="7"/>
      <c r="Y337" s="7"/>
      <c r="Z337" s="7"/>
      <c r="AA337" s="7"/>
      <c r="AB337" s="7"/>
      <c r="AC337" s="2"/>
      <c r="AD337" s="2"/>
      <c r="AE337" s="2"/>
      <c r="AF337" s="2"/>
      <c r="AG337" s="2"/>
      <c r="AH337" s="2"/>
      <c r="AI337" s="2"/>
      <c r="AJ337" s="2"/>
      <c r="AK337" s="2"/>
      <c r="AL337" s="2"/>
      <c r="AM337" s="2"/>
      <c r="AN337" s="2"/>
      <c r="AO337" s="2"/>
    </row>
    <row r="338" spans="1:41">
      <c r="A338" s="126"/>
      <c r="J338" s="726"/>
      <c r="K338" s="207"/>
      <c r="L338" s="724" t="s">
        <v>29</v>
      </c>
      <c r="M338" s="724" t="s">
        <v>10</v>
      </c>
      <c r="N338" s="724" t="s">
        <v>74</v>
      </c>
      <c r="O338" s="236"/>
      <c r="P338" s="236"/>
      <c r="Q338" s="236"/>
      <c r="R338" s="725" t="s">
        <v>1</v>
      </c>
      <c r="S338" s="724" t="s">
        <v>51</v>
      </c>
      <c r="T338" s="21"/>
      <c r="U338" s="35"/>
      <c r="V338" s="35"/>
      <c r="W338" s="7"/>
      <c r="X338" s="7"/>
      <c r="Y338" s="7"/>
      <c r="Z338" s="7"/>
      <c r="AA338" s="7"/>
      <c r="AB338" s="7"/>
      <c r="AC338" s="2"/>
      <c r="AD338" s="2"/>
      <c r="AE338" s="2"/>
      <c r="AF338" s="2"/>
      <c r="AG338" s="2"/>
      <c r="AH338" s="2"/>
      <c r="AI338" s="2"/>
      <c r="AJ338" s="2"/>
      <c r="AK338" s="2"/>
      <c r="AL338" s="2"/>
      <c r="AM338" s="2"/>
      <c r="AN338" s="2"/>
      <c r="AO338" s="2"/>
    </row>
    <row r="339" spans="1:41">
      <c r="A339" s="126"/>
      <c r="J339" s="26"/>
      <c r="K339" s="167" t="str">
        <f>Q339&amp;" ("&amp;TEXT(R339,"0.0%")&amp;")"</f>
        <v>SREB states (3.1%)</v>
      </c>
      <c r="L339" s="720">
        <v>6407.2177982859994</v>
      </c>
      <c r="M339" s="721">
        <v>8904.8023799956572</v>
      </c>
      <c r="N339" s="177">
        <f>+L339/S339</f>
        <v>0.41844366214811435</v>
      </c>
      <c r="O339" s="119"/>
      <c r="P339" s="119"/>
      <c r="Q339" s="660" t="s">
        <v>0</v>
      </c>
      <c r="R339" s="723">
        <v>3.128451598319644E-2</v>
      </c>
      <c r="S339" s="722">
        <v>15312.020178281657</v>
      </c>
      <c r="T339" s="238"/>
      <c r="U339" s="35"/>
      <c r="V339" s="35"/>
      <c r="W339" s="7"/>
      <c r="X339" s="35"/>
      <c r="Y339" s="7"/>
      <c r="Z339" s="7"/>
      <c r="AA339" s="7"/>
      <c r="AB339" s="7"/>
      <c r="AC339" s="2"/>
      <c r="AD339" s="2"/>
      <c r="AE339" s="2"/>
      <c r="AF339" s="2"/>
      <c r="AG339" s="2"/>
      <c r="AH339" s="2"/>
      <c r="AI339" s="2"/>
      <c r="AJ339" s="2"/>
      <c r="AK339" s="2"/>
      <c r="AL339" s="2"/>
      <c r="AM339" s="2"/>
      <c r="AN339" s="2"/>
      <c r="AO339" s="2"/>
    </row>
    <row r="340" spans="1:41">
      <c r="A340" s="126"/>
      <c r="J340" s="36"/>
      <c r="K340" s="167"/>
      <c r="L340" s="720"/>
      <c r="M340" s="721"/>
      <c r="N340" s="159"/>
      <c r="O340" s="136"/>
      <c r="P340" s="136"/>
      <c r="Q340" s="660"/>
      <c r="R340" s="723"/>
      <c r="S340" s="722"/>
      <c r="T340" s="238"/>
      <c r="U340" s="35"/>
      <c r="V340" s="35"/>
      <c r="W340" s="7"/>
      <c r="X340" s="35"/>
      <c r="Y340" s="7"/>
      <c r="Z340" s="7"/>
      <c r="AA340" s="7"/>
      <c r="AB340" s="7"/>
      <c r="AC340" s="2"/>
      <c r="AD340" s="2"/>
      <c r="AE340" s="2"/>
      <c r="AF340" s="2"/>
      <c r="AG340" s="2"/>
      <c r="AH340" s="2"/>
      <c r="AI340" s="2"/>
      <c r="AJ340" s="2"/>
      <c r="AK340" s="2"/>
      <c r="AL340" s="2"/>
      <c r="AM340" s="2"/>
      <c r="AN340" s="2"/>
      <c r="AO340" s="2"/>
    </row>
    <row r="341" spans="1:41">
      <c r="A341" s="126"/>
      <c r="J341" s="26"/>
      <c r="K341" s="167" t="str">
        <f t="shared" ref="K341:K356" si="27">Q341&amp;" ("&amp;TEXT(R341,"0.0%")&amp;")"</f>
        <v>Delaware (1.4%)</v>
      </c>
      <c r="L341" s="720">
        <v>6300.5345464537595</v>
      </c>
      <c r="M341" s="721">
        <v>23742.801127632076</v>
      </c>
      <c r="N341" s="177">
        <f t="shared" ref="N341:N356" si="28">+L341/S341</f>
        <v>0.20971488035825347</v>
      </c>
      <c r="O341" s="119"/>
      <c r="P341" s="119"/>
      <c r="Q341" s="660" t="s">
        <v>36</v>
      </c>
      <c r="R341" s="723">
        <v>1.4337865128162789E-2</v>
      </c>
      <c r="S341" s="722">
        <v>30043.335674085836</v>
      </c>
      <c r="T341" s="238"/>
      <c r="U341" s="35"/>
      <c r="V341" s="35"/>
      <c r="W341" s="7"/>
      <c r="X341" s="35"/>
      <c r="Y341" s="7"/>
      <c r="Z341" s="7"/>
      <c r="AA341" s="7"/>
      <c r="AB341" s="7"/>
      <c r="AC341" s="2"/>
      <c r="AD341" s="2"/>
      <c r="AE341" s="2"/>
      <c r="AF341" s="2"/>
      <c r="AG341" s="2"/>
      <c r="AH341" s="2"/>
      <c r="AI341" s="2"/>
      <c r="AJ341" s="2"/>
      <c r="AK341" s="2"/>
      <c r="AL341" s="2"/>
      <c r="AM341" s="2"/>
      <c r="AN341" s="2"/>
      <c r="AO341" s="2"/>
    </row>
    <row r="342" spans="1:41">
      <c r="A342" s="126"/>
      <c r="J342" s="26"/>
      <c r="K342" s="167" t="str">
        <f t="shared" si="27"/>
        <v>Maryland (5.4%)</v>
      </c>
      <c r="L342" s="720">
        <v>10733.541076936903</v>
      </c>
      <c r="M342" s="721">
        <v>10896.933575442028</v>
      </c>
      <c r="N342" s="177">
        <f t="shared" si="28"/>
        <v>0.49622309493594136</v>
      </c>
      <c r="O342" s="119"/>
      <c r="P342" s="119"/>
      <c r="Q342" s="660" t="s">
        <v>41</v>
      </c>
      <c r="R342" s="723">
        <v>5.3603614800352015E-2</v>
      </c>
      <c r="S342" s="722">
        <v>21630.474652378929</v>
      </c>
      <c r="T342" s="238"/>
      <c r="U342" s="35"/>
      <c r="V342" s="35"/>
      <c r="W342" s="7"/>
      <c r="X342" s="35"/>
      <c r="Y342" s="7"/>
      <c r="Z342" s="7"/>
      <c r="AA342" s="7"/>
      <c r="AB342" s="7"/>
      <c r="AC342" s="2"/>
      <c r="AD342" s="2"/>
      <c r="AE342" s="2"/>
      <c r="AF342" s="2"/>
      <c r="AG342" s="2"/>
      <c r="AH342" s="2"/>
      <c r="AI342" s="2"/>
      <c r="AJ342" s="2"/>
      <c r="AK342" s="2"/>
      <c r="AL342" s="2"/>
      <c r="AM342" s="2"/>
      <c r="AN342" s="2"/>
      <c r="AO342" s="2"/>
    </row>
    <row r="343" spans="1:41">
      <c r="A343" s="126"/>
      <c r="J343" s="26"/>
      <c r="K343" s="167" t="str">
        <f t="shared" si="27"/>
        <v>Kentucky (3.2%)</v>
      </c>
      <c r="L343" s="720">
        <v>6580.2965399701989</v>
      </c>
      <c r="M343" s="721">
        <v>12977.783553126266</v>
      </c>
      <c r="N343" s="177">
        <f t="shared" si="28"/>
        <v>0.33644900259370991</v>
      </c>
      <c r="O343" s="119"/>
      <c r="P343" s="119"/>
      <c r="Q343" s="660" t="s">
        <v>39</v>
      </c>
      <c r="R343" s="723">
        <v>3.2419165667768063E-2</v>
      </c>
      <c r="S343" s="722">
        <v>19558.080093096465</v>
      </c>
      <c r="T343" s="238"/>
      <c r="U343" s="35"/>
      <c r="V343" s="35"/>
      <c r="W343" s="7"/>
      <c r="X343" s="35"/>
      <c r="Y343" s="7"/>
      <c r="Z343" s="7"/>
      <c r="AA343" s="7"/>
      <c r="AB343" s="7"/>
      <c r="AC343" s="2"/>
      <c r="AD343" s="2"/>
      <c r="AE343" s="2"/>
      <c r="AF343" s="2"/>
      <c r="AG343" s="2"/>
      <c r="AH343" s="2"/>
      <c r="AI343" s="2"/>
      <c r="AJ343" s="2"/>
      <c r="AK343" s="2"/>
      <c r="AL343" s="2"/>
      <c r="AM343" s="2"/>
      <c r="AN343" s="2"/>
      <c r="AO343" s="2"/>
    </row>
    <row r="344" spans="1:41">
      <c r="A344" s="126"/>
      <c r="J344" s="26"/>
      <c r="K344" s="167" t="str">
        <f t="shared" si="27"/>
        <v>South Carolina (3.8%)</v>
      </c>
      <c r="L344" s="720">
        <v>3403.3302611242357</v>
      </c>
      <c r="M344" s="721">
        <v>15023.796372187258</v>
      </c>
      <c r="N344" s="177">
        <f t="shared" si="28"/>
        <v>0.18469131562659866</v>
      </c>
      <c r="O344" s="119"/>
      <c r="P344" s="119"/>
      <c r="Q344" s="660" t="s">
        <v>45</v>
      </c>
      <c r="R344" s="723">
        <v>3.7950544980069792E-2</v>
      </c>
      <c r="S344" s="722">
        <v>18427.126633311495</v>
      </c>
      <c r="T344" s="238"/>
      <c r="U344" s="35"/>
      <c r="V344" s="35"/>
      <c r="W344" s="7"/>
      <c r="X344" s="35"/>
      <c r="Y344" s="7"/>
      <c r="Z344" s="7"/>
      <c r="AA344" s="7"/>
      <c r="AB344" s="7"/>
      <c r="AC344" s="2"/>
      <c r="AD344" s="2"/>
      <c r="AE344" s="2"/>
      <c r="AF344" s="2"/>
      <c r="AG344" s="2"/>
      <c r="AH344" s="2"/>
      <c r="AI344" s="3"/>
      <c r="AJ344" s="2"/>
      <c r="AK344" s="5"/>
      <c r="AL344" s="2"/>
      <c r="AM344" s="2"/>
      <c r="AN344" s="2"/>
      <c r="AO344" s="2"/>
    </row>
    <row r="345" spans="1:41">
      <c r="A345" s="126"/>
      <c r="J345" s="26"/>
      <c r="K345" s="167" t="str">
        <f t="shared" si="27"/>
        <v>North Carolina (3.1%)</v>
      </c>
      <c r="L345" s="720">
        <v>10025.460532777179</v>
      </c>
      <c r="M345" s="721">
        <v>7532.7418327651822</v>
      </c>
      <c r="N345" s="177">
        <f t="shared" si="28"/>
        <v>0.57098445068909531</v>
      </c>
      <c r="O345" s="119"/>
      <c r="P345" s="119"/>
      <c r="Q345" s="660" t="s">
        <v>43</v>
      </c>
      <c r="R345" s="723">
        <v>3.0902464041067661E-2</v>
      </c>
      <c r="S345" s="722">
        <v>17558.202365542362</v>
      </c>
      <c r="T345" s="238"/>
      <c r="U345" s="35"/>
      <c r="V345" s="35"/>
      <c r="W345" s="7"/>
      <c r="X345" s="35"/>
      <c r="Y345" s="7"/>
      <c r="Z345" s="7"/>
      <c r="AA345" s="7"/>
      <c r="AB345" s="7"/>
      <c r="AC345" s="2"/>
      <c r="AD345" s="2"/>
      <c r="AE345" s="2"/>
      <c r="AF345" s="2"/>
      <c r="AG345" s="12"/>
      <c r="AH345" s="16"/>
      <c r="AI345" s="23"/>
      <c r="AJ345" s="2"/>
      <c r="AK345" s="5"/>
      <c r="AL345" s="2"/>
      <c r="AM345" s="2"/>
      <c r="AN345" s="2"/>
      <c r="AO345" s="2"/>
    </row>
    <row r="346" spans="1:41">
      <c r="A346" s="126"/>
      <c r="J346" s="26"/>
      <c r="K346" s="167" t="str">
        <f t="shared" si="27"/>
        <v>Alabama (-1.4%)</v>
      </c>
      <c r="L346" s="720">
        <v>5507.7665009381089</v>
      </c>
      <c r="M346" s="721">
        <v>11667.540592342766</v>
      </c>
      <c r="N346" s="178">
        <f t="shared" si="28"/>
        <v>0.32067936084198417</v>
      </c>
      <c r="O346" s="119"/>
      <c r="P346" s="119"/>
      <c r="Q346" s="660" t="s">
        <v>34</v>
      </c>
      <c r="R346" s="723">
        <v>-1.4095009681041333E-2</v>
      </c>
      <c r="S346" s="722">
        <v>17175.307093280877</v>
      </c>
      <c r="T346" s="238"/>
      <c r="U346" s="35"/>
      <c r="V346" s="35"/>
      <c r="W346" s="7"/>
      <c r="X346" s="35"/>
      <c r="Y346" s="7"/>
      <c r="Z346" s="7"/>
      <c r="AA346" s="7"/>
      <c r="AB346" s="7"/>
      <c r="AC346" s="2"/>
      <c r="AD346" s="2"/>
      <c r="AE346" s="2"/>
      <c r="AF346" s="2"/>
      <c r="AG346" s="12"/>
      <c r="AH346" s="16"/>
      <c r="AI346" s="16"/>
      <c r="AJ346" s="2"/>
      <c r="AK346" s="5"/>
      <c r="AL346" s="2"/>
      <c r="AM346" s="2"/>
      <c r="AN346" s="2"/>
      <c r="AO346" s="2"/>
    </row>
    <row r="347" spans="1:41">
      <c r="A347" s="126"/>
      <c r="J347" s="26"/>
      <c r="K347" s="167" t="str">
        <f t="shared" si="27"/>
        <v>Virginia (6.2%)</v>
      </c>
      <c r="L347" s="720">
        <v>5168.0036196172041</v>
      </c>
      <c r="M347" s="721">
        <v>11693.172035890848</v>
      </c>
      <c r="N347" s="177">
        <f t="shared" si="28"/>
        <v>0.30650315999341182</v>
      </c>
      <c r="O347" s="119"/>
      <c r="P347" s="119"/>
      <c r="Q347" s="660" t="s">
        <v>48</v>
      </c>
      <c r="R347" s="723">
        <v>6.2047015483542037E-2</v>
      </c>
      <c r="S347" s="722">
        <v>16861.17565550805</v>
      </c>
      <c r="T347" s="238"/>
      <c r="U347" s="35"/>
      <c r="V347" s="35"/>
      <c r="W347" s="7"/>
      <c r="X347" s="35"/>
      <c r="Y347" s="7"/>
      <c r="Z347" s="7"/>
      <c r="AA347" s="7"/>
      <c r="AB347" s="7"/>
      <c r="AC347" s="2"/>
      <c r="AD347" s="2"/>
      <c r="AE347" s="2"/>
      <c r="AF347" s="2"/>
      <c r="AG347" s="12"/>
      <c r="AH347" s="16"/>
      <c r="AI347" s="16"/>
      <c r="AJ347" s="2"/>
      <c r="AK347" s="5"/>
      <c r="AL347" s="2"/>
      <c r="AM347" s="2"/>
      <c r="AN347" s="2"/>
      <c r="AO347" s="2"/>
    </row>
    <row r="348" spans="1:41">
      <c r="A348" s="126"/>
      <c r="J348" s="26"/>
      <c r="K348" s="167" t="str">
        <f t="shared" si="27"/>
        <v>Mississippi (5.9%)</v>
      </c>
      <c r="L348" s="720">
        <v>7090.6623821027042</v>
      </c>
      <c r="M348" s="721">
        <v>9536.95555138907</v>
      </c>
      <c r="N348" s="177">
        <f t="shared" si="28"/>
        <v>0.42643885675413012</v>
      </c>
      <c r="O348" s="119"/>
      <c r="P348" s="119"/>
      <c r="Q348" s="660" t="s">
        <v>42</v>
      </c>
      <c r="R348" s="723">
        <v>5.8963574096498675E-2</v>
      </c>
      <c r="S348" s="722">
        <v>16627.617933491776</v>
      </c>
      <c r="T348" s="238"/>
      <c r="U348" s="35"/>
      <c r="V348" s="35"/>
      <c r="W348" s="7"/>
      <c r="X348" s="35"/>
      <c r="Y348" s="7"/>
      <c r="Z348" s="7"/>
      <c r="AA348" s="7"/>
      <c r="AB348" s="7"/>
      <c r="AC348" s="2"/>
      <c r="AD348" s="2"/>
      <c r="AE348" s="2"/>
      <c r="AF348" s="2"/>
      <c r="AG348" s="12"/>
      <c r="AH348" s="16"/>
      <c r="AI348" s="16"/>
      <c r="AJ348" s="2"/>
      <c r="AK348" s="5"/>
      <c r="AL348" s="2"/>
      <c r="AM348" s="2"/>
      <c r="AN348" s="2"/>
      <c r="AO348" s="2"/>
    </row>
    <row r="349" spans="1:41">
      <c r="A349" s="126"/>
      <c r="J349" s="26"/>
      <c r="K349" s="167" t="str">
        <f t="shared" si="27"/>
        <v>Tennessee (4.5%)</v>
      </c>
      <c r="L349" s="720">
        <v>5748.623325823597</v>
      </c>
      <c r="M349" s="721">
        <v>9211.897974036121</v>
      </c>
      <c r="N349" s="177">
        <f t="shared" si="28"/>
        <v>0.38425287532443814</v>
      </c>
      <c r="O349" s="119"/>
      <c r="P349" s="119"/>
      <c r="Q349" s="660" t="s">
        <v>46</v>
      </c>
      <c r="R349" s="723">
        <v>4.5156526698249023E-2</v>
      </c>
      <c r="S349" s="722">
        <v>14960.521299859718</v>
      </c>
      <c r="T349" s="238"/>
      <c r="U349" s="35"/>
      <c r="V349" s="35"/>
      <c r="W349" s="7"/>
      <c r="X349" s="35"/>
      <c r="Y349" s="7"/>
      <c r="Z349" s="7"/>
      <c r="AA349" s="7"/>
      <c r="AB349" s="7"/>
      <c r="AC349" s="2"/>
      <c r="AD349" s="2"/>
      <c r="AE349" s="2"/>
      <c r="AF349" s="2"/>
      <c r="AG349" s="12"/>
      <c r="AH349" s="16"/>
      <c r="AI349" s="16"/>
      <c r="AJ349" s="2"/>
      <c r="AK349" s="5"/>
      <c r="AL349" s="2"/>
      <c r="AM349" s="2"/>
      <c r="AN349" s="2"/>
      <c r="AO349" s="2"/>
    </row>
    <row r="350" spans="1:41">
      <c r="A350" s="126"/>
      <c r="J350" s="26"/>
      <c r="K350" s="167" t="str">
        <f t="shared" si="27"/>
        <v>Oklahoma (21.0%)</v>
      </c>
      <c r="L350" s="720">
        <v>5645.4665640781732</v>
      </c>
      <c r="M350" s="721">
        <v>9263.1953891134963</v>
      </c>
      <c r="N350" s="177">
        <f t="shared" si="28"/>
        <v>0.37867023759765261</v>
      </c>
      <c r="O350" s="119"/>
      <c r="P350" s="119"/>
      <c r="Q350" s="660" t="s">
        <v>44</v>
      </c>
      <c r="R350" s="723">
        <v>0.20980825874125383</v>
      </c>
      <c r="S350" s="722">
        <v>14908.661953191669</v>
      </c>
      <c r="T350" s="238"/>
      <c r="U350" s="35"/>
      <c r="V350" s="35"/>
      <c r="W350" s="7"/>
      <c r="X350" s="35"/>
      <c r="Y350" s="7"/>
      <c r="Z350" s="7"/>
      <c r="AA350" s="7"/>
      <c r="AB350" s="7"/>
      <c r="AC350" s="2"/>
      <c r="AD350" s="2"/>
      <c r="AE350" s="2"/>
      <c r="AF350" s="2"/>
      <c r="AG350" s="12"/>
      <c r="AH350" s="16"/>
      <c r="AI350" s="16"/>
      <c r="AJ350" s="2"/>
      <c r="AK350" s="5"/>
      <c r="AL350" s="2"/>
      <c r="AM350" s="2"/>
      <c r="AN350" s="2"/>
      <c r="AO350" s="2"/>
    </row>
    <row r="351" spans="1:41">
      <c r="A351" s="126"/>
      <c r="J351" s="26"/>
      <c r="K351" s="167" t="str">
        <f t="shared" si="27"/>
        <v>Arkansas (-2.5%)</v>
      </c>
      <c r="L351" s="720">
        <v>6655.6615859438352</v>
      </c>
      <c r="M351" s="721">
        <v>7381.4648858303972</v>
      </c>
      <c r="N351" s="177">
        <f t="shared" si="28"/>
        <v>0.47414701287524896</v>
      </c>
      <c r="O351" s="119"/>
      <c r="P351" s="119"/>
      <c r="Q351" s="660" t="s">
        <v>35</v>
      </c>
      <c r="R351" s="723">
        <v>-2.513294958079644E-2</v>
      </c>
      <c r="S351" s="722">
        <v>14037.126471774232</v>
      </c>
      <c r="T351" s="238"/>
      <c r="U351" s="35"/>
      <c r="V351" s="35"/>
      <c r="W351" s="7"/>
      <c r="X351" s="35"/>
      <c r="Y351" s="7"/>
      <c r="Z351" s="7"/>
      <c r="AA351" s="7"/>
      <c r="AB351" s="7"/>
      <c r="AC351" s="2"/>
      <c r="AD351" s="2"/>
      <c r="AE351" s="2"/>
      <c r="AF351" s="2"/>
      <c r="AG351" s="12"/>
      <c r="AH351" s="16"/>
      <c r="AI351" s="16"/>
      <c r="AJ351" s="2"/>
      <c r="AK351" s="5"/>
      <c r="AL351" s="2"/>
      <c r="AM351" s="2"/>
      <c r="AN351" s="2"/>
      <c r="AO351" s="2"/>
    </row>
    <row r="352" spans="1:41">
      <c r="A352" s="134"/>
      <c r="J352" s="26"/>
      <c r="K352" s="167" t="str">
        <f t="shared" si="27"/>
        <v>Georgia (2.6%)</v>
      </c>
      <c r="L352" s="951">
        <v>6206.7361055174597</v>
      </c>
      <c r="M352" s="954">
        <v>7750.9453025989369</v>
      </c>
      <c r="N352" s="952">
        <f t="shared" si="28"/>
        <v>0.44468246007594359</v>
      </c>
      <c r="O352" s="119"/>
      <c r="P352" s="119"/>
      <c r="Q352" s="660" t="s">
        <v>38</v>
      </c>
      <c r="R352" s="956">
        <v>2.5720962320491286E-2</v>
      </c>
      <c r="S352" s="957">
        <v>13957.681408116398</v>
      </c>
      <c r="T352" s="238"/>
      <c r="U352" s="35"/>
      <c r="V352" s="35"/>
      <c r="W352" s="7"/>
      <c r="X352" s="35"/>
      <c r="Y352" s="7"/>
      <c r="Z352" s="7"/>
      <c r="AA352" s="7"/>
      <c r="AB352" s="7"/>
      <c r="AC352" s="2"/>
      <c r="AD352" s="2"/>
      <c r="AE352" s="2"/>
      <c r="AF352" s="2"/>
      <c r="AG352" s="12"/>
      <c r="AH352" s="16"/>
      <c r="AI352" s="16"/>
      <c r="AJ352" s="2"/>
      <c r="AK352" s="5"/>
      <c r="AL352" s="2"/>
      <c r="AM352" s="2"/>
      <c r="AN352" s="2"/>
      <c r="AO352" s="2"/>
    </row>
    <row r="353" spans="1:41">
      <c r="A353" s="126"/>
      <c r="J353" s="26"/>
      <c r="K353" s="167" t="str">
        <f t="shared" si="27"/>
        <v>West Virginia (6.0%)</v>
      </c>
      <c r="L353" s="720">
        <v>4077.0698901063784</v>
      </c>
      <c r="M353" s="721">
        <v>9675.4253818502639</v>
      </c>
      <c r="N353" s="177">
        <f t="shared" si="28"/>
        <v>0.29646037387994034</v>
      </c>
      <c r="O353" s="119"/>
      <c r="P353" s="119"/>
      <c r="Q353" s="660" t="s">
        <v>49</v>
      </c>
      <c r="R353" s="723">
        <v>5.9856699116168047E-2</v>
      </c>
      <c r="S353" s="722">
        <v>13752.495271956643</v>
      </c>
      <c r="T353" s="238"/>
      <c r="U353" s="35"/>
      <c r="V353" s="35"/>
      <c r="W353" s="7"/>
      <c r="X353" s="35"/>
      <c r="Y353" s="7"/>
      <c r="Z353" s="7"/>
      <c r="AA353" s="7"/>
      <c r="AB353" s="7"/>
      <c r="AC353" s="2"/>
      <c r="AD353" s="2"/>
      <c r="AE353" s="2"/>
      <c r="AF353" s="2"/>
      <c r="AG353" s="12"/>
      <c r="AH353" s="16"/>
      <c r="AI353" s="16"/>
      <c r="AJ353" s="2"/>
      <c r="AK353" s="5"/>
      <c r="AL353" s="2"/>
      <c r="AM353" s="2"/>
      <c r="AN353" s="2"/>
      <c r="AO353" s="2"/>
    </row>
    <row r="354" spans="1:41">
      <c r="A354" s="126"/>
      <c r="J354" s="26"/>
      <c r="K354" s="167" t="str">
        <f t="shared" si="27"/>
        <v>Texas (1.0%)</v>
      </c>
      <c r="L354" s="720">
        <v>6370.4039172884841</v>
      </c>
      <c r="M354" s="721">
        <v>7171.9635863844333</v>
      </c>
      <c r="N354" s="177">
        <f t="shared" si="28"/>
        <v>0.4704054823176762</v>
      </c>
      <c r="O354" s="119"/>
      <c r="P354" s="119"/>
      <c r="Q354" s="660" t="s">
        <v>47</v>
      </c>
      <c r="R354" s="723">
        <v>1.0475886833690856E-2</v>
      </c>
      <c r="S354" s="722">
        <v>13542.367503672918</v>
      </c>
      <c r="T354" s="238"/>
      <c r="U354" s="35"/>
      <c r="V354" s="35"/>
      <c r="W354" s="7"/>
      <c r="X354" s="35"/>
      <c r="Y354" s="7"/>
      <c r="Z354" s="7"/>
      <c r="AA354" s="7"/>
      <c r="AB354" s="7"/>
      <c r="AC354" s="2"/>
      <c r="AD354" s="2"/>
      <c r="AE354" s="2"/>
      <c r="AF354" s="2"/>
      <c r="AG354" s="12"/>
      <c r="AH354" s="16"/>
      <c r="AI354" s="16"/>
      <c r="AJ354" s="2"/>
      <c r="AK354" s="5"/>
      <c r="AL354" s="2"/>
      <c r="AM354" s="2"/>
      <c r="AN354" s="2"/>
      <c r="AO354" s="2"/>
    </row>
    <row r="355" spans="1:41">
      <c r="A355" s="126"/>
      <c r="J355" s="26"/>
      <c r="K355" s="167" t="str">
        <f t="shared" si="27"/>
        <v>Florida (-1.0%)</v>
      </c>
      <c r="L355" s="720">
        <v>6663.0907965547676</v>
      </c>
      <c r="M355" s="721">
        <v>5676.271887931508</v>
      </c>
      <c r="N355" s="177">
        <f t="shared" si="28"/>
        <v>0.53998662385797047</v>
      </c>
      <c r="O355" s="119"/>
      <c r="P355" s="119"/>
      <c r="Q355" s="660" t="s">
        <v>37</v>
      </c>
      <c r="R355" s="723">
        <v>-9.5611437253259896E-3</v>
      </c>
      <c r="S355" s="722">
        <v>12339.362684486276</v>
      </c>
      <c r="T355" s="238"/>
      <c r="U355" s="7"/>
      <c r="V355" s="7"/>
      <c r="W355" s="7"/>
      <c r="X355" s="7"/>
      <c r="Y355" s="7"/>
      <c r="Z355" s="7"/>
      <c r="AA355" s="7"/>
      <c r="AB355" s="7"/>
      <c r="AC355" s="2"/>
      <c r="AD355" s="2"/>
      <c r="AE355" s="2"/>
      <c r="AF355" s="2"/>
      <c r="AG355" s="12"/>
      <c r="AH355" s="16"/>
      <c r="AI355" s="16"/>
      <c r="AJ355" s="2"/>
      <c r="AK355" s="5"/>
      <c r="AL355" s="2"/>
      <c r="AM355" s="2"/>
      <c r="AN355" s="2"/>
      <c r="AO355" s="2"/>
    </row>
    <row r="356" spans="1:41">
      <c r="A356" s="126"/>
      <c r="J356" s="18"/>
      <c r="K356" s="167" t="str">
        <f t="shared" si="27"/>
        <v>Louisiana (5.8%)</v>
      </c>
      <c r="L356" s="720">
        <v>3970.8070778283986</v>
      </c>
      <c r="M356" s="721">
        <v>7894.680415508722</v>
      </c>
      <c r="N356" s="177">
        <f t="shared" si="28"/>
        <v>0.33465182783751135</v>
      </c>
      <c r="O356" s="119"/>
      <c r="P356" s="119"/>
      <c r="Q356" s="661" t="s">
        <v>40</v>
      </c>
      <c r="R356" s="723">
        <v>5.8386093842513254E-2</v>
      </c>
      <c r="S356" s="722">
        <v>11865.487493337121</v>
      </c>
      <c r="T356" s="238"/>
      <c r="Y356" s="7"/>
      <c r="Z356" s="7"/>
      <c r="AA356" s="7"/>
      <c r="AB356" s="7"/>
      <c r="AC356" s="2"/>
      <c r="AD356" s="2"/>
      <c r="AE356" s="2"/>
      <c r="AF356" s="2"/>
      <c r="AG356" s="12"/>
      <c r="AH356" s="16"/>
      <c r="AI356" s="16"/>
      <c r="AJ356" s="2"/>
      <c r="AK356" s="5"/>
      <c r="AL356" s="2"/>
      <c r="AM356" s="2"/>
      <c r="AN356" s="2"/>
      <c r="AO356" s="2"/>
    </row>
    <row r="357" spans="1:41">
      <c r="A357" s="126"/>
      <c r="K357" s="115"/>
      <c r="L357" s="115"/>
      <c r="M357" s="115"/>
      <c r="N357" s="115"/>
      <c r="O357" s="115"/>
      <c r="P357" s="115"/>
      <c r="Q357" s="115"/>
      <c r="R357" s="115"/>
      <c r="S357" s="7"/>
      <c r="T357" s="60"/>
      <c r="U357" s="61"/>
      <c r="V357" s="61"/>
      <c r="W357" s="61"/>
      <c r="X357" s="61"/>
      <c r="Y357" s="35"/>
      <c r="Z357" s="7"/>
      <c r="AA357" s="7"/>
      <c r="AB357" s="7"/>
      <c r="AC357" s="2"/>
      <c r="AD357" s="2"/>
      <c r="AE357" s="2"/>
      <c r="AF357" s="2"/>
      <c r="AG357" s="12"/>
      <c r="AH357" s="16"/>
      <c r="AI357" s="16"/>
      <c r="AJ357" s="2"/>
      <c r="AK357" s="5"/>
      <c r="AL357" s="2"/>
      <c r="AM357" s="2"/>
      <c r="AN357" s="2"/>
      <c r="AO357" s="2"/>
    </row>
    <row r="358" spans="1:41">
      <c r="A358" s="126"/>
      <c r="J358" s="810" t="s">
        <v>211</v>
      </c>
      <c r="K358" s="166"/>
      <c r="L358" s="728" t="s">
        <v>9</v>
      </c>
      <c r="M358" s="732" t="s">
        <v>1</v>
      </c>
      <c r="N358" s="204"/>
      <c r="O358" s="55"/>
      <c r="P358" s="811" t="s">
        <v>211</v>
      </c>
      <c r="Q358" s="171"/>
      <c r="R358" s="728" t="s">
        <v>10</v>
      </c>
      <c r="S358" s="204" t="s">
        <v>1</v>
      </c>
      <c r="T358" s="206"/>
      <c r="V358" s="244"/>
      <c r="X358" s="61"/>
      <c r="Y358" s="7"/>
      <c r="Z358" s="7"/>
      <c r="AA358" s="7"/>
      <c r="AB358" s="7"/>
      <c r="AC358" s="2"/>
      <c r="AD358" s="2"/>
      <c r="AE358" s="2"/>
      <c r="AF358" s="2"/>
      <c r="AG358" s="12"/>
      <c r="AH358" s="16"/>
      <c r="AI358" s="16"/>
      <c r="AJ358" s="2"/>
      <c r="AK358" s="5"/>
      <c r="AL358" s="2"/>
      <c r="AM358" s="2"/>
      <c r="AN358" s="2"/>
      <c r="AO358" s="2"/>
    </row>
    <row r="359" spans="1:41">
      <c r="A359" s="126"/>
      <c r="K359" s="167" t="str">
        <f>N359&amp;" ("&amp;TEXT(M359,"0.0%")&amp;")"</f>
        <v>SREB states (1.5%)</v>
      </c>
      <c r="L359" s="720">
        <v>6407.2177982859994</v>
      </c>
      <c r="M359" s="729">
        <v>1.5223796856204352E-2</v>
      </c>
      <c r="N359" s="660" t="s">
        <v>0</v>
      </c>
      <c r="Q359" s="167" t="str">
        <f>T359&amp;" ("&amp;TEXT(S359,"0.0%")&amp;")"</f>
        <v>SREB states (4.3%)</v>
      </c>
      <c r="R359" s="721">
        <v>8904.8023799956572</v>
      </c>
      <c r="S359" s="723">
        <v>4.3158561962437343E-2</v>
      </c>
      <c r="T359" s="660" t="s">
        <v>0</v>
      </c>
      <c r="X359" s="61"/>
      <c r="Y359" s="7"/>
      <c r="Z359" s="7"/>
      <c r="AA359" s="7"/>
      <c r="AB359" s="7"/>
      <c r="AC359" s="2"/>
      <c r="AD359" s="2"/>
      <c r="AE359" s="2"/>
      <c r="AF359" s="2"/>
      <c r="AG359" s="12"/>
      <c r="AH359" s="16"/>
      <c r="AI359" s="16"/>
      <c r="AJ359" s="2"/>
      <c r="AK359" s="5"/>
      <c r="AL359" s="2"/>
      <c r="AM359" s="2"/>
      <c r="AN359" s="2"/>
      <c r="AO359" s="2"/>
    </row>
    <row r="360" spans="1:41">
      <c r="A360" s="126"/>
      <c r="K360" s="159"/>
      <c r="L360" s="720"/>
      <c r="M360" s="730"/>
      <c r="N360" s="660"/>
      <c r="Q360" s="167"/>
      <c r="R360" s="721"/>
      <c r="S360" s="723"/>
      <c r="T360" s="660"/>
      <c r="X360" s="61"/>
      <c r="Y360" s="7"/>
      <c r="Z360" s="7"/>
      <c r="AA360" s="7"/>
      <c r="AB360" s="7"/>
      <c r="AC360" s="2"/>
      <c r="AD360" s="2"/>
      <c r="AE360" s="2"/>
      <c r="AF360" s="2"/>
      <c r="AG360" s="12"/>
      <c r="AH360" s="16"/>
      <c r="AI360" s="16"/>
      <c r="AJ360" s="2"/>
      <c r="AK360" s="5"/>
      <c r="AL360" s="2"/>
      <c r="AM360" s="2"/>
      <c r="AN360" s="2"/>
      <c r="AO360" s="2"/>
    </row>
    <row r="361" spans="1:41">
      <c r="A361" s="126"/>
      <c r="K361" s="167" t="str">
        <f t="shared" ref="K361:K376" si="29">N361&amp;" ("&amp;TEXT(M361,"0.0%")&amp;")"</f>
        <v>Maryland (9.3%)</v>
      </c>
      <c r="L361" s="720">
        <v>10733.541076936903</v>
      </c>
      <c r="M361" s="730">
        <v>9.3248972657005352E-2</v>
      </c>
      <c r="N361" s="660" t="s">
        <v>41</v>
      </c>
      <c r="Q361" s="167" t="str">
        <f t="shared" ref="Q361:Q376" si="30">T361&amp;" ("&amp;TEXT(S361,"0.0%")&amp;")"</f>
        <v>Delaware (2.6%)</v>
      </c>
      <c r="R361" s="721">
        <v>23742.801127632076</v>
      </c>
      <c r="S361" s="734">
        <v>2.6062099502908578E-2</v>
      </c>
      <c r="T361" s="660" t="s">
        <v>36</v>
      </c>
      <c r="X361" s="61"/>
      <c r="Y361" s="7"/>
      <c r="Z361" s="7"/>
      <c r="AA361" s="7"/>
      <c r="AB361" s="7"/>
      <c r="AC361" s="2"/>
      <c r="AD361" s="2"/>
      <c r="AE361" s="2"/>
      <c r="AF361" s="2"/>
      <c r="AG361" s="12"/>
      <c r="AH361" s="16"/>
      <c r="AI361" s="16"/>
      <c r="AJ361" s="2"/>
      <c r="AK361" s="5"/>
      <c r="AL361" s="2"/>
      <c r="AM361" s="2"/>
      <c r="AN361" s="2"/>
      <c r="AO361" s="2"/>
    </row>
    <row r="362" spans="1:41">
      <c r="A362" s="126"/>
      <c r="K362" s="167" t="str">
        <f t="shared" si="29"/>
        <v>North Carolina (0.7%)</v>
      </c>
      <c r="L362" s="720">
        <v>10025.460532777179</v>
      </c>
      <c r="M362" s="730">
        <v>7.2527250856984386E-3</v>
      </c>
      <c r="N362" s="660" t="s">
        <v>43</v>
      </c>
      <c r="Q362" s="167" t="str">
        <f t="shared" si="30"/>
        <v>South Carolina (4.2%)</v>
      </c>
      <c r="R362" s="721">
        <v>15023.796372187258</v>
      </c>
      <c r="S362" s="734">
        <v>4.178170383961681E-2</v>
      </c>
      <c r="T362" s="660" t="s">
        <v>45</v>
      </c>
      <c r="X362" s="61"/>
      <c r="Y362" s="7"/>
      <c r="Z362" s="7"/>
      <c r="AA362" s="7"/>
      <c r="AB362" s="7"/>
      <c r="AC362" s="2"/>
      <c r="AD362" s="2"/>
      <c r="AE362" s="2"/>
      <c r="AF362" s="2"/>
      <c r="AG362" s="12"/>
      <c r="AH362" s="16"/>
      <c r="AI362" s="16"/>
      <c r="AJ362" s="2"/>
      <c r="AK362" s="5"/>
      <c r="AL362" s="2"/>
      <c r="AM362" s="2"/>
      <c r="AN362" s="2"/>
      <c r="AO362" s="2"/>
    </row>
    <row r="363" spans="1:41">
      <c r="A363" s="126"/>
      <c r="K363" s="167" t="str">
        <f t="shared" si="29"/>
        <v>Mississippi (5.0%)</v>
      </c>
      <c r="L363" s="720">
        <v>7090.6623821027042</v>
      </c>
      <c r="M363" s="730">
        <v>5.0434068666086497E-2</v>
      </c>
      <c r="N363" s="660" t="s">
        <v>42</v>
      </c>
      <c r="Q363" s="167" t="str">
        <f t="shared" si="30"/>
        <v>Kentucky (5.1%)</v>
      </c>
      <c r="R363" s="721">
        <v>12977.783553126266</v>
      </c>
      <c r="S363" s="734">
        <v>5.1148647444597697E-2</v>
      </c>
      <c r="T363" s="660" t="s">
        <v>39</v>
      </c>
      <c r="X363" s="61"/>
      <c r="Y363" s="7"/>
      <c r="Z363" s="7"/>
      <c r="AA363" s="7"/>
      <c r="AB363" s="7"/>
      <c r="AC363" s="2"/>
      <c r="AD363" s="2"/>
      <c r="AE363" s="2"/>
      <c r="AF363" s="2"/>
      <c r="AG363" s="12"/>
      <c r="AH363" s="16"/>
      <c r="AI363" s="16"/>
      <c r="AJ363" s="2"/>
      <c r="AK363" s="5"/>
      <c r="AL363" s="2"/>
      <c r="AM363" s="2"/>
      <c r="AN363" s="2"/>
      <c r="AO363" s="2"/>
    </row>
    <row r="364" spans="1:41">
      <c r="A364" s="126"/>
      <c r="K364" s="167" t="str">
        <f t="shared" si="29"/>
        <v>Florida (-2.4%)</v>
      </c>
      <c r="L364" s="720">
        <v>6663.0907965547676</v>
      </c>
      <c r="M364" s="730">
        <v>-2.4392717635633498E-2</v>
      </c>
      <c r="N364" s="660" t="s">
        <v>37</v>
      </c>
      <c r="Q364" s="167" t="str">
        <f t="shared" si="30"/>
        <v>Virginia (8.1%)</v>
      </c>
      <c r="R364" s="721">
        <v>11693.172035890848</v>
      </c>
      <c r="S364" s="734">
        <v>8.0522303596930939E-2</v>
      </c>
      <c r="T364" s="660" t="s">
        <v>48</v>
      </c>
      <c r="X364" s="61"/>
      <c r="Y364" s="7"/>
      <c r="Z364" s="7"/>
      <c r="AA364" s="7"/>
      <c r="AB364" s="7"/>
      <c r="AC364" s="2"/>
      <c r="AD364" s="2"/>
      <c r="AE364" s="2"/>
      <c r="AF364" s="2"/>
      <c r="AG364" s="12"/>
      <c r="AH364" s="16"/>
      <c r="AI364" s="16"/>
      <c r="AJ364" s="2"/>
      <c r="AK364" s="5"/>
      <c r="AL364" s="2"/>
      <c r="AM364" s="2"/>
      <c r="AN364" s="2"/>
      <c r="AO364" s="2"/>
    </row>
    <row r="365" spans="1:41">
      <c r="A365" s="126"/>
      <c r="K365" s="167" t="str">
        <f t="shared" si="29"/>
        <v>Arkansas (0.9%)</v>
      </c>
      <c r="L365" s="720">
        <v>6655.6615859438352</v>
      </c>
      <c r="M365" s="730">
        <v>8.8129623007998509E-3</v>
      </c>
      <c r="N365" s="660" t="s">
        <v>35</v>
      </c>
      <c r="Q365" s="167" t="str">
        <f t="shared" si="30"/>
        <v>Alabama (-3.4%)</v>
      </c>
      <c r="R365" s="721">
        <v>11667.540592342766</v>
      </c>
      <c r="S365" s="734">
        <v>-3.4058705680508276E-2</v>
      </c>
      <c r="T365" s="660" t="s">
        <v>34</v>
      </c>
      <c r="X365" s="61"/>
      <c r="Y365" s="7"/>
      <c r="Z365" s="7"/>
      <c r="AA365" s="7"/>
      <c r="AB365" s="7"/>
      <c r="AC365" s="2"/>
      <c r="AD365" s="2"/>
      <c r="AE365" s="2"/>
      <c r="AF365" s="2"/>
      <c r="AG365" s="12"/>
      <c r="AH365" s="16"/>
      <c r="AI365" s="16"/>
      <c r="AJ365" s="2"/>
      <c r="AK365" s="5"/>
      <c r="AL365" s="2"/>
      <c r="AM365" s="2"/>
      <c r="AN365" s="2"/>
      <c r="AO365" s="2"/>
    </row>
    <row r="366" spans="1:41">
      <c r="A366" s="126"/>
      <c r="K366" s="167" t="str">
        <f t="shared" si="29"/>
        <v>Kentucky (-0.3%)</v>
      </c>
      <c r="L366" s="720">
        <v>6580.2965399701989</v>
      </c>
      <c r="M366" s="730">
        <v>-2.6296338144560266E-3</v>
      </c>
      <c r="N366" s="660" t="s">
        <v>39</v>
      </c>
      <c r="Q366" s="167" t="str">
        <f t="shared" si="30"/>
        <v>Maryland (1.7%)</v>
      </c>
      <c r="R366" s="721">
        <v>10896.933575442028</v>
      </c>
      <c r="S366" s="734">
        <v>1.7266800080162396E-2</v>
      </c>
      <c r="T366" s="660" t="s">
        <v>41</v>
      </c>
      <c r="X366" s="61"/>
      <c r="Y366" s="7"/>
      <c r="Z366" s="7"/>
      <c r="AA366" s="7"/>
      <c r="AB366" s="7"/>
      <c r="AC366" s="2"/>
      <c r="AD366" s="2"/>
      <c r="AE366" s="2"/>
      <c r="AF366" s="2"/>
      <c r="AG366" s="12"/>
      <c r="AH366" s="16"/>
      <c r="AI366" s="16"/>
      <c r="AJ366" s="2"/>
      <c r="AK366" s="5"/>
      <c r="AL366" s="2"/>
      <c r="AM366" s="2"/>
      <c r="AN366" s="2"/>
      <c r="AO366" s="2"/>
    </row>
    <row r="367" spans="1:41">
      <c r="A367" s="126"/>
      <c r="K367" s="167" t="str">
        <f t="shared" si="29"/>
        <v>Texas (-1.5%)</v>
      </c>
      <c r="L367" s="720">
        <v>6370.4039172884841</v>
      </c>
      <c r="M367" s="730">
        <v>-1.5455223937642563E-2</v>
      </c>
      <c r="N367" s="660" t="s">
        <v>47</v>
      </c>
      <c r="Q367" s="167" t="str">
        <f t="shared" si="30"/>
        <v>West Virginia (9.0%)</v>
      </c>
      <c r="R367" s="721">
        <v>9675.4253818502639</v>
      </c>
      <c r="S367" s="734">
        <v>8.9949786873270363E-2</v>
      </c>
      <c r="T367" s="660" t="s">
        <v>49</v>
      </c>
      <c r="X367" s="61"/>
      <c r="Y367" s="7"/>
      <c r="Z367" s="7"/>
      <c r="AA367" s="7"/>
      <c r="AB367" s="7"/>
      <c r="AC367" s="2"/>
      <c r="AD367" s="2"/>
      <c r="AE367" s="2"/>
      <c r="AF367" s="2"/>
      <c r="AG367" s="12"/>
      <c r="AH367" s="16"/>
      <c r="AI367" s="16"/>
      <c r="AJ367" s="2"/>
      <c r="AK367" s="5"/>
      <c r="AL367" s="2"/>
      <c r="AM367" s="2"/>
      <c r="AN367" s="2"/>
      <c r="AO367" s="2"/>
    </row>
    <row r="368" spans="1:41">
      <c r="A368" s="134"/>
      <c r="K368" s="167" t="str">
        <f t="shared" si="29"/>
        <v>Delaware (-2.8%)</v>
      </c>
      <c r="L368" s="720">
        <v>6300.5345464537595</v>
      </c>
      <c r="M368" s="730">
        <v>-2.7535619748798913E-2</v>
      </c>
      <c r="N368" s="660" t="s">
        <v>36</v>
      </c>
      <c r="Q368" s="167" t="str">
        <f t="shared" si="30"/>
        <v>Mississippi (6.5%)</v>
      </c>
      <c r="R368" s="721">
        <v>9536.95555138907</v>
      </c>
      <c r="S368" s="734">
        <v>6.5395528687931498E-2</v>
      </c>
      <c r="T368" s="660" t="s">
        <v>42</v>
      </c>
      <c r="Y368" s="7"/>
      <c r="Z368" s="7"/>
      <c r="AA368" s="7"/>
      <c r="AB368" s="7"/>
      <c r="AC368" s="7"/>
      <c r="AD368" s="7"/>
      <c r="AE368" s="7"/>
      <c r="AF368" s="2"/>
      <c r="AG368" s="12"/>
      <c r="AH368" s="16"/>
      <c r="AI368" s="16"/>
      <c r="AJ368" s="2"/>
      <c r="AK368" s="5"/>
      <c r="AL368" s="2"/>
      <c r="AM368" s="2"/>
      <c r="AN368" s="2"/>
      <c r="AO368" s="2"/>
    </row>
    <row r="369" spans="1:41" s="14" customFormat="1">
      <c r="A369" s="126"/>
      <c r="B369" s="9"/>
      <c r="C369" s="9"/>
      <c r="D369" s="9"/>
      <c r="E369" s="9"/>
      <c r="F369" s="9"/>
      <c r="G369" s="9"/>
      <c r="H369" s="9"/>
      <c r="I369" s="9"/>
      <c r="J369" s="9"/>
      <c r="K369" s="167" t="str">
        <f t="shared" si="29"/>
        <v>Georgia (2.3%)</v>
      </c>
      <c r="L369" s="951">
        <v>6206.7361055174597</v>
      </c>
      <c r="M369" s="953">
        <v>2.2695799957357255E-2</v>
      </c>
      <c r="N369" s="660" t="s">
        <v>38</v>
      </c>
      <c r="O369" s="7"/>
      <c r="P369" s="7"/>
      <c r="Q369" s="167" t="str">
        <f t="shared" si="30"/>
        <v>Oklahoma (23.9%)</v>
      </c>
      <c r="R369" s="721">
        <v>9263.1953891134963</v>
      </c>
      <c r="S369" s="734">
        <v>0.23932756100970104</v>
      </c>
      <c r="T369" s="660" t="s">
        <v>44</v>
      </c>
      <c r="U369" s="9"/>
      <c r="V369" s="9"/>
      <c r="W369" s="9"/>
      <c r="X369" s="9"/>
      <c r="Y369" s="7"/>
      <c r="Z369" s="7"/>
      <c r="AA369" s="7"/>
      <c r="AB369" s="7"/>
      <c r="AC369" s="7"/>
      <c r="AD369" s="7"/>
      <c r="AE369" s="7"/>
      <c r="AF369" s="2"/>
      <c r="AG369" s="12"/>
      <c r="AH369" s="16"/>
      <c r="AI369" s="16"/>
      <c r="AJ369" s="8"/>
      <c r="AK369" s="5"/>
      <c r="AL369" s="8"/>
      <c r="AM369" s="8"/>
      <c r="AN369" s="8"/>
      <c r="AO369" s="8"/>
    </row>
    <row r="370" spans="1:41">
      <c r="A370" s="126"/>
      <c r="K370" s="167" t="str">
        <f t="shared" si="29"/>
        <v>Tennessee (2.3%)</v>
      </c>
      <c r="L370" s="720">
        <v>5748.623325823597</v>
      </c>
      <c r="M370" s="730">
        <v>2.27909298080048E-2</v>
      </c>
      <c r="N370" s="660" t="s">
        <v>46</v>
      </c>
      <c r="Q370" s="167" t="str">
        <f t="shared" si="30"/>
        <v>Tennessee (6.0%)</v>
      </c>
      <c r="R370" s="721">
        <v>9211.897974036121</v>
      </c>
      <c r="S370" s="734">
        <v>5.9616148259426953E-2</v>
      </c>
      <c r="T370" s="660" t="s">
        <v>46</v>
      </c>
      <c r="Y370" s="7"/>
      <c r="Z370" s="7"/>
      <c r="AA370" s="7"/>
      <c r="AB370" s="7"/>
      <c r="AC370" s="7"/>
      <c r="AD370" s="7"/>
      <c r="AE370" s="7"/>
      <c r="AF370" s="2"/>
      <c r="AG370" s="12"/>
      <c r="AH370" s="16"/>
      <c r="AI370" s="16"/>
      <c r="AJ370" s="2"/>
      <c r="AK370" s="5"/>
      <c r="AL370" s="2"/>
      <c r="AM370" s="2"/>
      <c r="AN370" s="2"/>
      <c r="AO370" s="2"/>
    </row>
    <row r="371" spans="1:41">
      <c r="A371" s="126"/>
      <c r="K371" s="167" t="str">
        <f t="shared" si="29"/>
        <v>Oklahoma (16.4%)</v>
      </c>
      <c r="L371" s="720">
        <v>5645.4665640781732</v>
      </c>
      <c r="M371" s="730">
        <v>0.16430447285545421</v>
      </c>
      <c r="N371" s="660" t="s">
        <v>44</v>
      </c>
      <c r="Q371" s="167" t="str">
        <f t="shared" si="30"/>
        <v>Louisiana (8.5%)</v>
      </c>
      <c r="R371" s="721">
        <v>7894.680415508722</v>
      </c>
      <c r="S371" s="734">
        <v>8.4622296740657674E-2</v>
      </c>
      <c r="T371" s="660" t="s">
        <v>40</v>
      </c>
      <c r="X371" s="61"/>
      <c r="Y371" s="7"/>
      <c r="Z371" s="7"/>
      <c r="AA371" s="7"/>
      <c r="AB371" s="7"/>
      <c r="AC371" s="7"/>
      <c r="AD371" s="7"/>
      <c r="AE371" s="7"/>
      <c r="AF371" s="2"/>
      <c r="AG371" s="12"/>
      <c r="AH371" s="16"/>
      <c r="AI371" s="16"/>
      <c r="AJ371" s="2"/>
      <c r="AK371" s="5"/>
      <c r="AL371" s="2"/>
      <c r="AM371" s="2"/>
      <c r="AN371" s="2"/>
      <c r="AO371" s="2"/>
    </row>
    <row r="372" spans="1:41">
      <c r="A372" s="126"/>
      <c r="K372" s="167" t="str">
        <f t="shared" si="29"/>
        <v>Alabama (3.1%)</v>
      </c>
      <c r="L372" s="720">
        <v>5507.7665009381089</v>
      </c>
      <c r="M372" s="730">
        <v>3.1046085695688536E-2</v>
      </c>
      <c r="N372" s="660" t="s">
        <v>34</v>
      </c>
      <c r="Q372" s="167" t="str">
        <f t="shared" si="30"/>
        <v>Georgia (2.8%)</v>
      </c>
      <c r="R372" s="954">
        <v>7750.9453025989369</v>
      </c>
      <c r="S372" s="955">
        <v>2.7874992267949959E-2</v>
      </c>
      <c r="T372" s="660" t="s">
        <v>38</v>
      </c>
      <c r="X372" s="61"/>
      <c r="Y372" s="7"/>
      <c r="Z372" s="7"/>
      <c r="AA372" s="7"/>
      <c r="AB372" s="7"/>
      <c r="AC372" s="2"/>
      <c r="AD372" s="2"/>
      <c r="AE372" s="2"/>
      <c r="AF372" s="2"/>
      <c r="AG372" s="12"/>
      <c r="AH372" s="16"/>
      <c r="AI372" s="16"/>
      <c r="AJ372" s="2"/>
      <c r="AK372" s="5"/>
      <c r="AL372" s="2"/>
      <c r="AM372" s="2"/>
      <c r="AN372" s="2"/>
      <c r="AO372" s="2"/>
    </row>
    <row r="373" spans="1:41">
      <c r="A373" s="126"/>
      <c r="K373" s="167" t="str">
        <f t="shared" si="29"/>
        <v>Virginia (2.2%)</v>
      </c>
      <c r="L373" s="720">
        <v>5168.0036196172041</v>
      </c>
      <c r="M373" s="730">
        <v>2.2489774981112823E-2</v>
      </c>
      <c r="N373" s="660" t="s">
        <v>48</v>
      </c>
      <c r="Q373" s="167" t="str">
        <f t="shared" si="30"/>
        <v>North Carolina (6.4%)</v>
      </c>
      <c r="R373" s="721">
        <v>7532.7418327651822</v>
      </c>
      <c r="S373" s="734">
        <v>6.4156522824491899E-2</v>
      </c>
      <c r="T373" s="660" t="s">
        <v>43</v>
      </c>
      <c r="X373" s="61"/>
      <c r="Y373" s="7"/>
      <c r="Z373" s="7"/>
      <c r="AA373" s="7"/>
      <c r="AB373" s="7"/>
      <c r="AC373" s="2"/>
      <c r="AD373" s="2"/>
      <c r="AE373" s="2"/>
      <c r="AF373" s="2"/>
      <c r="AG373" s="12"/>
      <c r="AH373" s="16"/>
      <c r="AI373" s="16"/>
      <c r="AJ373" s="2"/>
      <c r="AK373" s="5"/>
      <c r="AL373" s="2"/>
      <c r="AM373" s="2"/>
      <c r="AN373" s="2"/>
      <c r="AO373" s="2"/>
    </row>
    <row r="374" spans="1:41">
      <c r="A374" s="126"/>
      <c r="K374" s="167" t="str">
        <f t="shared" si="29"/>
        <v>West Virginia (-0.5%)</v>
      </c>
      <c r="L374" s="720">
        <v>4077.0698901063784</v>
      </c>
      <c r="M374" s="730">
        <v>-5.3162249214153672E-3</v>
      </c>
      <c r="N374" s="660" t="s">
        <v>49</v>
      </c>
      <c r="Q374" s="167" t="str">
        <f t="shared" si="30"/>
        <v>Arkansas (-5.4%)</v>
      </c>
      <c r="R374" s="721">
        <v>7381.4648858303972</v>
      </c>
      <c r="S374" s="734">
        <v>-5.3840096933244978E-2</v>
      </c>
      <c r="T374" s="660" t="s">
        <v>35</v>
      </c>
      <c r="X374" s="61"/>
      <c r="Y374" s="7"/>
      <c r="Z374" s="7"/>
      <c r="AA374" s="7"/>
      <c r="AB374" s="7"/>
      <c r="AC374" s="2"/>
      <c r="AD374" s="2"/>
      <c r="AE374" s="2"/>
      <c r="AF374" s="2"/>
      <c r="AG374" s="12"/>
      <c r="AH374" s="16"/>
      <c r="AI374" s="16"/>
      <c r="AJ374" s="2"/>
      <c r="AK374" s="5"/>
      <c r="AL374" s="2"/>
      <c r="AM374" s="2"/>
      <c r="AN374" s="2"/>
      <c r="AO374" s="2"/>
    </row>
    <row r="375" spans="1:41">
      <c r="A375" s="126"/>
      <c r="K375" s="167" t="str">
        <f t="shared" si="29"/>
        <v>Louisiana (1.0%)</v>
      </c>
      <c r="L375" s="720">
        <v>3970.8070778283986</v>
      </c>
      <c r="M375" s="730">
        <v>9.8211722888805458E-3</v>
      </c>
      <c r="N375" s="660" t="s">
        <v>40</v>
      </c>
      <c r="Q375" s="167" t="str">
        <f t="shared" si="30"/>
        <v>Texas (3.5%)</v>
      </c>
      <c r="R375" s="721">
        <v>7171.9635863844333</v>
      </c>
      <c r="S375" s="734">
        <v>3.468179320881043E-2</v>
      </c>
      <c r="T375" s="660" t="s">
        <v>47</v>
      </c>
      <c r="X375" s="61"/>
      <c r="AF375" s="2"/>
      <c r="AG375" s="2"/>
    </row>
    <row r="376" spans="1:41">
      <c r="A376" s="126"/>
      <c r="K376" s="179" t="str">
        <f t="shared" si="29"/>
        <v>South Carolina (2.1%)</v>
      </c>
      <c r="L376" s="727">
        <v>3403.3302611242357</v>
      </c>
      <c r="M376" s="731">
        <v>2.1369499425199685E-2</v>
      </c>
      <c r="N376" s="661" t="s">
        <v>45</v>
      </c>
      <c r="Q376" s="179" t="str">
        <f t="shared" si="30"/>
        <v>Florida (0.8%)</v>
      </c>
      <c r="R376" s="733">
        <v>5676.271887931508</v>
      </c>
      <c r="S376" s="735">
        <v>8.4347133654308452E-3</v>
      </c>
      <c r="T376" s="661" t="s">
        <v>37</v>
      </c>
      <c r="X376" s="61"/>
      <c r="AF376" s="2"/>
      <c r="AG376" s="2"/>
    </row>
    <row r="377" spans="1:41">
      <c r="A377" s="126"/>
      <c r="K377" s="50"/>
      <c r="L377" s="35"/>
      <c r="M377" s="6"/>
      <c r="N377" s="6"/>
      <c r="O377" s="40"/>
      <c r="P377" s="40"/>
      <c r="AF377" s="2"/>
      <c r="AG377" s="2"/>
    </row>
    <row r="378" spans="1:41">
      <c r="A378" s="126"/>
      <c r="M378" s="35"/>
      <c r="AF378" s="2"/>
      <c r="AG378" s="2"/>
    </row>
    <row r="379" spans="1:41">
      <c r="A379" s="126"/>
      <c r="K379" s="120"/>
      <c r="AF379" s="2"/>
      <c r="AG379" s="2"/>
    </row>
    <row r="380" spans="1:41">
      <c r="A380" s="126"/>
      <c r="K380" s="244"/>
      <c r="AF380" s="2"/>
      <c r="AG380" s="2"/>
    </row>
    <row r="381" spans="1:41">
      <c r="A381" s="126"/>
      <c r="AF381" s="2"/>
      <c r="AG381" s="2"/>
    </row>
    <row r="382" spans="1:41">
      <c r="A382" s="126"/>
      <c r="AF382" s="2"/>
      <c r="AG382" s="2"/>
    </row>
    <row r="383" spans="1:41">
      <c r="A383" s="126"/>
      <c r="AF383" s="2"/>
      <c r="AG383" s="2"/>
    </row>
    <row r="384" spans="1:41">
      <c r="A384" s="126"/>
      <c r="K384" s="133"/>
      <c r="AF384" s="2"/>
      <c r="AG384" s="2"/>
    </row>
    <row r="385" spans="1:33">
      <c r="A385" s="125"/>
      <c r="AF385" s="2"/>
      <c r="AG385" s="2"/>
    </row>
    <row r="386" spans="1:33">
      <c r="A386" s="125"/>
      <c r="B386" s="117" t="s">
        <v>167</v>
      </c>
      <c r="AF386" s="2"/>
      <c r="AG386" s="2"/>
    </row>
    <row r="387" spans="1:33">
      <c r="A387" s="125"/>
      <c r="J387" s="257">
        <v>9</v>
      </c>
      <c r="AF387" s="2"/>
      <c r="AG387" s="2"/>
    </row>
    <row r="388" spans="1:33" ht="45" customHeight="1">
      <c r="A388" s="132"/>
      <c r="B388" s="717" t="s">
        <v>134</v>
      </c>
      <c r="C388" s="19"/>
      <c r="D388" s="19"/>
      <c r="E388" s="19"/>
      <c r="F388" s="19"/>
      <c r="G388" s="19"/>
      <c r="H388" s="19"/>
      <c r="I388" s="19"/>
      <c r="M388" s="245"/>
    </row>
    <row r="389" spans="1:33">
      <c r="A389" s="131"/>
    </row>
    <row r="390" spans="1:33">
      <c r="A390" s="125"/>
    </row>
    <row r="391" spans="1:33">
      <c r="A391" s="125"/>
      <c r="J391" s="810" t="s">
        <v>211</v>
      </c>
    </row>
    <row r="392" spans="1:33">
      <c r="A392" s="126"/>
      <c r="K392" s="294" t="s">
        <v>2</v>
      </c>
    </row>
    <row r="393" spans="1:33">
      <c r="A393" s="126"/>
      <c r="K393" s="293" t="s">
        <v>180</v>
      </c>
      <c r="L393" s="136"/>
      <c r="M393" s="136"/>
      <c r="N393" s="136"/>
      <c r="O393" s="53"/>
      <c r="P393" s="53"/>
      <c r="Q393" s="244"/>
    </row>
    <row r="394" spans="1:33">
      <c r="A394" s="126"/>
      <c r="K394" s="8"/>
      <c r="L394" s="337"/>
      <c r="M394" s="337"/>
      <c r="N394" s="337"/>
      <c r="O394" s="53"/>
      <c r="P394" s="53"/>
      <c r="R394" s="34"/>
    </row>
    <row r="395" spans="1:33">
      <c r="A395" s="126"/>
      <c r="K395" s="337"/>
      <c r="L395" s="297" t="s">
        <v>8</v>
      </c>
      <c r="M395" s="297" t="s">
        <v>1</v>
      </c>
      <c r="N395" s="237"/>
      <c r="O395" s="55"/>
      <c r="P395" s="55"/>
      <c r="Q395" s="34"/>
      <c r="R395" s="29"/>
    </row>
    <row r="396" spans="1:33">
      <c r="A396" s="126"/>
      <c r="K396" s="167" t="str">
        <f>N396&amp;" ("&amp;TEXT(M396,"0.0%")&amp;")"</f>
        <v>SREB states (1.0%)</v>
      </c>
      <c r="L396" s="812">
        <v>77661.566848713541</v>
      </c>
      <c r="M396" s="813">
        <v>9.569287148593647E-3</v>
      </c>
      <c r="N396" s="663" t="s">
        <v>0</v>
      </c>
      <c r="Q396" s="28"/>
      <c r="R396" s="29"/>
    </row>
    <row r="397" spans="1:33" ht="15.75">
      <c r="A397" s="126"/>
      <c r="K397" s="167"/>
      <c r="L397" s="814"/>
      <c r="M397" s="799"/>
      <c r="N397" s="138"/>
      <c r="Q397" s="28"/>
      <c r="R397" s="29"/>
    </row>
    <row r="398" spans="1:33">
      <c r="A398" s="126"/>
      <c r="K398" s="167" t="str">
        <f t="shared" ref="K398:K413" si="31">N398&amp;" ("&amp;TEXT(M398,"0.0%")&amp;")"</f>
        <v>Delaware (0.7%)</v>
      </c>
      <c r="L398" s="815">
        <v>100986.39086242873</v>
      </c>
      <c r="M398" s="799">
        <v>7.4379555177909304E-3</v>
      </c>
      <c r="N398" s="138" t="s">
        <v>36</v>
      </c>
      <c r="Q398" s="256"/>
      <c r="R398" s="29"/>
    </row>
    <row r="399" spans="1:33">
      <c r="A399" s="126"/>
      <c r="K399" s="167" t="str">
        <f t="shared" si="31"/>
        <v>Virginia (0.8%)</v>
      </c>
      <c r="L399" s="815">
        <v>85385.925902297997</v>
      </c>
      <c r="M399" s="799">
        <v>8.4909665081963764E-3</v>
      </c>
      <c r="N399" s="138" t="s">
        <v>48</v>
      </c>
      <c r="Q399" s="256"/>
      <c r="R399" s="29"/>
    </row>
    <row r="400" spans="1:33">
      <c r="A400" s="126"/>
      <c r="K400" s="167" t="str">
        <f t="shared" si="31"/>
        <v>Maryland (7.9%)</v>
      </c>
      <c r="L400" s="815">
        <v>85348.818773950523</v>
      </c>
      <c r="M400" s="799">
        <v>7.8863826107936699E-2</v>
      </c>
      <c r="N400" s="138" t="s">
        <v>41</v>
      </c>
      <c r="Q400" s="28"/>
      <c r="R400" s="29"/>
    </row>
    <row r="401" spans="1:18">
      <c r="A401" s="126"/>
      <c r="K401" s="167" t="str">
        <f t="shared" si="31"/>
        <v>Florida (3.5%)</v>
      </c>
      <c r="L401" s="815">
        <v>83985.657658319222</v>
      </c>
      <c r="M401" s="799">
        <v>3.4703155641654833E-2</v>
      </c>
      <c r="N401" s="138" t="s">
        <v>37</v>
      </c>
      <c r="Q401" s="28"/>
      <c r="R401" s="29"/>
    </row>
    <row r="402" spans="1:18">
      <c r="A402" s="126"/>
      <c r="K402" s="167" t="str">
        <f t="shared" si="31"/>
        <v>Alabama (-0.7%)</v>
      </c>
      <c r="L402" s="815">
        <v>80712.333144913166</v>
      </c>
      <c r="M402" s="799">
        <v>-6.7938968714172619E-3</v>
      </c>
      <c r="N402" s="138" t="s">
        <v>34</v>
      </c>
      <c r="Q402" s="28"/>
      <c r="R402" s="29"/>
    </row>
    <row r="403" spans="1:18">
      <c r="A403" s="126"/>
      <c r="K403" s="167" t="str">
        <f t="shared" si="31"/>
        <v>Texas (-0.5%)</v>
      </c>
      <c r="L403" s="815">
        <v>79951.249975048151</v>
      </c>
      <c r="M403" s="799">
        <v>-5.1888647193668192E-3</v>
      </c>
      <c r="N403" s="138" t="s">
        <v>47</v>
      </c>
      <c r="Q403" s="28"/>
      <c r="R403" s="29"/>
    </row>
    <row r="404" spans="1:18">
      <c r="A404" s="126"/>
      <c r="K404" s="167" t="str">
        <f t="shared" si="31"/>
        <v>South Carolina (3.2%)</v>
      </c>
      <c r="L404" s="815">
        <v>77966.418726138043</v>
      </c>
      <c r="M404" s="799">
        <v>3.2457865973814365E-2</v>
      </c>
      <c r="N404" s="138" t="s">
        <v>45</v>
      </c>
      <c r="Q404" s="28"/>
      <c r="R404" s="29"/>
    </row>
    <row r="405" spans="1:18">
      <c r="A405" s="126"/>
      <c r="K405" s="167" t="str">
        <f t="shared" si="31"/>
        <v>North Carolina (-1.8%)</v>
      </c>
      <c r="L405" s="815">
        <v>76943.984406138989</v>
      </c>
      <c r="M405" s="801">
        <v>-1.7546758396800945E-2</v>
      </c>
      <c r="N405" s="138" t="s">
        <v>43</v>
      </c>
      <c r="Q405" s="28"/>
      <c r="R405" s="29"/>
    </row>
    <row r="406" spans="1:18">
      <c r="A406" s="126"/>
      <c r="K406" s="167" t="str">
        <f t="shared" si="31"/>
        <v>Georgia (2.7%)</v>
      </c>
      <c r="L406" s="815">
        <v>75967.487165460698</v>
      </c>
      <c r="M406" s="799">
        <v>2.7033695317113807E-2</v>
      </c>
      <c r="N406" s="138" t="s">
        <v>38</v>
      </c>
      <c r="Q406" s="28"/>
      <c r="R406" s="29"/>
    </row>
    <row r="407" spans="1:18">
      <c r="A407" s="126"/>
      <c r="K407" s="167" t="str">
        <f t="shared" si="31"/>
        <v>Tennessee (0.5%)</v>
      </c>
      <c r="L407" s="815">
        <v>73044.020073625186</v>
      </c>
      <c r="M407" s="801">
        <v>4.6119204901870492E-3</v>
      </c>
      <c r="N407" s="138" t="s">
        <v>46</v>
      </c>
      <c r="Q407" s="28"/>
      <c r="R407" s="29"/>
    </row>
    <row r="408" spans="1:18">
      <c r="A408" s="126"/>
      <c r="K408" s="167" t="str">
        <f t="shared" si="31"/>
        <v>Kentucky (0.8%)</v>
      </c>
      <c r="L408" s="815">
        <v>72812.244348552675</v>
      </c>
      <c r="M408" s="799">
        <v>8.0145655546421616E-3</v>
      </c>
      <c r="N408" s="138" t="s">
        <v>39</v>
      </c>
      <c r="Q408" s="28"/>
      <c r="R408" s="29"/>
    </row>
    <row r="409" spans="1:18">
      <c r="A409" s="126"/>
      <c r="K409" s="167" t="str">
        <f t="shared" si="31"/>
        <v>West Virginia (1.7%)</v>
      </c>
      <c r="L409" s="815">
        <v>69835.183178335719</v>
      </c>
      <c r="M409" s="801">
        <v>1.6920997879797395E-2</v>
      </c>
      <c r="N409" s="135" t="s">
        <v>49</v>
      </c>
      <c r="Q409" s="28"/>
      <c r="R409" s="29"/>
    </row>
    <row r="410" spans="1:18">
      <c r="A410" s="126"/>
      <c r="K410" s="167" t="str">
        <f t="shared" si="31"/>
        <v>Mississippi (3.9%)</v>
      </c>
      <c r="L410" s="815">
        <v>68568.498804452334</v>
      </c>
      <c r="M410" s="799">
        <v>3.8556593156582476E-2</v>
      </c>
      <c r="N410" s="138" t="s">
        <v>42</v>
      </c>
      <c r="Q410" s="28"/>
      <c r="R410" s="29"/>
    </row>
    <row r="411" spans="1:18">
      <c r="A411" s="126"/>
      <c r="K411" s="167" t="str">
        <f t="shared" si="31"/>
        <v>Louisiana (1.5%)</v>
      </c>
      <c r="L411" s="815">
        <v>66363.821945053554</v>
      </c>
      <c r="M411" s="799">
        <v>1.4674383056350871E-2</v>
      </c>
      <c r="N411" s="138" t="s">
        <v>40</v>
      </c>
      <c r="Q411" s="28"/>
      <c r="R411" s="29"/>
    </row>
    <row r="412" spans="1:18">
      <c r="A412" s="126"/>
      <c r="K412" s="167" t="str">
        <f t="shared" si="31"/>
        <v>Oklahoma (-7.0%)</v>
      </c>
      <c r="L412" s="815">
        <v>66159.291056734961</v>
      </c>
      <c r="M412" s="799">
        <v>-6.96695914289681E-2</v>
      </c>
      <c r="N412" s="138" t="s">
        <v>44</v>
      </c>
      <c r="Q412" s="28"/>
      <c r="R412" s="29"/>
    </row>
    <row r="413" spans="1:18">
      <c r="A413" s="126"/>
      <c r="K413" s="179" t="str">
        <f t="shared" si="31"/>
        <v>Arkansas (0.6%)</v>
      </c>
      <c r="L413" s="816">
        <v>65582.000251000602</v>
      </c>
      <c r="M413" s="817">
        <v>6.2736010211575264E-3</v>
      </c>
      <c r="N413" s="139" t="s">
        <v>35</v>
      </c>
      <c r="Q413" s="28"/>
    </row>
    <row r="414" spans="1:18">
      <c r="A414" s="126"/>
    </row>
    <row r="415" spans="1:18">
      <c r="A415" s="127"/>
      <c r="M415" s="245"/>
    </row>
    <row r="416" spans="1:18">
      <c r="A416" s="125"/>
    </row>
    <row r="417" spans="1:28">
      <c r="A417" s="126"/>
    </row>
    <row r="418" spans="1:28">
      <c r="A418" s="126"/>
    </row>
    <row r="419" spans="1:28" s="14" customFormat="1">
      <c r="A419" s="126"/>
      <c r="B419" s="9"/>
      <c r="C419" s="9"/>
      <c r="D419" s="9"/>
      <c r="E419" s="9"/>
      <c r="F419" s="9"/>
      <c r="G419" s="9"/>
      <c r="H419" s="9"/>
      <c r="I419" s="9"/>
      <c r="J419" s="9"/>
      <c r="K419" s="7"/>
      <c r="L419" s="7"/>
      <c r="M419" s="7"/>
      <c r="N419" s="7"/>
      <c r="O419" s="7"/>
      <c r="P419" s="7"/>
      <c r="Q419" s="53"/>
      <c r="R419" s="53"/>
      <c r="S419" s="9"/>
      <c r="T419" s="22"/>
      <c r="U419" s="9"/>
      <c r="V419" s="9"/>
      <c r="W419" s="9"/>
      <c r="X419" s="9"/>
      <c r="Y419" s="9"/>
      <c r="Z419" s="9"/>
      <c r="AA419" s="9"/>
      <c r="AB419" s="9"/>
    </row>
    <row r="420" spans="1:28">
      <c r="A420" s="126"/>
      <c r="Q420" s="53"/>
      <c r="R420" s="55"/>
    </row>
    <row r="421" spans="1:28">
      <c r="A421" s="126"/>
      <c r="Q421" s="55"/>
      <c r="R421" s="66"/>
      <c r="S421" s="31"/>
    </row>
    <row r="422" spans="1:28">
      <c r="A422" s="126"/>
      <c r="R422" s="66"/>
      <c r="S422" s="31"/>
    </row>
    <row r="423" spans="1:28">
      <c r="A423" s="126"/>
      <c r="R423" s="66"/>
      <c r="S423" s="31"/>
    </row>
    <row r="424" spans="1:28">
      <c r="A424" s="126"/>
      <c r="R424" s="66"/>
      <c r="S424" s="31"/>
    </row>
    <row r="425" spans="1:28">
      <c r="A425" s="126"/>
      <c r="R425" s="66"/>
      <c r="S425" s="31"/>
    </row>
    <row r="426" spans="1:28">
      <c r="A426" s="126"/>
      <c r="R426" s="66"/>
      <c r="S426" s="31"/>
    </row>
    <row r="427" spans="1:28">
      <c r="A427" s="126"/>
      <c r="R427" s="66"/>
      <c r="S427" s="31"/>
    </row>
    <row r="428" spans="1:28">
      <c r="A428" s="126"/>
      <c r="R428" s="66"/>
      <c r="S428" s="31"/>
    </row>
    <row r="429" spans="1:28">
      <c r="A429" s="126"/>
      <c r="R429" s="66"/>
      <c r="S429" s="31"/>
    </row>
    <row r="430" spans="1:28">
      <c r="A430" s="126"/>
      <c r="R430" s="66"/>
      <c r="S430" s="31"/>
    </row>
    <row r="431" spans="1:28">
      <c r="A431" s="126"/>
      <c r="R431" s="66"/>
      <c r="S431" s="31"/>
    </row>
    <row r="432" spans="1:28">
      <c r="A432" s="126"/>
      <c r="R432" s="66"/>
      <c r="S432" s="31"/>
    </row>
    <row r="433" spans="1:20">
      <c r="A433" s="126"/>
      <c r="R433" s="66"/>
      <c r="S433" s="31"/>
    </row>
    <row r="434" spans="1:20">
      <c r="A434" s="126"/>
      <c r="R434" s="66"/>
      <c r="S434" s="31"/>
    </row>
    <row r="435" spans="1:20">
      <c r="A435" s="126"/>
      <c r="R435" s="62"/>
      <c r="S435" s="32"/>
    </row>
    <row r="436" spans="1:20">
      <c r="A436" s="126"/>
      <c r="R436" s="62"/>
      <c r="S436" s="32"/>
    </row>
    <row r="437" spans="1:20">
      <c r="A437" s="126"/>
      <c r="R437" s="62"/>
      <c r="S437" s="32"/>
    </row>
    <row r="438" spans="1:20">
      <c r="A438" s="126"/>
      <c r="R438" s="62"/>
      <c r="S438" s="32"/>
    </row>
    <row r="439" spans="1:20">
      <c r="A439" s="126"/>
      <c r="R439" s="32"/>
      <c r="S439" s="32"/>
    </row>
    <row r="440" spans="1:20">
      <c r="A440" s="125"/>
      <c r="Q440" s="53"/>
    </row>
    <row r="441" spans="1:20">
      <c r="A441" s="125"/>
    </row>
    <row r="442" spans="1:20">
      <c r="A442" s="125"/>
      <c r="J442" s="257">
        <v>10</v>
      </c>
    </row>
    <row r="444" spans="1:20">
      <c r="B444" s="4"/>
      <c r="C444" s="4"/>
      <c r="D444" s="4"/>
      <c r="E444" s="4"/>
      <c r="F444" s="4"/>
      <c r="G444" s="4"/>
      <c r="H444" s="4"/>
      <c r="I444" s="4"/>
      <c r="Q444" s="1"/>
      <c r="R444" s="1"/>
      <c r="S444" s="1"/>
      <c r="T444" s="38"/>
    </row>
    <row r="445" spans="1:20">
      <c r="Q445" s="1"/>
    </row>
    <row r="446" spans="1:20">
      <c r="K446" s="4"/>
      <c r="L446" s="4"/>
      <c r="M446" s="4"/>
      <c r="N446" s="4"/>
      <c r="O446" s="4"/>
      <c r="P446" s="4"/>
    </row>
    <row r="447" spans="1:20">
      <c r="K447" s="4"/>
      <c r="L447" s="4"/>
      <c r="M447" s="4"/>
      <c r="N447" s="4"/>
      <c r="O447" s="4"/>
      <c r="P447" s="4"/>
    </row>
    <row r="448" spans="1:20">
      <c r="K448" s="4"/>
      <c r="L448" s="4"/>
      <c r="M448" s="4"/>
      <c r="N448" s="4"/>
      <c r="O448" s="4"/>
      <c r="P448" s="4"/>
    </row>
    <row r="449" spans="11:16">
      <c r="K449" s="4"/>
      <c r="L449" s="4"/>
      <c r="M449" s="4"/>
      <c r="N449" s="4"/>
      <c r="O449" s="4"/>
      <c r="P449" s="4"/>
    </row>
    <row r="450" spans="11:16">
      <c r="K450" s="4"/>
      <c r="L450" s="4"/>
      <c r="M450" s="4"/>
      <c r="N450" s="4"/>
      <c r="O450" s="4"/>
      <c r="P450" s="4"/>
    </row>
    <row r="451" spans="11:16">
      <c r="K451" s="4"/>
      <c r="L451" s="4"/>
      <c r="M451" s="4"/>
      <c r="N451" s="4"/>
      <c r="O451" s="4"/>
      <c r="P451" s="4"/>
    </row>
    <row r="452" spans="11:16">
      <c r="K452" s="4"/>
      <c r="L452" s="4"/>
      <c r="M452" s="4"/>
      <c r="N452" s="4"/>
      <c r="O452" s="4"/>
      <c r="P452" s="4"/>
    </row>
    <row r="453" spans="11:16">
      <c r="K453" s="4"/>
      <c r="L453" s="4"/>
      <c r="M453" s="4"/>
      <c r="N453" s="4"/>
      <c r="O453" s="4"/>
      <c r="P453" s="4"/>
    </row>
    <row r="454" spans="11:16">
      <c r="K454" s="4"/>
      <c r="L454" s="4"/>
      <c r="M454" s="4"/>
      <c r="N454" s="4"/>
      <c r="O454" s="4"/>
      <c r="P454" s="4"/>
    </row>
    <row r="455" spans="11:16">
      <c r="K455" s="4"/>
      <c r="L455" s="4"/>
      <c r="M455" s="4"/>
      <c r="N455" s="4"/>
      <c r="O455" s="4"/>
      <c r="P455" s="4"/>
    </row>
    <row r="456" spans="11:16">
      <c r="K456" s="4"/>
      <c r="L456" s="4"/>
      <c r="M456" s="4"/>
      <c r="N456" s="4"/>
      <c r="O456" s="4"/>
      <c r="P456" s="4"/>
    </row>
    <row r="457" spans="11:16">
      <c r="K457" s="4"/>
      <c r="L457" s="4"/>
      <c r="M457" s="4"/>
      <c r="N457" s="4"/>
      <c r="O457" s="4"/>
      <c r="P457" s="4"/>
    </row>
    <row r="458" spans="11:16">
      <c r="K458" s="4"/>
      <c r="L458" s="4"/>
      <c r="M458" s="4"/>
      <c r="N458" s="4"/>
      <c r="O458" s="4"/>
      <c r="P458" s="4"/>
    </row>
    <row r="459" spans="11:16">
      <c r="K459" s="4"/>
      <c r="L459" s="4"/>
      <c r="M459" s="4"/>
      <c r="N459" s="4"/>
      <c r="O459" s="4"/>
      <c r="P459" s="4"/>
    </row>
    <row r="460" spans="11:16">
      <c r="K460" s="4"/>
      <c r="L460" s="4"/>
      <c r="M460" s="4"/>
      <c r="N460" s="4"/>
      <c r="O460" s="4"/>
      <c r="P460" s="4"/>
    </row>
    <row r="461" spans="11:16">
      <c r="K461" s="4"/>
      <c r="L461" s="4"/>
      <c r="M461" s="4"/>
      <c r="N461" s="4"/>
      <c r="O461" s="4"/>
      <c r="P461" s="4"/>
    </row>
    <row r="462" spans="11:16">
      <c r="K462" s="4"/>
      <c r="L462" s="4"/>
      <c r="M462" s="4"/>
      <c r="N462" s="4"/>
      <c r="O462" s="4"/>
      <c r="P462" s="4"/>
    </row>
    <row r="463" spans="11:16">
      <c r="K463" s="4"/>
      <c r="L463" s="4"/>
      <c r="M463" s="4"/>
      <c r="N463" s="4"/>
      <c r="O463" s="4"/>
      <c r="P463" s="4"/>
    </row>
    <row r="464" spans="11:16">
      <c r="K464" s="4"/>
      <c r="L464" s="4"/>
      <c r="M464" s="4"/>
      <c r="N464" s="4"/>
      <c r="O464" s="4"/>
      <c r="P464" s="4"/>
    </row>
    <row r="465" spans="10:16">
      <c r="K465" s="4"/>
      <c r="L465" s="4"/>
      <c r="M465" s="4"/>
      <c r="N465" s="4"/>
      <c r="O465" s="4"/>
      <c r="P465" s="4"/>
    </row>
    <row r="472" spans="10:16">
      <c r="J472" s="59"/>
    </row>
  </sheetData>
  <sortState ref="K341:S356">
    <sortCondition descending="1" ref="S341:S356"/>
  </sortState>
  <mergeCells count="1">
    <mergeCell ref="J274:J276"/>
  </mergeCells>
  <phoneticPr fontId="4" type="noConversion"/>
  <printOptions horizontalCentered="1"/>
  <pageMargins left="0.70833333333333304" right="0.55208333333333304" top="0.5" bottom="0.5" header="0" footer="0"/>
  <pageSetup firstPageNumber="3" orientation="portrait" useFirstPageNumber="1" r:id="rId1"/>
  <headerFooter alignWithMargins="0">
    <oddFooter>&amp;L&amp;"AGaramond,Regular"SREB-State Data Exchange&amp;CPage &amp;P&amp;R&amp;"AGaramond,Regular"March 2016</oddFooter>
  </headerFooter>
  <rowBreaks count="6" manualBreakCount="6">
    <brk id="111" min="1" max="8" man="1"/>
    <brk id="166" min="1" max="8" man="1"/>
    <brk id="221" min="1" max="8" man="1"/>
    <brk id="276" min="1" max="8" man="1"/>
    <brk id="387" min="1" max="8" man="1"/>
    <brk id="442" min="1" max="8"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14902C"/>
  </sheetPr>
  <dimension ref="A1:AH450"/>
  <sheetViews>
    <sheetView showGridLines="0" showZeros="0" view="pageBreakPreview" topLeftCell="A283" zoomScaleNormal="100" zoomScaleSheetLayoutView="100" workbookViewId="0">
      <selection activeCell="R302" sqref="R302"/>
    </sheetView>
  </sheetViews>
  <sheetFormatPr defaultRowHeight="12.75"/>
  <cols>
    <col min="1" max="1" width="2.5703125" style="4" customWidth="1"/>
    <col min="2" max="2" width="17.85546875" style="17" customWidth="1"/>
    <col min="3" max="4" width="11.28515625" style="17" customWidth="1"/>
    <col min="5" max="5" width="9.5703125" style="17" customWidth="1"/>
    <col min="6" max="6" width="11.28515625" style="17" customWidth="1"/>
    <col min="7" max="8" width="9.140625" style="17"/>
    <col min="9" max="9" width="10.28515625" style="17" customWidth="1"/>
    <col min="10" max="10" width="4.85546875" style="15" bestFit="1" customWidth="1"/>
    <col min="11" max="11" width="22.7109375" style="7" customWidth="1"/>
    <col min="12" max="12" width="12.140625" style="7" customWidth="1"/>
    <col min="13" max="13" width="13" style="7" customWidth="1"/>
    <col min="14" max="14" width="13.28515625" style="7" customWidth="1"/>
    <col min="15" max="15" width="10.42578125" style="7" customWidth="1"/>
    <col min="16" max="16" width="12.5703125" style="17" customWidth="1"/>
    <col min="17" max="17" width="12.85546875" style="17" bestFit="1" customWidth="1"/>
    <col min="18" max="18" width="8.28515625" style="17" customWidth="1"/>
    <col min="19" max="19" width="14.28515625" style="17" customWidth="1"/>
    <col min="20" max="20" width="11" style="17" customWidth="1"/>
    <col min="21" max="21" width="10.5703125" style="17" customWidth="1"/>
    <col min="22" max="16384" width="9.140625" style="17"/>
  </cols>
  <sheetData>
    <row r="1" spans="1:18" ht="39" customHeight="1">
      <c r="A1" s="129"/>
      <c r="B1" s="717" t="s">
        <v>94</v>
      </c>
      <c r="C1" s="24"/>
      <c r="D1" s="24"/>
      <c r="E1" s="24"/>
      <c r="F1" s="24"/>
      <c r="G1" s="24"/>
      <c r="H1" s="24"/>
      <c r="I1" s="24"/>
      <c r="J1" s="243"/>
      <c r="K1" s="310" t="s">
        <v>15</v>
      </c>
      <c r="L1" s="83"/>
      <c r="M1" s="120" t="s">
        <v>124</v>
      </c>
      <c r="N1" s="83"/>
      <c r="O1" s="83"/>
      <c r="P1" s="83"/>
      <c r="Q1" s="283"/>
    </row>
    <row r="2" spans="1:18" ht="13.5" customHeight="1">
      <c r="A2" s="128"/>
      <c r="B2" s="20"/>
      <c r="C2" s="24"/>
      <c r="D2" s="24"/>
      <c r="E2" s="24"/>
      <c r="F2" s="24"/>
      <c r="G2" s="24"/>
      <c r="H2" s="24"/>
      <c r="I2" s="24"/>
      <c r="K2" s="311" t="s">
        <v>102</v>
      </c>
      <c r="L2" s="83"/>
      <c r="N2" s="83"/>
      <c r="O2" s="83"/>
      <c r="P2" s="221" t="s">
        <v>143</v>
      </c>
      <c r="Q2" s="83"/>
    </row>
    <row r="3" spans="1:18">
      <c r="A3" s="125"/>
      <c r="J3" s="810" t="s">
        <v>211</v>
      </c>
      <c r="K3" s="161"/>
      <c r="L3" s="162"/>
      <c r="M3" s="295" t="s">
        <v>175</v>
      </c>
      <c r="N3" s="732" t="s">
        <v>212</v>
      </c>
      <c r="O3" s="204" t="s">
        <v>55</v>
      </c>
      <c r="P3" s="237" t="s">
        <v>142</v>
      </c>
      <c r="Q3" s="206"/>
      <c r="R3" s="732" t="s">
        <v>1</v>
      </c>
    </row>
    <row r="4" spans="1:18">
      <c r="A4" s="125"/>
      <c r="K4" s="164" t="str">
        <f>Q4&amp;" ("&amp;TEXT(P4,"0,000")&amp;")"</f>
        <v>SREB states (-50,257)</v>
      </c>
      <c r="L4" s="84"/>
      <c r="M4" s="313">
        <v>1770696.7588888889</v>
      </c>
      <c r="N4" s="818">
        <v>1720439.2655555559</v>
      </c>
      <c r="O4" s="267">
        <f>ABS(+N4-M4)</f>
        <v>50257.493333332939</v>
      </c>
      <c r="P4" s="267">
        <f>+N4-M4</f>
        <v>-50257.493333332939</v>
      </c>
      <c r="Q4" s="291" t="s">
        <v>0</v>
      </c>
      <c r="R4" s="822">
        <v>-2.8382891130872959E-2</v>
      </c>
    </row>
    <row r="5" spans="1:18">
      <c r="A5" s="126"/>
      <c r="K5" s="83"/>
      <c r="L5" s="84"/>
      <c r="M5" s="664"/>
      <c r="N5" s="819"/>
      <c r="O5" s="267"/>
      <c r="P5" s="267">
        <f>+M5-N5</f>
        <v>0</v>
      </c>
      <c r="Q5" s="291"/>
      <c r="R5" s="822"/>
    </row>
    <row r="6" spans="1:18">
      <c r="A6" s="126"/>
      <c r="K6" s="164" t="str">
        <f>Q6&amp;" ("&amp;TEXT(P6,"0,000")&amp;")"</f>
        <v>Texas (-9,308)</v>
      </c>
      <c r="L6" s="84"/>
      <c r="M6" s="313">
        <v>487766.30555555556</v>
      </c>
      <c r="N6" s="819">
        <v>478458.10222222231</v>
      </c>
      <c r="O6" s="267">
        <f t="shared" ref="O6:O21" si="0">ABS(+N6-M6)</f>
        <v>9308.2033333332511</v>
      </c>
      <c r="P6" s="267">
        <f t="shared" ref="P6:P21" si="1">+N6-M6</f>
        <v>-9308.2033333332511</v>
      </c>
      <c r="Q6" s="291" t="s">
        <v>47</v>
      </c>
      <c r="R6" s="822">
        <v>-1.9083325820817825E-2</v>
      </c>
    </row>
    <row r="7" spans="1:18">
      <c r="A7" s="126"/>
      <c r="K7" s="164" t="str">
        <f>Q7&amp;" ("&amp;TEXT(P7,"0,000")&amp;")"</f>
        <v>Florida (-7,552)</v>
      </c>
      <c r="L7" s="84"/>
      <c r="M7" s="313">
        <v>345458.9411111112</v>
      </c>
      <c r="N7" s="819">
        <v>337906.80666666664</v>
      </c>
      <c r="O7" s="267">
        <f t="shared" si="0"/>
        <v>7552.1344444445567</v>
      </c>
      <c r="P7" s="267">
        <f t="shared" si="1"/>
        <v>-7552.1344444445567</v>
      </c>
      <c r="Q7" s="291" t="s">
        <v>37</v>
      </c>
      <c r="R7" s="822">
        <v>-2.1861163645538809E-2</v>
      </c>
    </row>
    <row r="8" spans="1:18">
      <c r="A8" s="126"/>
      <c r="K8" s="164" t="str">
        <f>Q8&amp;" ("&amp;TEXT(P8,"0,00")&amp;")"</f>
        <v>North Carolina (-10,915)</v>
      </c>
      <c r="L8" s="84"/>
      <c r="M8" s="313">
        <v>205949.71555555554</v>
      </c>
      <c r="N8" s="819">
        <v>195034.59333333335</v>
      </c>
      <c r="O8" s="267">
        <f t="shared" si="0"/>
        <v>10915.122222222184</v>
      </c>
      <c r="P8" s="267">
        <f t="shared" si="1"/>
        <v>-10915.122222222184</v>
      </c>
      <c r="Q8" s="291" t="s">
        <v>43</v>
      </c>
      <c r="R8" s="822">
        <v>-5.2998967212837922E-2</v>
      </c>
    </row>
    <row r="9" spans="1:18">
      <c r="A9" s="126"/>
      <c r="K9" s="164" t="str">
        <f>Q9&amp;" ("&amp;TEXT(P9,"0,00")&amp;")"</f>
        <v>Virginia (-3,424)</v>
      </c>
      <c r="L9" s="84"/>
      <c r="M9" s="313">
        <v>123687.76666666666</v>
      </c>
      <c r="N9" s="819">
        <v>120263.33333333333</v>
      </c>
      <c r="O9" s="267">
        <f t="shared" si="0"/>
        <v>3424.4333333333343</v>
      </c>
      <c r="P9" s="267">
        <f t="shared" si="1"/>
        <v>-3424.4333333333343</v>
      </c>
      <c r="Q9" s="291" t="s">
        <v>48</v>
      </c>
      <c r="R9" s="822">
        <v>-2.7686111776616021E-2</v>
      </c>
    </row>
    <row r="10" spans="1:18">
      <c r="A10" s="126"/>
      <c r="K10" s="164" t="str">
        <f>Q10&amp;" ("&amp;TEXT(P10,"0,000")&amp;")"</f>
        <v>Maryland (2,472)</v>
      </c>
      <c r="L10" s="313"/>
      <c r="M10" s="313">
        <v>93141.116666666669</v>
      </c>
      <c r="N10" s="819">
        <v>95613.333333333328</v>
      </c>
      <c r="O10" s="267">
        <f t="shared" si="0"/>
        <v>2472.2166666666599</v>
      </c>
      <c r="P10" s="267">
        <f t="shared" si="1"/>
        <v>2472.2166666666599</v>
      </c>
      <c r="Q10" s="291" t="s">
        <v>41</v>
      </c>
      <c r="R10" s="822">
        <v>2.6542699455861435E-2</v>
      </c>
    </row>
    <row r="11" spans="1:18" ht="15" customHeight="1">
      <c r="A11" s="126"/>
      <c r="K11" s="164" t="str">
        <f>Q11&amp;" ("&amp;TEXT(P11,"0,00")&amp;")"</f>
        <v>South Carolina (-2,789)</v>
      </c>
      <c r="L11" s="84"/>
      <c r="M11" s="313">
        <v>78995.766666666677</v>
      </c>
      <c r="N11" s="819">
        <v>76206.599999999991</v>
      </c>
      <c r="O11" s="267">
        <f t="shared" si="0"/>
        <v>2789.1666666666861</v>
      </c>
      <c r="P11" s="267">
        <f t="shared" si="1"/>
        <v>-2789.1666666666861</v>
      </c>
      <c r="Q11" s="291" t="s">
        <v>45</v>
      </c>
      <c r="R11" s="822">
        <v>-3.5307799194303061E-2</v>
      </c>
    </row>
    <row r="12" spans="1:18">
      <c r="A12" s="126"/>
      <c r="K12" s="164" t="str">
        <f>Q12&amp;" ("&amp;TEXT(P12,"0")&amp;")"</f>
        <v>Mississippi (-4)</v>
      </c>
      <c r="L12" s="313"/>
      <c r="M12" s="313">
        <v>62917.200000000004</v>
      </c>
      <c r="N12" s="819">
        <v>62912.899999999994</v>
      </c>
      <c r="O12" s="267">
        <f t="shared" si="0"/>
        <v>4.3000000000101863</v>
      </c>
      <c r="P12" s="267">
        <f t="shared" si="1"/>
        <v>-4.3000000000101863</v>
      </c>
      <c r="Q12" s="291" t="s">
        <v>42</v>
      </c>
      <c r="R12" s="824">
        <v>-6.8343791522988719E-5</v>
      </c>
    </row>
    <row r="13" spans="1:18">
      <c r="A13" s="126"/>
      <c r="K13" s="164" t="str">
        <f>Q13&amp;" ("&amp;TEXT(P13,"0,000")&amp;")"</f>
        <v>Alabama (-1,894)</v>
      </c>
      <c r="L13" s="84"/>
      <c r="M13" s="313">
        <v>63538</v>
      </c>
      <c r="N13" s="819">
        <v>61643.900000000009</v>
      </c>
      <c r="O13" s="267">
        <f t="shared" si="0"/>
        <v>1894.0999999999913</v>
      </c>
      <c r="P13" s="267">
        <f t="shared" si="1"/>
        <v>-1894.0999999999913</v>
      </c>
      <c r="Q13" s="291" t="s">
        <v>34</v>
      </c>
      <c r="R13" s="822">
        <v>-2.9810507098114378E-2</v>
      </c>
    </row>
    <row r="14" spans="1:18">
      <c r="A14" s="126"/>
      <c r="K14" s="164" t="str">
        <f>Q14&amp;" ("&amp;TEXT(P14,"0,00")&amp;")"</f>
        <v>Tennessee (-3,161)</v>
      </c>
      <c r="L14" s="84"/>
      <c r="M14" s="313">
        <v>60035.866666666669</v>
      </c>
      <c r="N14" s="819">
        <v>56874.499999999993</v>
      </c>
      <c r="O14" s="267">
        <f t="shared" si="0"/>
        <v>3161.3666666666759</v>
      </c>
      <c r="P14" s="267">
        <f t="shared" si="1"/>
        <v>-3161.3666666666759</v>
      </c>
      <c r="Q14" s="291" t="s">
        <v>46</v>
      </c>
      <c r="R14" s="822">
        <v>-5.2657966682139054E-2</v>
      </c>
    </row>
    <row r="15" spans="1:18">
      <c r="A15" s="126"/>
      <c r="K15" s="164" t="str">
        <f>Q15&amp;" ("&amp;TEXT(P15,"0,00")&amp;")"</f>
        <v>Oklahoma (-2,986)</v>
      </c>
      <c r="L15" s="84"/>
      <c r="M15" s="665">
        <v>49562.733333333323</v>
      </c>
      <c r="N15" s="820">
        <v>46576.9</v>
      </c>
      <c r="O15" s="267">
        <f t="shared" si="0"/>
        <v>2985.8333333333212</v>
      </c>
      <c r="P15" s="267">
        <f t="shared" si="1"/>
        <v>-2985.8333333333212</v>
      </c>
      <c r="Q15" s="291" t="s">
        <v>44</v>
      </c>
      <c r="R15" s="822">
        <v>-6.0243516297863349E-2</v>
      </c>
    </row>
    <row r="16" spans="1:18">
      <c r="A16" s="126"/>
      <c r="K16" s="164" t="str">
        <f>Q16&amp;" ("&amp;TEXT(P16,"0,000")&amp;")"</f>
        <v>Kentucky (-2,434)</v>
      </c>
      <c r="L16" s="313"/>
      <c r="M16" s="313">
        <v>48778.6</v>
      </c>
      <c r="N16" s="819">
        <v>46344.433333333342</v>
      </c>
      <c r="O16" s="267">
        <f t="shared" si="0"/>
        <v>2434.166666666657</v>
      </c>
      <c r="P16" s="267">
        <f t="shared" si="1"/>
        <v>-2434.166666666657</v>
      </c>
      <c r="Q16" s="291" t="s">
        <v>39</v>
      </c>
      <c r="R16" s="822">
        <v>-4.9902347887529716E-2</v>
      </c>
    </row>
    <row r="17" spans="1:29" ht="13.5" customHeight="1">
      <c r="A17" s="126"/>
      <c r="K17" s="164" t="str">
        <f>Q17&amp;" ("&amp;TEXT(P17,"0,00")&amp;")"</f>
        <v>Georgia (-1,292)</v>
      </c>
      <c r="L17" s="84"/>
      <c r="M17" s="313">
        <v>42158.666666666672</v>
      </c>
      <c r="N17" s="819">
        <v>40866.983333333337</v>
      </c>
      <c r="O17" s="267">
        <f t="shared" si="0"/>
        <v>1291.6833333333343</v>
      </c>
      <c r="P17" s="267">
        <f t="shared" si="1"/>
        <v>-1291.6833333333343</v>
      </c>
      <c r="Q17" s="291" t="s">
        <v>38</v>
      </c>
      <c r="R17" s="822">
        <v>-3.0638619184667468E-2</v>
      </c>
    </row>
    <row r="18" spans="1:29">
      <c r="A18" s="126"/>
      <c r="K18" s="164" t="str">
        <f>Q18&amp;" ("&amp;TEXT(P18,"0,000")&amp;")"</f>
        <v>Louisiana (-1,441)</v>
      </c>
      <c r="L18" s="313"/>
      <c r="M18" s="313">
        <v>40035.23333333333</v>
      </c>
      <c r="N18" s="819">
        <v>38594.25</v>
      </c>
      <c r="O18" s="267">
        <f t="shared" si="0"/>
        <v>1440.9833333333299</v>
      </c>
      <c r="P18" s="267">
        <f t="shared" si="1"/>
        <v>-1440.9833333333299</v>
      </c>
      <c r="Q18" s="291" t="s">
        <v>40</v>
      </c>
      <c r="R18" s="822">
        <v>-3.5992879605214328E-2</v>
      </c>
    </row>
    <row r="19" spans="1:29">
      <c r="A19" s="126"/>
      <c r="K19" s="164" t="str">
        <f>Q19&amp;" ("&amp;TEXT(P19,"0,000")&amp;")"</f>
        <v>Arkansas (-3,233)</v>
      </c>
      <c r="L19" s="84"/>
      <c r="M19" s="313">
        <v>40814.266666666663</v>
      </c>
      <c r="N19" s="819">
        <v>37581.199999999997</v>
      </c>
      <c r="O19" s="267">
        <f t="shared" si="0"/>
        <v>3233.0666666666657</v>
      </c>
      <c r="P19" s="267">
        <f t="shared" si="1"/>
        <v>-3233.0666666666657</v>
      </c>
      <c r="Q19" s="138" t="s">
        <v>35</v>
      </c>
      <c r="R19" s="822">
        <v>-7.9214131006478117E-2</v>
      </c>
    </row>
    <row r="20" spans="1:29">
      <c r="A20" s="126"/>
      <c r="K20" s="164" t="str">
        <f>Q20&amp;" ("&amp;TEXT(P20,"0,00")&amp;")"</f>
        <v>West Virginia (-1,814)</v>
      </c>
      <c r="L20" s="313"/>
      <c r="M20" s="313">
        <v>17461.346666666665</v>
      </c>
      <c r="N20" s="819">
        <v>15647.83</v>
      </c>
      <c r="O20" s="267">
        <f t="shared" si="0"/>
        <v>1813.5166666666646</v>
      </c>
      <c r="P20" s="267">
        <f t="shared" si="1"/>
        <v>-1813.5166666666646</v>
      </c>
      <c r="Q20" s="641" t="s">
        <v>49</v>
      </c>
      <c r="R20" s="822">
        <v>-0.1038589234430944</v>
      </c>
    </row>
    <row r="21" spans="1:29">
      <c r="A21" s="126"/>
      <c r="K21" s="316" t="str">
        <f>Q21&amp;" ("&amp;TEXT(P21,"0,00")&amp;")"</f>
        <v>Delaware (-482)</v>
      </c>
      <c r="L21" s="314"/>
      <c r="M21" s="314">
        <v>10395.233333333334</v>
      </c>
      <c r="N21" s="821">
        <v>9913.6</v>
      </c>
      <c r="O21" s="268">
        <f t="shared" si="0"/>
        <v>481.63333333333321</v>
      </c>
      <c r="P21" s="268">
        <f t="shared" si="1"/>
        <v>-481.63333333333321</v>
      </c>
      <c r="Q21" s="292" t="s">
        <v>36</v>
      </c>
      <c r="R21" s="823">
        <v>-4.6332132996854312E-2</v>
      </c>
    </row>
    <row r="22" spans="1:29">
      <c r="A22" s="126"/>
      <c r="M22" s="232"/>
      <c r="N22" s="232"/>
      <c r="P22" s="9"/>
      <c r="Q22" s="84"/>
      <c r="R22" s="42"/>
    </row>
    <row r="23" spans="1:29">
      <c r="A23" s="126"/>
      <c r="N23" s="246"/>
      <c r="P23" s="9"/>
      <c r="Q23" s="56"/>
      <c r="R23" s="42"/>
    </row>
    <row r="24" spans="1:29">
      <c r="A24" s="126"/>
      <c r="K24" s="333" t="s">
        <v>148</v>
      </c>
      <c r="P24" s="9"/>
      <c r="Q24" s="317"/>
      <c r="R24" s="42"/>
    </row>
    <row r="25" spans="1:29">
      <c r="A25" s="126"/>
      <c r="K25" s="86"/>
      <c r="L25" s="84"/>
      <c r="M25" s="85"/>
      <c r="N25" s="85"/>
      <c r="O25" s="105"/>
      <c r="P25" s="9"/>
      <c r="Q25" s="9"/>
    </row>
    <row r="26" spans="1:29">
      <c r="A26" s="126"/>
      <c r="K26" s="86"/>
      <c r="L26" s="84"/>
      <c r="M26" s="85"/>
      <c r="N26" s="85"/>
      <c r="O26" s="105"/>
      <c r="P26" s="9"/>
      <c r="Q26" s="9"/>
    </row>
    <row r="27" spans="1:29">
      <c r="A27" s="126"/>
    </row>
    <row r="28" spans="1:29">
      <c r="A28" s="127"/>
    </row>
    <row r="29" spans="1:29" s="9" customFormat="1">
      <c r="A29" s="125"/>
      <c r="K29" s="7"/>
      <c r="L29" s="7"/>
      <c r="M29" s="7"/>
      <c r="N29" s="7"/>
      <c r="O29" s="7"/>
      <c r="S29" s="22"/>
      <c r="AB29" s="4"/>
      <c r="AC29" s="4"/>
    </row>
    <row r="30" spans="1:29" s="9" customFormat="1">
      <c r="A30" s="126"/>
      <c r="K30" s="7"/>
      <c r="L30" s="7"/>
      <c r="M30" s="7"/>
      <c r="N30" s="7"/>
      <c r="O30" s="7"/>
      <c r="S30" s="22"/>
      <c r="AB30" s="4"/>
      <c r="AC30" s="4"/>
    </row>
    <row r="31" spans="1:29" s="9" customFormat="1">
      <c r="A31" s="126"/>
      <c r="K31" s="242"/>
      <c r="L31" s="7"/>
      <c r="M31" s="7"/>
      <c r="N31" s="7"/>
      <c r="O31" s="7"/>
      <c r="S31" s="22"/>
      <c r="AB31" s="4"/>
      <c r="AC31" s="4"/>
    </row>
    <row r="32" spans="1:29" s="9" customFormat="1">
      <c r="A32" s="126"/>
      <c r="K32" s="7"/>
      <c r="L32" s="7"/>
      <c r="M32" s="7"/>
      <c r="N32" s="7"/>
      <c r="O32" s="7"/>
      <c r="S32" s="22"/>
      <c r="AB32" s="4"/>
      <c r="AC32" s="4"/>
    </row>
    <row r="33" spans="1:29" s="9" customFormat="1">
      <c r="A33" s="126"/>
      <c r="J33" s="810" t="s">
        <v>211</v>
      </c>
      <c r="K33" s="7"/>
      <c r="L33" s="7"/>
      <c r="M33" s="7"/>
      <c r="N33" s="7"/>
      <c r="O33" s="7"/>
      <c r="S33" s="22"/>
      <c r="AB33" s="4"/>
      <c r="AC33" s="4"/>
    </row>
    <row r="34" spans="1:29" s="9" customFormat="1">
      <c r="A34" s="126"/>
      <c r="K34" s="351"/>
      <c r="L34" s="237" t="s">
        <v>1</v>
      </c>
      <c r="M34" s="7"/>
      <c r="N34" s="244"/>
      <c r="O34" s="7"/>
      <c r="S34" s="22"/>
      <c r="AB34" s="4"/>
      <c r="AC34" s="4"/>
    </row>
    <row r="35" spans="1:29" s="9" customFormat="1">
      <c r="A35" s="126"/>
      <c r="K35" s="291" t="s">
        <v>0</v>
      </c>
      <c r="L35" s="822">
        <v>-2.8382891130872959E-2</v>
      </c>
      <c r="M35" s="7"/>
      <c r="N35" s="7"/>
      <c r="O35" s="7"/>
      <c r="S35" s="22"/>
      <c r="AB35" s="4"/>
      <c r="AC35" s="4"/>
    </row>
    <row r="36" spans="1:29" s="9" customFormat="1">
      <c r="A36" s="126"/>
      <c r="K36" s="291"/>
      <c r="L36" s="822"/>
      <c r="M36" s="7"/>
      <c r="N36" s="7"/>
      <c r="O36" s="7"/>
      <c r="S36" s="22"/>
      <c r="AB36" s="4"/>
      <c r="AC36" s="4"/>
    </row>
    <row r="37" spans="1:29" s="9" customFormat="1">
      <c r="A37" s="126"/>
      <c r="K37" s="641" t="s">
        <v>41</v>
      </c>
      <c r="L37" s="822">
        <v>2.6542699455861435E-2</v>
      </c>
      <c r="M37" s="7"/>
      <c r="N37" s="7"/>
      <c r="O37" s="7"/>
      <c r="S37" s="22"/>
      <c r="AB37" s="4"/>
      <c r="AC37" s="4"/>
    </row>
    <row r="38" spans="1:29" s="9" customFormat="1">
      <c r="A38" s="126"/>
      <c r="K38" s="291" t="s">
        <v>42</v>
      </c>
      <c r="L38" s="824">
        <v>-6.8343791522988719E-5</v>
      </c>
      <c r="M38" s="7"/>
      <c r="N38" s="7"/>
      <c r="O38" s="7"/>
      <c r="S38" s="22"/>
      <c r="AB38" s="4"/>
      <c r="AC38" s="4"/>
    </row>
    <row r="39" spans="1:29" s="9" customFormat="1">
      <c r="A39" s="126"/>
      <c r="K39" s="291" t="s">
        <v>47</v>
      </c>
      <c r="L39" s="822">
        <v>-1.9083325820817825E-2</v>
      </c>
      <c r="M39" s="7"/>
      <c r="N39" s="7"/>
      <c r="O39" s="7"/>
      <c r="S39" s="22"/>
      <c r="AB39" s="4"/>
      <c r="AC39" s="4"/>
    </row>
    <row r="40" spans="1:29" s="9" customFormat="1">
      <c r="A40" s="126"/>
      <c r="K40" s="291" t="s">
        <v>37</v>
      </c>
      <c r="L40" s="822">
        <v>-2.1861163645538809E-2</v>
      </c>
      <c r="M40" s="7"/>
      <c r="N40" s="7"/>
      <c r="O40" s="7"/>
      <c r="S40" s="22"/>
      <c r="AB40" s="4"/>
      <c r="AC40" s="4"/>
    </row>
    <row r="41" spans="1:29" s="9" customFormat="1">
      <c r="A41" s="126"/>
      <c r="K41" s="291" t="s">
        <v>48</v>
      </c>
      <c r="L41" s="822">
        <v>-2.7686111776616021E-2</v>
      </c>
      <c r="M41" s="7"/>
      <c r="N41" s="7"/>
      <c r="O41" s="7"/>
      <c r="S41" s="22"/>
      <c r="AB41" s="4"/>
      <c r="AC41" s="4"/>
    </row>
    <row r="42" spans="1:29" s="9" customFormat="1">
      <c r="A42" s="126"/>
      <c r="K42" s="291" t="s">
        <v>34</v>
      </c>
      <c r="L42" s="822">
        <v>-2.9810507098114378E-2</v>
      </c>
      <c r="M42" s="7"/>
      <c r="N42" s="7"/>
      <c r="O42" s="7"/>
      <c r="S42" s="22"/>
      <c r="AB42" s="4"/>
      <c r="AC42" s="4"/>
    </row>
    <row r="43" spans="1:29" s="9" customFormat="1">
      <c r="A43" s="126"/>
      <c r="K43" s="291" t="s">
        <v>38</v>
      </c>
      <c r="L43" s="822">
        <v>-3.0638619184667468E-2</v>
      </c>
      <c r="M43" s="7"/>
      <c r="N43" s="7"/>
      <c r="O43" s="7"/>
      <c r="S43" s="22"/>
      <c r="AB43" s="4"/>
      <c r="AC43" s="4"/>
    </row>
    <row r="44" spans="1:29" s="9" customFormat="1">
      <c r="A44" s="126"/>
      <c r="K44" s="291" t="s">
        <v>45</v>
      </c>
      <c r="L44" s="822">
        <v>-3.5307799194303061E-2</v>
      </c>
      <c r="M44" s="7"/>
      <c r="N44" s="7"/>
      <c r="O44" s="7"/>
      <c r="S44" s="22"/>
      <c r="AB44" s="4"/>
      <c r="AC44" s="4"/>
    </row>
    <row r="45" spans="1:29" s="9" customFormat="1">
      <c r="A45" s="126"/>
      <c r="K45" s="291" t="s">
        <v>40</v>
      </c>
      <c r="L45" s="822">
        <v>-3.5992879605214328E-2</v>
      </c>
      <c r="M45" s="7"/>
      <c r="N45" s="7"/>
      <c r="O45" s="7"/>
      <c r="S45" s="22"/>
      <c r="AB45" s="4"/>
      <c r="AC45" s="4"/>
    </row>
    <row r="46" spans="1:29" s="9" customFormat="1">
      <c r="A46" s="126"/>
      <c r="K46" s="291" t="s">
        <v>36</v>
      </c>
      <c r="L46" s="822">
        <v>-4.6332132996854312E-2</v>
      </c>
      <c r="M46" s="7"/>
      <c r="N46" s="7"/>
      <c r="O46" s="7"/>
      <c r="S46" s="22"/>
      <c r="AB46" s="4"/>
      <c r="AC46" s="4"/>
    </row>
    <row r="47" spans="1:29" s="9" customFormat="1">
      <c r="A47" s="126"/>
      <c r="K47" s="291" t="s">
        <v>39</v>
      </c>
      <c r="L47" s="822">
        <v>-4.9902347887529716E-2</v>
      </c>
      <c r="M47" s="7"/>
      <c r="N47" s="7"/>
      <c r="O47" s="7"/>
      <c r="S47" s="22"/>
      <c r="AB47" s="4"/>
      <c r="AC47" s="4"/>
    </row>
    <row r="48" spans="1:29" s="9" customFormat="1">
      <c r="A48" s="126"/>
      <c r="K48" s="291" t="s">
        <v>46</v>
      </c>
      <c r="L48" s="822">
        <v>-5.2657966682139054E-2</v>
      </c>
      <c r="M48" s="7"/>
      <c r="N48" s="7"/>
      <c r="O48" s="7"/>
      <c r="S48" s="22"/>
      <c r="AB48" s="4"/>
      <c r="AC48" s="4"/>
    </row>
    <row r="49" spans="1:29" s="9" customFormat="1">
      <c r="A49" s="126"/>
      <c r="K49" s="291" t="s">
        <v>43</v>
      </c>
      <c r="L49" s="822">
        <v>-5.2998967212837922E-2</v>
      </c>
      <c r="M49" s="7"/>
      <c r="N49" s="7"/>
      <c r="O49" s="7"/>
      <c r="S49" s="22"/>
      <c r="AB49" s="4"/>
      <c r="AC49" s="4"/>
    </row>
    <row r="50" spans="1:29" s="9" customFormat="1">
      <c r="A50" s="126"/>
      <c r="K50" s="291" t="s">
        <v>44</v>
      </c>
      <c r="L50" s="822">
        <v>-6.0243516297863349E-2</v>
      </c>
      <c r="M50" s="7"/>
      <c r="N50" s="7"/>
      <c r="O50" s="7"/>
      <c r="S50" s="22"/>
      <c r="AB50" s="4"/>
      <c r="AC50" s="4"/>
    </row>
    <row r="51" spans="1:29" s="9" customFormat="1">
      <c r="A51" s="126"/>
      <c r="K51" s="138" t="s">
        <v>35</v>
      </c>
      <c r="L51" s="822">
        <v>-7.9214131006478117E-2</v>
      </c>
      <c r="M51" s="7"/>
      <c r="N51" s="7"/>
      <c r="O51" s="7"/>
      <c r="S51" s="22"/>
      <c r="AB51" s="4"/>
      <c r="AC51" s="4"/>
    </row>
    <row r="52" spans="1:29" s="9" customFormat="1">
      <c r="A52" s="126"/>
      <c r="K52" s="292" t="s">
        <v>49</v>
      </c>
      <c r="L52" s="823">
        <v>-0.1038589234430944</v>
      </c>
      <c r="M52" s="7"/>
      <c r="N52" s="7"/>
      <c r="O52" s="7"/>
      <c r="S52" s="22"/>
      <c r="AB52" s="4"/>
      <c r="AC52" s="4"/>
    </row>
    <row r="53" spans="1:29" s="9" customFormat="1">
      <c r="A53" s="125"/>
      <c r="L53" s="4"/>
      <c r="M53" s="7"/>
      <c r="N53" s="7"/>
      <c r="O53" s="7"/>
      <c r="S53" s="22"/>
      <c r="AB53" s="4"/>
      <c r="AC53" s="4"/>
    </row>
    <row r="54" spans="1:29" s="9" customFormat="1">
      <c r="A54" s="125"/>
      <c r="K54" s="7"/>
      <c r="L54" s="7"/>
      <c r="M54" s="7"/>
      <c r="N54" s="7"/>
      <c r="O54" s="7"/>
      <c r="S54" s="22"/>
      <c r="AB54" s="4"/>
      <c r="AC54" s="4"/>
    </row>
    <row r="55" spans="1:29" s="9" customFormat="1">
      <c r="A55" s="125"/>
      <c r="J55" s="257">
        <v>11</v>
      </c>
      <c r="K55" s="7"/>
      <c r="L55" s="7"/>
      <c r="M55" s="7"/>
      <c r="N55" s="7"/>
      <c r="O55" s="7"/>
      <c r="S55" s="22"/>
      <c r="AB55" s="4"/>
      <c r="AC55" s="4"/>
    </row>
    <row r="56" spans="1:29" s="9" customFormat="1" ht="39.75" customHeight="1">
      <c r="A56" s="130"/>
      <c r="B56" s="717" t="s">
        <v>94</v>
      </c>
      <c r="C56" s="19"/>
      <c r="D56" s="19"/>
      <c r="E56" s="19"/>
      <c r="F56" s="19"/>
      <c r="G56" s="19"/>
      <c r="H56" s="19"/>
      <c r="I56" s="19"/>
      <c r="K56" s="7"/>
      <c r="L56" s="7"/>
      <c r="M56" s="7"/>
      <c r="N56" s="7"/>
      <c r="O56" s="7"/>
      <c r="S56" s="22"/>
      <c r="AB56" s="4"/>
      <c r="AC56" s="4"/>
    </row>
    <row r="57" spans="1:29" s="9" customFormat="1">
      <c r="A57" s="128"/>
      <c r="J57" s="810" t="s">
        <v>211</v>
      </c>
      <c r="K57" s="7"/>
      <c r="L57" s="7"/>
      <c r="M57" s="7"/>
      <c r="N57" s="7"/>
      <c r="O57" s="244"/>
      <c r="S57" s="22"/>
      <c r="AB57" s="4"/>
      <c r="AC57" s="4"/>
    </row>
    <row r="58" spans="1:29" s="9" customFormat="1">
      <c r="A58" s="125"/>
      <c r="K58" s="293" t="s">
        <v>115</v>
      </c>
      <c r="L58" s="205"/>
      <c r="M58" s="205"/>
      <c r="N58" s="205"/>
      <c r="O58" s="83"/>
      <c r="P58" s="85"/>
      <c r="S58" s="22"/>
      <c r="AB58" s="4"/>
      <c r="AC58" s="4"/>
    </row>
    <row r="59" spans="1:29" s="9" customFormat="1">
      <c r="A59" s="125"/>
      <c r="K59" s="207"/>
      <c r="L59" s="352"/>
      <c r="M59" s="207"/>
      <c r="N59" s="207"/>
      <c r="O59" s="83"/>
      <c r="P59" s="85"/>
      <c r="S59" s="22"/>
      <c r="AB59" s="4"/>
      <c r="AC59" s="4"/>
    </row>
    <row r="60" spans="1:29" s="9" customFormat="1">
      <c r="A60" s="126"/>
      <c r="K60" s="207"/>
      <c r="L60" s="307" t="s">
        <v>12</v>
      </c>
      <c r="M60" s="307"/>
      <c r="N60" s="307" t="s">
        <v>100</v>
      </c>
      <c r="O60" s="7"/>
      <c r="S60" s="22"/>
      <c r="AB60" s="4"/>
      <c r="AC60" s="4"/>
    </row>
    <row r="61" spans="1:29" s="9" customFormat="1">
      <c r="A61" s="126"/>
      <c r="O61" s="7"/>
      <c r="S61" s="22"/>
      <c r="AB61" s="4"/>
      <c r="AC61" s="4"/>
    </row>
    <row r="62" spans="1:29" s="9" customFormat="1">
      <c r="A62" s="126"/>
      <c r="K62" s="167" t="str">
        <f t="shared" ref="K62:K77" si="2">M62&amp;" ("&amp;TEXT(L62,"0.0")&amp;")"</f>
        <v>Virginia (1.8)</v>
      </c>
      <c r="L62" s="825">
        <v>1.7673966833875316</v>
      </c>
      <c r="M62" s="291" t="s">
        <v>48</v>
      </c>
      <c r="N62" s="827">
        <v>0.18120374733224312</v>
      </c>
      <c r="O62" s="7"/>
      <c r="S62" s="22"/>
      <c r="AB62" s="4"/>
      <c r="AC62" s="4"/>
    </row>
    <row r="63" spans="1:29" s="9" customFormat="1">
      <c r="A63" s="126"/>
      <c r="K63" s="167" t="str">
        <f t="shared" si="2"/>
        <v>Texas (0.7)</v>
      </c>
      <c r="L63" s="825">
        <v>0.7282607452274894</v>
      </c>
      <c r="M63" s="641" t="s">
        <v>47</v>
      </c>
      <c r="N63" s="827">
        <v>9.1334464500903809E-2</v>
      </c>
      <c r="O63" s="7"/>
      <c r="S63" s="22"/>
      <c r="AB63" s="4"/>
      <c r="AC63" s="4"/>
    </row>
    <row r="64" spans="1:29" s="9" customFormat="1">
      <c r="A64" s="126"/>
      <c r="K64" s="167" t="str">
        <f t="shared" si="2"/>
        <v>Arkansas (1.6)</v>
      </c>
      <c r="L64" s="825">
        <v>1.5679412397938643</v>
      </c>
      <c r="M64" s="291" t="s">
        <v>35</v>
      </c>
      <c r="N64" s="828">
        <v>9.1113819321008024E-2</v>
      </c>
      <c r="O64" s="7"/>
      <c r="S64" s="22"/>
      <c r="AB64" s="4"/>
      <c r="AC64" s="4"/>
    </row>
    <row r="65" spans="1:29" s="9" customFormat="1">
      <c r="A65" s="126"/>
      <c r="K65" s="167" t="str">
        <f t="shared" si="2"/>
        <v>Tennessee (1.1)</v>
      </c>
      <c r="L65" s="825">
        <v>1.0549457033359104</v>
      </c>
      <c r="M65" s="291" t="s">
        <v>46</v>
      </c>
      <c r="N65" s="827">
        <v>6.7253338490887826E-2</v>
      </c>
      <c r="O65" s="7"/>
      <c r="S65" s="22"/>
      <c r="AB65" s="4"/>
      <c r="AC65" s="4"/>
    </row>
    <row r="66" spans="1:29" s="9" customFormat="1">
      <c r="A66" s="126"/>
      <c r="K66" s="167" t="str">
        <f t="shared" si="2"/>
        <v>North Carolina (1.0)</v>
      </c>
      <c r="L66" s="825">
        <v>1.0151617226622194</v>
      </c>
      <c r="M66" s="291" t="s">
        <v>43</v>
      </c>
      <c r="N66" s="827">
        <v>6.4323295809749978E-2</v>
      </c>
      <c r="O66" s="7"/>
      <c r="S66" s="22"/>
      <c r="AB66" s="4"/>
      <c r="AC66" s="4"/>
    </row>
    <row r="67" spans="1:29" s="9" customFormat="1">
      <c r="A67" s="126"/>
      <c r="K67" s="167" t="str">
        <f t="shared" si="2"/>
        <v>Kentucky (0.5)</v>
      </c>
      <c r="L67" s="825">
        <v>0.46281590301164716</v>
      </c>
      <c r="M67" s="291" t="s">
        <v>39</v>
      </c>
      <c r="N67" s="827">
        <v>5.3387929366561823E-2</v>
      </c>
      <c r="O67" s="7"/>
      <c r="S67" s="22"/>
      <c r="AB67" s="4"/>
      <c r="AC67" s="4"/>
    </row>
    <row r="68" spans="1:29" s="9" customFormat="1">
      <c r="A68" s="126"/>
      <c r="K68" s="167" t="str">
        <f t="shared" si="2"/>
        <v>Louisiana (-0.7)</v>
      </c>
      <c r="L68" s="825">
        <v>-0.67077009124623599</v>
      </c>
      <c r="M68" s="291" t="s">
        <v>40</v>
      </c>
      <c r="N68" s="827">
        <v>4.3874411343658708E-2</v>
      </c>
      <c r="O68" s="7"/>
      <c r="S68" s="22"/>
      <c r="AB68" s="4"/>
      <c r="AC68" s="4"/>
    </row>
    <row r="69" spans="1:29" s="9" customFormat="1">
      <c r="A69" s="126"/>
      <c r="K69" s="167" t="str">
        <f t="shared" si="2"/>
        <v>South Carolina (1.0)</v>
      </c>
      <c r="L69" s="825">
        <v>0.95490614046561884</v>
      </c>
      <c r="M69" s="291" t="s">
        <v>45</v>
      </c>
      <c r="N69" s="827">
        <v>4.2728405948963384E-2</v>
      </c>
      <c r="O69" s="7"/>
      <c r="S69" s="22"/>
      <c r="AB69" s="4"/>
      <c r="AC69" s="4"/>
    </row>
    <row r="70" spans="1:29" s="9" customFormat="1">
      <c r="A70" s="126"/>
      <c r="K70" s="180" t="str">
        <f t="shared" si="2"/>
        <v>West Virginia (0.3)</v>
      </c>
      <c r="L70" s="825">
        <v>0.28723367546236861</v>
      </c>
      <c r="M70" s="641" t="s">
        <v>49</v>
      </c>
      <c r="N70" s="828">
        <v>3.8423432088240561E-2</v>
      </c>
      <c r="O70" s="7"/>
      <c r="S70" s="22"/>
      <c r="AB70" s="4"/>
      <c r="AC70" s="4"/>
    </row>
    <row r="71" spans="1:29" s="9" customFormat="1">
      <c r="A71" s="126"/>
      <c r="K71" s="167" t="str">
        <f t="shared" si="2"/>
        <v>Alabama (0.3)</v>
      </c>
      <c r="L71" s="825">
        <v>0.29063366659954415</v>
      </c>
      <c r="M71" s="641" t="s">
        <v>34</v>
      </c>
      <c r="N71" s="828">
        <v>3.1816070473585652E-2</v>
      </c>
      <c r="O71" s="7"/>
      <c r="S71" s="22"/>
      <c r="AB71" s="4"/>
      <c r="AC71" s="4"/>
    </row>
    <row r="72" spans="1:29" s="9" customFormat="1">
      <c r="A72" s="126"/>
      <c r="K72" s="167" t="str">
        <f t="shared" si="2"/>
        <v>Florida (-0.1)</v>
      </c>
      <c r="L72" s="825">
        <v>-0.14042777577698873</v>
      </c>
      <c r="M72" s="641" t="s">
        <v>37</v>
      </c>
      <c r="N72" s="827">
        <v>2.8133270035753409E-2</v>
      </c>
      <c r="O72" s="7"/>
      <c r="S72" s="22"/>
      <c r="AB72" s="4"/>
      <c r="AC72" s="4"/>
    </row>
    <row r="73" spans="1:29" s="9" customFormat="1">
      <c r="A73" s="126"/>
      <c r="K73" s="167" t="str">
        <f t="shared" si="2"/>
        <v>Georgia (0.8)</v>
      </c>
      <c r="L73" s="825">
        <v>0.78498857561016855</v>
      </c>
      <c r="M73" s="641" t="s">
        <v>38</v>
      </c>
      <c r="N73" s="827">
        <v>2.7850518287174775E-2</v>
      </c>
      <c r="O73" s="7"/>
      <c r="S73" s="22"/>
      <c r="AB73" s="4"/>
      <c r="AC73" s="4"/>
    </row>
    <row r="74" spans="1:29" s="9" customFormat="1">
      <c r="A74" s="126"/>
      <c r="K74" s="179" t="str">
        <f t="shared" si="2"/>
        <v>Mississippi (0.8)</v>
      </c>
      <c r="L74" s="826">
        <v>0.75634309522113297</v>
      </c>
      <c r="M74" s="292" t="s">
        <v>42</v>
      </c>
      <c r="N74" s="829">
        <v>2.4007265070703571E-2</v>
      </c>
      <c r="O74" s="7"/>
      <c r="S74" s="22"/>
      <c r="AB74" s="4"/>
      <c r="AC74" s="4"/>
    </row>
    <row r="75" spans="1:29" s="9" customFormat="1">
      <c r="A75" s="126"/>
      <c r="K75" s="167" t="str">
        <f t="shared" si="2"/>
        <v>Delaware (—)</v>
      </c>
      <c r="L75" s="743" t="s">
        <v>27</v>
      </c>
      <c r="M75" s="642" t="s">
        <v>36</v>
      </c>
      <c r="N75" s="743" t="s">
        <v>27</v>
      </c>
      <c r="O75" s="7"/>
      <c r="S75" s="22"/>
      <c r="AB75" s="4"/>
      <c r="AC75" s="4"/>
    </row>
    <row r="76" spans="1:29" s="9" customFormat="1">
      <c r="A76" s="126"/>
      <c r="K76" s="167" t="str">
        <f t="shared" si="2"/>
        <v>Maryland (—)</v>
      </c>
      <c r="L76" s="743" t="s">
        <v>27</v>
      </c>
      <c r="M76" s="642" t="s">
        <v>41</v>
      </c>
      <c r="N76" s="743" t="s">
        <v>27</v>
      </c>
      <c r="O76" s="7"/>
      <c r="S76" s="22"/>
      <c r="AB76" s="4"/>
      <c r="AC76" s="4"/>
    </row>
    <row r="77" spans="1:29" s="9" customFormat="1">
      <c r="A77" s="126"/>
      <c r="K77" s="167" t="str">
        <f t="shared" si="2"/>
        <v>Oklahoma (—)</v>
      </c>
      <c r="L77" s="666" t="s">
        <v>27</v>
      </c>
      <c r="M77" s="291" t="s">
        <v>44</v>
      </c>
      <c r="N77" s="743" t="s">
        <v>27</v>
      </c>
      <c r="O77" s="7"/>
      <c r="S77" s="22"/>
      <c r="AB77" s="4"/>
      <c r="AC77" s="4"/>
    </row>
    <row r="78" spans="1:29" s="9" customFormat="1">
      <c r="A78" s="126"/>
      <c r="O78" s="7"/>
      <c r="S78" s="22"/>
      <c r="AB78" s="4"/>
      <c r="AC78" s="4"/>
    </row>
    <row r="79" spans="1:29" s="9" customFormat="1">
      <c r="A79" s="126"/>
      <c r="K79" s="7"/>
      <c r="L79" s="135"/>
      <c r="M79" s="89"/>
      <c r="N79" s="4"/>
      <c r="O79" s="7"/>
      <c r="S79" s="22"/>
      <c r="AB79" s="4"/>
      <c r="AC79" s="4"/>
    </row>
    <row r="80" spans="1:29" s="9" customFormat="1">
      <c r="A80" s="126"/>
      <c r="K80" s="7"/>
      <c r="L80" s="7"/>
      <c r="M80" s="89"/>
      <c r="N80" s="7"/>
      <c r="O80" s="7"/>
      <c r="S80" s="22"/>
      <c r="AB80" s="4"/>
      <c r="AC80" s="4"/>
    </row>
    <row r="81" spans="1:29" s="9" customFormat="1">
      <c r="A81" s="126"/>
      <c r="K81" s="7"/>
      <c r="L81" s="7"/>
      <c r="M81" s="89"/>
      <c r="N81" s="7"/>
      <c r="O81" s="7"/>
      <c r="S81" s="22"/>
      <c r="AB81" s="4"/>
      <c r="AC81" s="4"/>
    </row>
    <row r="82" spans="1:29" s="9" customFormat="1">
      <c r="A82" s="126"/>
      <c r="L82" s="7"/>
      <c r="M82" s="89"/>
      <c r="N82" s="7"/>
      <c r="O82" s="7"/>
      <c r="S82" s="22"/>
      <c r="AB82" s="4"/>
      <c r="AC82" s="4"/>
    </row>
    <row r="83" spans="1:29">
      <c r="A83" s="127"/>
    </row>
    <row r="84" spans="1:29">
      <c r="A84" s="125"/>
    </row>
    <row r="85" spans="1:29">
      <c r="A85" s="126"/>
    </row>
    <row r="86" spans="1:29">
      <c r="A86" s="126"/>
      <c r="J86" s="810" t="s">
        <v>211</v>
      </c>
    </row>
    <row r="87" spans="1:29">
      <c r="A87" s="126"/>
      <c r="K87" s="293" t="s">
        <v>114</v>
      </c>
      <c r="L87" s="53"/>
      <c r="M87" s="53"/>
      <c r="N87" s="57"/>
      <c r="O87" s="54"/>
    </row>
    <row r="88" spans="1:29">
      <c r="A88" s="126"/>
      <c r="K88" s="320"/>
      <c r="L88" s="320"/>
      <c r="M88" s="320"/>
      <c r="N88" s="353"/>
      <c r="O88" s="354"/>
      <c r="P88" s="244"/>
    </row>
    <row r="89" spans="1:29">
      <c r="A89" s="126"/>
      <c r="K89" s="320"/>
      <c r="L89" s="207" t="s">
        <v>63</v>
      </c>
      <c r="M89" s="297" t="s">
        <v>12</v>
      </c>
      <c r="N89" s="297" t="s">
        <v>4</v>
      </c>
      <c r="O89" s="321"/>
    </row>
    <row r="90" spans="1:29">
      <c r="A90" s="126"/>
      <c r="K90" s="64" t="str">
        <f t="shared" ref="K90:K105" si="3">O90&amp;" ("&amp;TEXT(M90,"0.0")&amp;")"</f>
        <v>North Carolina (2.6)</v>
      </c>
      <c r="L90" s="108">
        <f t="shared" ref="L90:L105" si="4">N90/100</f>
        <v>0.39019973611353664</v>
      </c>
      <c r="M90" s="915">
        <v>2.6352583628398492</v>
      </c>
      <c r="N90" s="912">
        <v>39.019973611353663</v>
      </c>
      <c r="O90" s="138" t="s">
        <v>43</v>
      </c>
      <c r="P90" s="51"/>
      <c r="Q90" s="33"/>
    </row>
    <row r="91" spans="1:29">
      <c r="A91" s="126"/>
      <c r="K91" s="64" t="str">
        <f t="shared" si="3"/>
        <v>Kentucky (1.8)</v>
      </c>
      <c r="L91" s="108">
        <f t="shared" si="4"/>
        <v>0.35398201480710961</v>
      </c>
      <c r="M91" s="915">
        <v>1.8205679174078497</v>
      </c>
      <c r="N91" s="912">
        <v>35.398201480710959</v>
      </c>
      <c r="O91" s="138" t="s">
        <v>39</v>
      </c>
      <c r="P91" s="33"/>
      <c r="Q91" s="33"/>
    </row>
    <row r="92" spans="1:29">
      <c r="A92" s="126"/>
      <c r="K92" s="64" t="str">
        <f t="shared" si="3"/>
        <v>Virginia (0.6)</v>
      </c>
      <c r="L92" s="108">
        <f t="shared" si="4"/>
        <v>0.28119210621136947</v>
      </c>
      <c r="M92" s="915">
        <v>0.61918525006499081</v>
      </c>
      <c r="N92" s="912">
        <v>28.119210621136947</v>
      </c>
      <c r="O92" s="138" t="s">
        <v>48</v>
      </c>
      <c r="P92" s="33"/>
      <c r="Q92" s="33"/>
    </row>
    <row r="93" spans="1:29">
      <c r="A93" s="126"/>
      <c r="K93" s="64" t="str">
        <f t="shared" si="3"/>
        <v>Tennessee (0.6)</v>
      </c>
      <c r="L93" s="108">
        <f t="shared" si="4"/>
        <v>0.25952378999466247</v>
      </c>
      <c r="M93" s="915">
        <v>0.64452385999592465</v>
      </c>
      <c r="N93" s="912">
        <v>25.952378999466248</v>
      </c>
      <c r="O93" s="138" t="s">
        <v>46</v>
      </c>
      <c r="P93" s="33"/>
      <c r="Q93" s="33"/>
    </row>
    <row r="94" spans="1:29">
      <c r="A94" s="126"/>
      <c r="K94" s="64" t="str">
        <f t="shared" si="3"/>
        <v>Oklahoma (1.2)</v>
      </c>
      <c r="L94" s="108">
        <f t="shared" si="4"/>
        <v>0.25646618817482486</v>
      </c>
      <c r="M94" s="915">
        <v>1.1980075625207611</v>
      </c>
      <c r="N94" s="912">
        <v>25.646618817482487</v>
      </c>
      <c r="O94" s="138" t="s">
        <v>44</v>
      </c>
      <c r="P94" s="33"/>
      <c r="Q94" s="33"/>
    </row>
    <row r="95" spans="1:29">
      <c r="A95" s="126"/>
      <c r="K95" s="64" t="str">
        <f t="shared" si="3"/>
        <v>Arkansas (0.8)</v>
      </c>
      <c r="L95" s="108">
        <f t="shared" si="4"/>
        <v>0.24921592001674597</v>
      </c>
      <c r="M95" s="915">
        <v>0.78060535321507274</v>
      </c>
      <c r="N95" s="912">
        <v>24.921592001674597</v>
      </c>
      <c r="O95" s="138" t="s">
        <v>35</v>
      </c>
      <c r="P95" s="33"/>
      <c r="Q95" s="33"/>
    </row>
    <row r="96" spans="1:29">
      <c r="A96" s="126"/>
      <c r="K96" s="64" t="str">
        <f t="shared" si="3"/>
        <v>Texas (1.0)</v>
      </c>
      <c r="L96" s="108">
        <f t="shared" si="4"/>
        <v>0.24098460507836925</v>
      </c>
      <c r="M96" s="915">
        <v>0.9661926121029758</v>
      </c>
      <c r="N96" s="912">
        <v>24.098460507836926</v>
      </c>
      <c r="O96" s="138" t="s">
        <v>47</v>
      </c>
      <c r="P96" s="33"/>
      <c r="Q96" s="33"/>
    </row>
    <row r="97" spans="1:29">
      <c r="A97" s="126"/>
      <c r="K97" s="64" t="str">
        <f t="shared" si="3"/>
        <v>South Carolina (4.0)</v>
      </c>
      <c r="L97" s="108">
        <f t="shared" si="4"/>
        <v>0.23867029918082655</v>
      </c>
      <c r="M97" s="915">
        <v>4.0199262783058671</v>
      </c>
      <c r="N97" s="912">
        <v>23.867029918082654</v>
      </c>
      <c r="O97" s="138" t="s">
        <v>45</v>
      </c>
      <c r="P97" s="33"/>
      <c r="Q97" s="33"/>
    </row>
    <row r="98" spans="1:29">
      <c r="A98" s="126"/>
      <c r="K98" s="64" t="str">
        <f t="shared" si="3"/>
        <v>Mississippi* (1.8)</v>
      </c>
      <c r="L98" s="108">
        <f t="shared" si="4"/>
        <v>0.21882297175796472</v>
      </c>
      <c r="M98" s="915">
        <v>1.8068225172486443</v>
      </c>
      <c r="N98" s="912">
        <v>21.882297175796474</v>
      </c>
      <c r="O98" s="138" t="s">
        <v>54</v>
      </c>
      <c r="P98" s="33"/>
      <c r="Q98" s="33"/>
    </row>
    <row r="99" spans="1:29">
      <c r="A99" s="126"/>
      <c r="K99" s="64" t="str">
        <f t="shared" si="3"/>
        <v>Florida* (1.8)</v>
      </c>
      <c r="L99" s="108">
        <f t="shared" si="4"/>
        <v>0.21426957810348451</v>
      </c>
      <c r="M99" s="915">
        <v>1.7849490823439851</v>
      </c>
      <c r="N99" s="912">
        <v>21.426957810348451</v>
      </c>
      <c r="O99" s="138" t="s">
        <v>53</v>
      </c>
      <c r="P99" s="51"/>
      <c r="Q99" s="33"/>
    </row>
    <row r="100" spans="1:29">
      <c r="A100" s="126"/>
      <c r="K100" s="64" t="str">
        <f t="shared" si="3"/>
        <v>Alabama (1.5)</v>
      </c>
      <c r="L100" s="108">
        <f t="shared" si="4"/>
        <v>0.20190481134386373</v>
      </c>
      <c r="M100" s="915">
        <v>1.4791587761125875</v>
      </c>
      <c r="N100" s="912">
        <v>20.190481134386374</v>
      </c>
      <c r="O100" s="138" t="s">
        <v>34</v>
      </c>
      <c r="P100" s="33"/>
      <c r="Q100" s="33"/>
    </row>
    <row r="101" spans="1:29">
      <c r="A101" s="126"/>
      <c r="K101" s="64" t="str">
        <f t="shared" si="3"/>
        <v>Georgia (19.7)</v>
      </c>
      <c r="L101" s="108">
        <f t="shared" si="4"/>
        <v>0.19680026949220214</v>
      </c>
      <c r="M101" s="916">
        <v>19.680026949220213</v>
      </c>
      <c r="N101" s="913">
        <v>19.680026949220213</v>
      </c>
      <c r="O101" s="326" t="s">
        <v>38</v>
      </c>
      <c r="P101" s="33"/>
      <c r="Q101" s="33"/>
    </row>
    <row r="102" spans="1:29">
      <c r="A102" s="126"/>
      <c r="K102" s="64" t="str">
        <f t="shared" si="3"/>
        <v>West Virginia (-2.7)</v>
      </c>
      <c r="L102" s="108">
        <f t="shared" si="4"/>
        <v>0.18298244903958608</v>
      </c>
      <c r="M102" s="915">
        <v>-2.7308459843071056</v>
      </c>
      <c r="N102" s="913">
        <v>18.298244903958608</v>
      </c>
      <c r="O102" s="135" t="s">
        <v>49</v>
      </c>
      <c r="P102" s="33"/>
      <c r="Q102" s="33"/>
    </row>
    <row r="103" spans="1:29">
      <c r="A103" s="126"/>
      <c r="K103" s="64" t="str">
        <f t="shared" si="3"/>
        <v>Maryland (-0.3)</v>
      </c>
      <c r="L103" s="108">
        <f t="shared" si="4"/>
        <v>0.16286658067215171</v>
      </c>
      <c r="M103" s="915">
        <v>-0.33597052450051734</v>
      </c>
      <c r="N103" s="912">
        <v>16.286658067215171</v>
      </c>
      <c r="O103" s="138" t="s">
        <v>41</v>
      </c>
      <c r="P103" s="51"/>
      <c r="Q103" s="33"/>
    </row>
    <row r="104" spans="1:29">
      <c r="A104" s="126"/>
      <c r="K104" s="355" t="str">
        <f t="shared" si="3"/>
        <v>Delaware (0.6)</v>
      </c>
      <c r="L104" s="356">
        <f t="shared" si="4"/>
        <v>0.10605668326569315</v>
      </c>
      <c r="M104" s="917">
        <v>0.62673567474492131</v>
      </c>
      <c r="N104" s="914">
        <v>10.605668326569315</v>
      </c>
      <c r="O104" s="139" t="s">
        <v>36</v>
      </c>
      <c r="P104" s="33"/>
      <c r="Q104" s="33"/>
    </row>
    <row r="105" spans="1:29">
      <c r="A105" s="126"/>
      <c r="K105" s="64" t="str">
        <f t="shared" si="3"/>
        <v>Louisiana (—)</v>
      </c>
      <c r="L105" s="108">
        <f t="shared" si="4"/>
        <v>0</v>
      </c>
      <c r="M105" s="743" t="s">
        <v>27</v>
      </c>
      <c r="N105" s="667">
        <v>0</v>
      </c>
      <c r="O105" s="326" t="s">
        <v>40</v>
      </c>
      <c r="P105" s="33"/>
      <c r="Q105" s="33"/>
    </row>
    <row r="106" spans="1:29">
      <c r="A106" s="126"/>
      <c r="J106" s="17"/>
    </row>
    <row r="107" spans="1:29">
      <c r="A107" s="126"/>
      <c r="B107" s="25"/>
    </row>
    <row r="108" spans="1:29">
      <c r="A108" s="125"/>
    </row>
    <row r="109" spans="1:29">
      <c r="A109" s="125"/>
    </row>
    <row r="110" spans="1:29">
      <c r="A110" s="125"/>
      <c r="J110" s="257">
        <v>12</v>
      </c>
    </row>
    <row r="111" spans="1:29" ht="41.25" customHeight="1">
      <c r="A111" s="129"/>
      <c r="B111" s="717" t="s">
        <v>203</v>
      </c>
      <c r="C111" s="24"/>
      <c r="D111" s="24"/>
      <c r="E111" s="24"/>
      <c r="F111" s="24"/>
      <c r="G111" s="24"/>
      <c r="H111" s="24"/>
      <c r="I111" s="24"/>
    </row>
    <row r="112" spans="1:29" s="9" customFormat="1">
      <c r="A112" s="128"/>
      <c r="K112" s="7"/>
      <c r="L112" s="7"/>
      <c r="M112" s="7"/>
      <c r="N112" s="65"/>
      <c r="O112" s="7"/>
      <c r="S112" s="22"/>
      <c r="AB112" s="4"/>
      <c r="AC112" s="4"/>
    </row>
    <row r="113" spans="1:34" s="9" customFormat="1">
      <c r="A113" s="125"/>
      <c r="K113" s="7"/>
      <c r="L113" s="7"/>
      <c r="M113" s="7"/>
      <c r="N113" s="7"/>
      <c r="O113" s="7"/>
      <c r="S113" s="22"/>
      <c r="AB113" s="4"/>
      <c r="AC113" s="4"/>
    </row>
    <row r="114" spans="1:34" s="9" customFormat="1">
      <c r="A114" s="125"/>
      <c r="K114" s="7"/>
      <c r="L114" s="7"/>
      <c r="M114" s="7"/>
      <c r="N114" s="7"/>
      <c r="O114" s="7"/>
      <c r="P114" s="244"/>
      <c r="S114" s="22"/>
      <c r="AB114" s="4"/>
      <c r="AC114" s="4"/>
    </row>
    <row r="115" spans="1:34" s="9" customFormat="1">
      <c r="A115" s="126"/>
      <c r="J115" s="810" t="s">
        <v>211</v>
      </c>
      <c r="K115" s="7"/>
      <c r="L115" s="120" t="s">
        <v>79</v>
      </c>
      <c r="M115" s="7"/>
      <c r="N115" s="7"/>
      <c r="O115" s="7"/>
      <c r="S115" s="22"/>
      <c r="AB115" s="4"/>
      <c r="AC115" s="4"/>
    </row>
    <row r="116" spans="1:34" s="9" customFormat="1">
      <c r="A116" s="126"/>
      <c r="K116" s="293" t="s">
        <v>50</v>
      </c>
      <c r="L116" s="140"/>
      <c r="M116" s="136"/>
      <c r="N116" s="136"/>
      <c r="O116" s="136"/>
      <c r="P116" s="136"/>
      <c r="Q116" s="136"/>
      <c r="R116" s="136"/>
      <c r="S116" s="244"/>
      <c r="T116" s="136"/>
      <c r="U116" s="136"/>
      <c r="V116" s="136"/>
      <c r="W116" s="136"/>
      <c r="X116" s="136"/>
      <c r="Y116" s="136"/>
      <c r="Z116" s="136"/>
      <c r="AA116" s="136"/>
      <c r="AB116" s="149"/>
      <c r="AC116" s="138"/>
      <c r="AD116" s="135"/>
      <c r="AE116" s="135"/>
      <c r="AF116" s="135"/>
      <c r="AG116" s="135"/>
      <c r="AH116" s="135"/>
    </row>
    <row r="117" spans="1:34" s="9" customFormat="1">
      <c r="A117" s="126"/>
      <c r="K117" s="140"/>
      <c r="L117" s="140"/>
      <c r="M117" s="136"/>
      <c r="N117" s="136"/>
      <c r="O117" s="150"/>
      <c r="P117" s="146"/>
      <c r="Q117" s="136"/>
      <c r="R117" s="136"/>
      <c r="S117" s="136"/>
      <c r="W117" s="136"/>
      <c r="X117" s="136"/>
      <c r="Y117" s="149"/>
      <c r="Z117" s="138"/>
      <c r="AD117" s="135"/>
      <c r="AE117" s="135"/>
      <c r="AF117" s="135"/>
      <c r="AG117" s="135"/>
      <c r="AH117" s="135"/>
    </row>
    <row r="118" spans="1:34" s="9" customFormat="1">
      <c r="A118" s="126"/>
      <c r="K118" s="206"/>
      <c r="L118" s="204" t="s">
        <v>11</v>
      </c>
      <c r="M118" s="204" t="s">
        <v>56</v>
      </c>
      <c r="N118" s="204" t="s">
        <v>58</v>
      </c>
      <c r="O118" s="302" t="s">
        <v>12</v>
      </c>
      <c r="P118" s="295" t="s">
        <v>11</v>
      </c>
      <c r="Q118" s="296" t="s">
        <v>56</v>
      </c>
      <c r="R118" s="295" t="s">
        <v>58</v>
      </c>
      <c r="S118" s="191"/>
      <c r="W118" s="143"/>
      <c r="X118" s="143"/>
      <c r="Y118" s="143"/>
      <c r="Z118" s="83"/>
      <c r="AD118" s="135"/>
      <c r="AE118" s="135"/>
      <c r="AF118" s="135"/>
      <c r="AG118" s="135"/>
      <c r="AH118" s="135"/>
    </row>
    <row r="119" spans="1:34" s="9" customFormat="1">
      <c r="A119" s="126"/>
      <c r="K119" s="167" t="str">
        <f>S119&amp;" ("&amp;TEXT(O119,"0.0")&amp;")"</f>
        <v>SREB states (0.4)</v>
      </c>
      <c r="L119" s="382">
        <f t="shared" ref="L119:L120" si="5">P119/100</f>
        <v>0.64217392911261417</v>
      </c>
      <c r="M119" s="181">
        <f t="shared" ref="M119:M120" si="6">Q119/100</f>
        <v>0.57871900062830317</v>
      </c>
      <c r="N119" s="181">
        <f t="shared" ref="N119:N120" si="7">R119/100</f>
        <v>6.3454928484310905E-2</v>
      </c>
      <c r="O119" s="834">
        <v>0.35341409416879799</v>
      </c>
      <c r="P119" s="830">
        <v>64.217392911261413</v>
      </c>
      <c r="Q119" s="832">
        <v>57.871900062830321</v>
      </c>
      <c r="R119" s="830">
        <v>6.3454928484310908</v>
      </c>
      <c r="S119" s="645" t="s">
        <v>0</v>
      </c>
      <c r="W119" s="147"/>
      <c r="X119" s="147"/>
      <c r="Y119" s="151"/>
      <c r="Z119" s="145"/>
      <c r="AD119" s="135"/>
      <c r="AE119" s="135"/>
      <c r="AF119" s="135"/>
      <c r="AG119" s="135"/>
      <c r="AH119" s="135"/>
    </row>
    <row r="120" spans="1:34" s="9" customFormat="1">
      <c r="A120" s="126"/>
      <c r="K120" s="167"/>
      <c r="L120" s="382">
        <f t="shared" si="5"/>
        <v>0</v>
      </c>
      <c r="M120" s="181">
        <f t="shared" si="6"/>
        <v>0</v>
      </c>
      <c r="N120" s="181">
        <f t="shared" si="7"/>
        <v>0</v>
      </c>
      <c r="O120" s="834"/>
      <c r="P120" s="830"/>
      <c r="Q120" s="832"/>
      <c r="R120" s="830"/>
      <c r="S120" s="645"/>
      <c r="W120" s="147"/>
      <c r="X120" s="147"/>
      <c r="Y120" s="151"/>
      <c r="Z120" s="145"/>
      <c r="AD120" s="135"/>
      <c r="AE120" s="135"/>
      <c r="AF120" s="135"/>
      <c r="AG120" s="135"/>
      <c r="AH120" s="135"/>
    </row>
    <row r="121" spans="1:34" s="9" customFormat="1">
      <c r="A121" s="126"/>
      <c r="K121" s="167" t="str">
        <f t="shared" ref="K121:K136" si="8">S121&amp;" ("&amp;TEXT(O121,"0.0")&amp;")"</f>
        <v>Alabama (1.8)</v>
      </c>
      <c r="L121" s="382">
        <f t="shared" ref="L121:L136" si="9">P121/100</f>
        <v>0.73832468495181613</v>
      </c>
      <c r="M121" s="181">
        <f t="shared" ref="M121:M136" si="10">Q121/100</f>
        <v>0.67356290855178924</v>
      </c>
      <c r="N121" s="181">
        <f t="shared" ref="N121:N136" si="11">R121/100</f>
        <v>6.4761776400026949E-2</v>
      </c>
      <c r="O121" s="835">
        <v>1.800698757892917</v>
      </c>
      <c r="P121" s="830">
        <v>73.832468495181615</v>
      </c>
      <c r="Q121" s="832">
        <v>67.356290855178926</v>
      </c>
      <c r="R121" s="830">
        <v>6.4761776400026951</v>
      </c>
      <c r="S121" s="645" t="s">
        <v>34</v>
      </c>
      <c r="W121" s="148"/>
      <c r="X121" s="148"/>
      <c r="Y121" s="151"/>
      <c r="Z121" s="144"/>
      <c r="AD121" s="135"/>
      <c r="AE121" s="135"/>
      <c r="AF121" s="135"/>
      <c r="AG121" s="135"/>
      <c r="AH121" s="135"/>
    </row>
    <row r="122" spans="1:34" s="9" customFormat="1">
      <c r="A122" s="126"/>
      <c r="K122" s="167" t="str">
        <f t="shared" si="8"/>
        <v>Florida (-0.3)</v>
      </c>
      <c r="L122" s="382">
        <f t="shared" si="9"/>
        <v>0.71704180064308687</v>
      </c>
      <c r="M122" s="181">
        <f t="shared" si="10"/>
        <v>0.66407814111508823</v>
      </c>
      <c r="N122" s="181">
        <f t="shared" si="11"/>
        <v>5.2963659527998551E-2</v>
      </c>
      <c r="O122" s="837">
        <v>-0.26679738549962906</v>
      </c>
      <c r="P122" s="830">
        <v>71.704180064308687</v>
      </c>
      <c r="Q122" s="832">
        <v>66.407814111508827</v>
      </c>
      <c r="R122" s="830">
        <v>5.2963659527998548</v>
      </c>
      <c r="S122" s="646" t="s">
        <v>37</v>
      </c>
      <c r="W122" s="148"/>
      <c r="X122" s="148"/>
      <c r="Y122" s="151"/>
      <c r="Z122" s="145"/>
      <c r="AD122" s="135"/>
      <c r="AE122" s="135"/>
      <c r="AF122" s="135"/>
      <c r="AG122" s="135"/>
      <c r="AH122" s="135"/>
    </row>
    <row r="123" spans="1:34" s="9" customFormat="1">
      <c r="A123" s="126"/>
      <c r="K123" s="167" t="str">
        <f t="shared" si="8"/>
        <v>Virginia (2.9)</v>
      </c>
      <c r="L123" s="382">
        <f t="shared" si="9"/>
        <v>0.69329271732385622</v>
      </c>
      <c r="M123" s="181">
        <f t="shared" si="10"/>
        <v>0.62734811304789306</v>
      </c>
      <c r="N123" s="181">
        <f t="shared" si="11"/>
        <v>6.5944604275963215E-2</v>
      </c>
      <c r="O123" s="834">
        <v>2.9408465793527938</v>
      </c>
      <c r="P123" s="830">
        <v>69.329271732385621</v>
      </c>
      <c r="Q123" s="832">
        <v>62.734811304789304</v>
      </c>
      <c r="R123" s="830">
        <v>6.5944604275963217</v>
      </c>
      <c r="S123" s="646" t="s">
        <v>48</v>
      </c>
      <c r="W123" s="148"/>
      <c r="X123" s="148"/>
      <c r="Y123" s="151"/>
      <c r="Z123" s="144"/>
      <c r="AD123" s="135"/>
      <c r="AE123" s="135"/>
      <c r="AF123" s="135"/>
      <c r="AG123" s="135"/>
      <c r="AH123" s="135"/>
    </row>
    <row r="124" spans="1:34" s="9" customFormat="1">
      <c r="A124" s="126"/>
      <c r="K124" s="167" t="str">
        <f t="shared" si="8"/>
        <v>Maryland (-1.1)</v>
      </c>
      <c r="L124" s="382">
        <f t="shared" si="9"/>
        <v>0.65581268345962185</v>
      </c>
      <c r="M124" s="181">
        <f t="shared" si="10"/>
        <v>0.59014267185473412</v>
      </c>
      <c r="N124" s="181">
        <f t="shared" si="11"/>
        <v>6.567001160488771E-2</v>
      </c>
      <c r="O124" s="834">
        <v>-1.0717706292354165</v>
      </c>
      <c r="P124" s="830">
        <v>65.581268345962187</v>
      </c>
      <c r="Q124" s="832">
        <v>59.014267185473415</v>
      </c>
      <c r="R124" s="830">
        <v>6.567001160488771</v>
      </c>
      <c r="S124" s="646" t="s">
        <v>41</v>
      </c>
      <c r="W124" s="148"/>
      <c r="X124" s="148"/>
      <c r="Y124" s="151"/>
      <c r="Z124" s="144"/>
      <c r="AD124" s="135"/>
      <c r="AE124" s="135"/>
      <c r="AF124" s="135"/>
      <c r="AG124" s="135"/>
      <c r="AH124" s="135"/>
    </row>
    <row r="125" spans="1:34" s="9" customFormat="1">
      <c r="A125" s="126"/>
      <c r="K125" s="167" t="str">
        <f t="shared" si="8"/>
        <v>Mississippi (-2.7)</v>
      </c>
      <c r="L125" s="382">
        <f t="shared" si="9"/>
        <v>0.64404162854528824</v>
      </c>
      <c r="M125" s="181">
        <f t="shared" si="10"/>
        <v>0.60321363220494051</v>
      </c>
      <c r="N125" s="181">
        <f t="shared" si="11"/>
        <v>4.0827996340347665E-2</v>
      </c>
      <c r="O125" s="834">
        <v>-2.6900003921652171</v>
      </c>
      <c r="P125" s="830">
        <v>64.404162854528821</v>
      </c>
      <c r="Q125" s="832">
        <v>60.32136322049405</v>
      </c>
      <c r="R125" s="830">
        <v>4.0827996340347665</v>
      </c>
      <c r="S125" s="646" t="s">
        <v>42</v>
      </c>
      <c r="W125" s="148"/>
      <c r="X125" s="148"/>
      <c r="Y125" s="151"/>
      <c r="Z125" s="144"/>
      <c r="AD125" s="135"/>
      <c r="AE125" s="135"/>
      <c r="AF125" s="135"/>
      <c r="AG125" s="135"/>
      <c r="AH125" s="135"/>
    </row>
    <row r="126" spans="1:34" s="9" customFormat="1">
      <c r="A126" s="126"/>
      <c r="K126" s="167" t="str">
        <f t="shared" si="8"/>
        <v>Texas (0.9)</v>
      </c>
      <c r="L126" s="382">
        <f t="shared" si="9"/>
        <v>0.63762770994268636</v>
      </c>
      <c r="M126" s="181">
        <f t="shared" si="10"/>
        <v>0.53976243874075924</v>
      </c>
      <c r="N126" s="181">
        <f t="shared" si="11"/>
        <v>9.7865271201927062E-2</v>
      </c>
      <c r="O126" s="834">
        <v>0.89866197146943705</v>
      </c>
      <c r="P126" s="830">
        <v>63.762770994268635</v>
      </c>
      <c r="Q126" s="832">
        <v>53.976243874075926</v>
      </c>
      <c r="R126" s="830">
        <v>9.7865271201927069</v>
      </c>
      <c r="S126" s="646" t="s">
        <v>47</v>
      </c>
      <c r="W126" s="148"/>
      <c r="X126" s="148"/>
      <c r="Y126" s="151"/>
      <c r="Z126" s="144"/>
      <c r="AD126" s="135"/>
      <c r="AE126" s="135"/>
      <c r="AF126" s="135"/>
      <c r="AG126" s="135"/>
      <c r="AH126" s="135"/>
    </row>
    <row r="127" spans="1:34" s="9" customFormat="1">
      <c r="A127" s="126"/>
      <c r="K127" s="167" t="str">
        <f t="shared" si="8"/>
        <v>Georgia (0.0)</v>
      </c>
      <c r="L127" s="382">
        <f t="shared" si="9"/>
        <v>0.61701650016836906</v>
      </c>
      <c r="M127" s="181">
        <f t="shared" si="10"/>
        <v>0.54989336625883933</v>
      </c>
      <c r="N127" s="181">
        <f t="shared" si="11"/>
        <v>6.7123133909529689E-2</v>
      </c>
      <c r="O127" s="834">
        <v>3.0969044645090094E-2</v>
      </c>
      <c r="P127" s="830">
        <v>61.701650016836908</v>
      </c>
      <c r="Q127" s="832">
        <v>54.989336625883936</v>
      </c>
      <c r="R127" s="830">
        <v>6.7123133909529686</v>
      </c>
      <c r="S127" s="646" t="s">
        <v>38</v>
      </c>
      <c r="W127" s="148"/>
      <c r="X127" s="148"/>
      <c r="Y127" s="151"/>
      <c r="Z127" s="144"/>
      <c r="AD127" s="135"/>
      <c r="AE127" s="135"/>
      <c r="AF127" s="135"/>
      <c r="AG127" s="135"/>
      <c r="AH127" s="135"/>
    </row>
    <row r="128" spans="1:34" s="9" customFormat="1">
      <c r="A128" s="126"/>
      <c r="K128" s="167" t="str">
        <f t="shared" si="8"/>
        <v>South Carolina (1.3)</v>
      </c>
      <c r="L128" s="382">
        <f t="shared" si="9"/>
        <v>0.60802469135802473</v>
      </c>
      <c r="M128" s="181">
        <f t="shared" si="10"/>
        <v>0.51388888888888884</v>
      </c>
      <c r="N128" s="181">
        <f t="shared" si="11"/>
        <v>9.4135802469135804E-2</v>
      </c>
      <c r="O128" s="834">
        <v>1.2699172363532369</v>
      </c>
      <c r="P128" s="830">
        <v>60.802469135802468</v>
      </c>
      <c r="Q128" s="832">
        <v>51.388888888888886</v>
      </c>
      <c r="R128" s="830">
        <v>9.4135802469135808</v>
      </c>
      <c r="S128" s="646" t="s">
        <v>45</v>
      </c>
      <c r="W128" s="148"/>
      <c r="X128" s="148"/>
      <c r="Y128" s="151"/>
      <c r="Z128" s="144"/>
      <c r="AD128" s="135"/>
      <c r="AE128" s="135"/>
      <c r="AF128" s="135"/>
      <c r="AG128" s="135"/>
      <c r="AH128" s="135"/>
    </row>
    <row r="129" spans="1:34" s="9" customFormat="1">
      <c r="A129" s="126"/>
      <c r="K129" s="167" t="str">
        <f t="shared" si="8"/>
        <v>Kentucky (-0.8)</v>
      </c>
      <c r="L129" s="382">
        <f t="shared" si="9"/>
        <v>0.60048361096184844</v>
      </c>
      <c r="M129" s="181">
        <f t="shared" si="10"/>
        <v>0.55924234282643737</v>
      </c>
      <c r="N129" s="181">
        <f t="shared" si="11"/>
        <v>4.1241268135411069E-2</v>
      </c>
      <c r="O129" s="834">
        <v>-0.81295104048616906</v>
      </c>
      <c r="P129" s="830">
        <v>60.048361096184848</v>
      </c>
      <c r="Q129" s="832">
        <v>55.924234282643738</v>
      </c>
      <c r="R129" s="830">
        <v>4.1241268135411069</v>
      </c>
      <c r="S129" s="646" t="s">
        <v>39</v>
      </c>
      <c r="W129" s="148"/>
      <c r="X129" s="148"/>
      <c r="Y129" s="152"/>
      <c r="Z129" s="144"/>
      <c r="AD129" s="135"/>
      <c r="AE129" s="135"/>
      <c r="AF129" s="135"/>
      <c r="AG129" s="135"/>
      <c r="AH129" s="135"/>
    </row>
    <row r="130" spans="1:34" s="9" customFormat="1">
      <c r="A130" s="126"/>
      <c r="K130" s="167" t="str">
        <f t="shared" si="8"/>
        <v>Tennessee (1.1)</v>
      </c>
      <c r="L130" s="382">
        <f t="shared" si="9"/>
        <v>0.59284550322029961</v>
      </c>
      <c r="M130" s="181">
        <f t="shared" si="10"/>
        <v>0.54620935826802208</v>
      </c>
      <c r="N130" s="181">
        <f t="shared" si="11"/>
        <v>4.6636144952277497E-2</v>
      </c>
      <c r="O130" s="834">
        <v>1.138416484243244</v>
      </c>
      <c r="P130" s="830">
        <v>59.284550322029958</v>
      </c>
      <c r="Q130" s="832">
        <v>54.62093582680221</v>
      </c>
      <c r="R130" s="830">
        <v>4.6636144952277494</v>
      </c>
      <c r="S130" s="646" t="s">
        <v>46</v>
      </c>
      <c r="W130" s="148"/>
      <c r="X130" s="148"/>
      <c r="Y130" s="151"/>
      <c r="Z130" s="144"/>
      <c r="AD130" s="135"/>
      <c r="AE130" s="135"/>
      <c r="AF130" s="135"/>
      <c r="AG130" s="135"/>
      <c r="AH130" s="135"/>
    </row>
    <row r="131" spans="1:34" s="9" customFormat="1">
      <c r="A131" s="126"/>
      <c r="K131" s="167" t="str">
        <f t="shared" si="8"/>
        <v>Delaware (-15.5)</v>
      </c>
      <c r="L131" s="382">
        <f t="shared" si="9"/>
        <v>0.57680108744902581</v>
      </c>
      <c r="M131" s="181">
        <f t="shared" si="10"/>
        <v>0.57680108744902581</v>
      </c>
      <c r="N131" s="181">
        <f t="shared" si="11"/>
        <v>0</v>
      </c>
      <c r="O131" s="834">
        <v>-15.533331860871201</v>
      </c>
      <c r="P131" s="830">
        <v>57.680108744902583</v>
      </c>
      <c r="Q131" s="832">
        <v>57.680108744902583</v>
      </c>
      <c r="R131" s="830">
        <v>0</v>
      </c>
      <c r="S131" s="646" t="s">
        <v>36</v>
      </c>
      <c r="W131" s="148"/>
      <c r="X131" s="148"/>
      <c r="Y131" s="151"/>
      <c r="Z131" s="144"/>
      <c r="AD131" s="135"/>
      <c r="AE131" s="135"/>
      <c r="AF131" s="135"/>
      <c r="AG131" s="135"/>
      <c r="AH131" s="135"/>
    </row>
    <row r="132" spans="1:34" s="9" customFormat="1">
      <c r="A132" s="126"/>
      <c r="K132" s="167" t="str">
        <f t="shared" si="8"/>
        <v>Oklahoma (1.4)</v>
      </c>
      <c r="L132" s="382">
        <f t="shared" si="9"/>
        <v>0.57005642934325851</v>
      </c>
      <c r="M132" s="181">
        <f t="shared" si="10"/>
        <v>0.50246127986553013</v>
      </c>
      <c r="N132" s="181">
        <f t="shared" si="11"/>
        <v>6.759514947772842E-2</v>
      </c>
      <c r="O132" s="834">
        <v>1.3977367058726315</v>
      </c>
      <c r="P132" s="830">
        <v>57.005642934325856</v>
      </c>
      <c r="Q132" s="832">
        <v>50.246127986553013</v>
      </c>
      <c r="R132" s="830">
        <v>6.7595149477728418</v>
      </c>
      <c r="S132" s="646" t="s">
        <v>44</v>
      </c>
      <c r="W132" s="148"/>
      <c r="X132" s="148"/>
      <c r="Y132" s="151"/>
      <c r="Z132" s="145"/>
      <c r="AD132" s="135"/>
      <c r="AE132" s="135"/>
      <c r="AF132" s="135"/>
      <c r="AG132" s="135"/>
      <c r="AH132" s="135"/>
    </row>
    <row r="133" spans="1:34" s="9" customFormat="1">
      <c r="A133" s="126"/>
      <c r="K133" s="167" t="str">
        <f t="shared" si="8"/>
        <v>North Carolina** (-0.1)</v>
      </c>
      <c r="L133" s="382">
        <f t="shared" si="9"/>
        <v>0.56949927280282564</v>
      </c>
      <c r="M133" s="181">
        <f t="shared" si="10"/>
        <v>0.56949927280282564</v>
      </c>
      <c r="N133" s="181">
        <f t="shared" si="11"/>
        <v>0</v>
      </c>
      <c r="O133" s="834">
        <v>-5.2265429990072221E-2</v>
      </c>
      <c r="P133" s="830">
        <v>56.949927280282566</v>
      </c>
      <c r="Q133" s="832">
        <v>56.949927280282566</v>
      </c>
      <c r="R133" s="830">
        <v>0</v>
      </c>
      <c r="S133" s="646" t="s">
        <v>78</v>
      </c>
      <c r="W133" s="148"/>
      <c r="X133" s="148"/>
      <c r="Y133" s="151"/>
      <c r="Z133" s="144"/>
      <c r="AD133" s="135"/>
      <c r="AE133" s="135"/>
      <c r="AF133" s="135"/>
      <c r="AG133" s="135"/>
      <c r="AH133" s="135"/>
    </row>
    <row r="134" spans="1:34" s="9" customFormat="1">
      <c r="A134" s="126"/>
      <c r="K134" s="167" t="str">
        <f t="shared" si="8"/>
        <v>Louisiana (0.6)</v>
      </c>
      <c r="L134" s="382">
        <f t="shared" si="9"/>
        <v>0.55838845460012021</v>
      </c>
      <c r="M134" s="181">
        <f t="shared" si="10"/>
        <v>0.43812387251954299</v>
      </c>
      <c r="N134" s="181">
        <f t="shared" si="11"/>
        <v>0.12026458208057728</v>
      </c>
      <c r="O134" s="834">
        <v>0.5812154093509605</v>
      </c>
      <c r="P134" s="830">
        <v>55.838845460012024</v>
      </c>
      <c r="Q134" s="832">
        <v>43.812387251954299</v>
      </c>
      <c r="R134" s="830">
        <v>12.026458208057727</v>
      </c>
      <c r="S134" s="646" t="s">
        <v>40</v>
      </c>
      <c r="W134" s="148"/>
      <c r="X134" s="148"/>
      <c r="Y134" s="151"/>
      <c r="Z134" s="144"/>
      <c r="AD134" s="135"/>
      <c r="AE134" s="135"/>
      <c r="AF134" s="135"/>
      <c r="AG134" s="135"/>
      <c r="AH134" s="135"/>
    </row>
    <row r="135" spans="1:34" s="9" customFormat="1">
      <c r="A135" s="126"/>
      <c r="K135" s="167" t="str">
        <f t="shared" si="8"/>
        <v>Arkansas (1.1)</v>
      </c>
      <c r="L135" s="382">
        <f t="shared" si="9"/>
        <v>0.54629998671449442</v>
      </c>
      <c r="M135" s="181">
        <f t="shared" si="10"/>
        <v>0.4967450511491962</v>
      </c>
      <c r="N135" s="181">
        <f t="shared" si="11"/>
        <v>4.9554935565298261E-2</v>
      </c>
      <c r="O135" s="834">
        <v>1.105740792542683</v>
      </c>
      <c r="P135" s="830">
        <v>54.629998671449442</v>
      </c>
      <c r="Q135" s="832">
        <v>49.674505114919619</v>
      </c>
      <c r="R135" s="830">
        <v>4.9554935565298264</v>
      </c>
      <c r="S135" s="646" t="s">
        <v>35</v>
      </c>
      <c r="W135" s="148"/>
      <c r="X135" s="148"/>
      <c r="Y135" s="151"/>
      <c r="Z135" s="144"/>
      <c r="AD135" s="135"/>
      <c r="AE135" s="135"/>
      <c r="AF135" s="135"/>
      <c r="AG135" s="135"/>
      <c r="AH135" s="135"/>
    </row>
    <row r="136" spans="1:34" s="9" customFormat="1">
      <c r="A136" s="126"/>
      <c r="K136" s="179" t="str">
        <f t="shared" si="8"/>
        <v>West Virginia (1.8)</v>
      </c>
      <c r="L136" s="383">
        <f t="shared" si="9"/>
        <v>0.48976807639836278</v>
      </c>
      <c r="M136" s="357">
        <f t="shared" si="10"/>
        <v>0.44542974079126874</v>
      </c>
      <c r="N136" s="357">
        <f t="shared" si="11"/>
        <v>4.4338335607094131E-2</v>
      </c>
      <c r="O136" s="836">
        <v>1.7992503356967049</v>
      </c>
      <c r="P136" s="831">
        <v>48.976807639836281</v>
      </c>
      <c r="Q136" s="833">
        <v>44.542974079126871</v>
      </c>
      <c r="R136" s="831">
        <v>4.433833560709413</v>
      </c>
      <c r="S136" s="647" t="s">
        <v>49</v>
      </c>
      <c r="W136" s="148"/>
      <c r="X136" s="148"/>
      <c r="Y136" s="151"/>
      <c r="Z136" s="144"/>
      <c r="AD136" s="135"/>
      <c r="AE136" s="135"/>
      <c r="AF136" s="135"/>
      <c r="AG136" s="135"/>
      <c r="AH136" s="135"/>
    </row>
    <row r="137" spans="1:34" s="9" customFormat="1">
      <c r="A137" s="126"/>
      <c r="K137" s="135"/>
      <c r="L137" s="138"/>
      <c r="M137" s="138"/>
      <c r="N137" s="138"/>
      <c r="O137" s="138"/>
      <c r="P137" s="138"/>
      <c r="Q137" s="138"/>
      <c r="R137" s="138"/>
      <c r="S137" s="137"/>
      <c r="T137" s="135"/>
      <c r="U137" s="135"/>
      <c r="V137" s="135"/>
      <c r="W137" s="135"/>
      <c r="X137" s="135"/>
      <c r="Y137" s="135"/>
      <c r="Z137" s="135"/>
      <c r="AA137" s="135"/>
      <c r="AB137" s="138"/>
      <c r="AC137" s="138"/>
      <c r="AD137" s="135"/>
      <c r="AE137" s="135"/>
      <c r="AF137" s="135"/>
      <c r="AG137" s="135"/>
      <c r="AH137" s="135"/>
    </row>
    <row r="138" spans="1:34" s="9" customFormat="1">
      <c r="A138" s="127"/>
      <c r="K138" s="135"/>
      <c r="L138" s="138"/>
      <c r="M138" s="138"/>
      <c r="N138" s="138"/>
      <c r="O138" s="138"/>
      <c r="P138" s="138"/>
      <c r="Q138" s="138"/>
      <c r="R138" s="138"/>
      <c r="S138" s="137"/>
      <c r="T138" s="135"/>
      <c r="U138" s="135"/>
      <c r="V138" s="135"/>
      <c r="W138" s="135"/>
      <c r="X138" s="135"/>
      <c r="Y138" s="135"/>
      <c r="Z138" s="135"/>
      <c r="AA138" s="135"/>
      <c r="AB138" s="138"/>
      <c r="AC138" s="138"/>
      <c r="AD138" s="135"/>
      <c r="AE138" s="135"/>
      <c r="AF138" s="135"/>
      <c r="AG138" s="135"/>
      <c r="AH138" s="135"/>
    </row>
    <row r="139" spans="1:34">
      <c r="A139" s="12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row>
    <row r="140" spans="1:34" s="9" customFormat="1">
      <c r="A140" s="126"/>
      <c r="K140" s="135"/>
      <c r="L140" s="135"/>
      <c r="M140" s="135"/>
      <c r="N140" s="135"/>
      <c r="O140" s="135"/>
      <c r="P140" s="135"/>
      <c r="Q140" s="135"/>
      <c r="R140" s="135"/>
      <c r="S140" s="137"/>
      <c r="T140" s="135"/>
      <c r="U140" s="229" t="s">
        <v>27</v>
      </c>
      <c r="V140" s="135"/>
      <c r="W140" s="135"/>
      <c r="X140" s="135"/>
      <c r="Y140" s="135"/>
      <c r="Z140" s="135"/>
      <c r="AA140" s="135"/>
      <c r="AB140" s="138"/>
      <c r="AC140" s="138"/>
      <c r="AD140" s="135"/>
      <c r="AE140" s="135"/>
      <c r="AF140" s="135"/>
      <c r="AG140" s="135"/>
      <c r="AH140" s="135"/>
    </row>
    <row r="141" spans="1:34" s="9" customFormat="1">
      <c r="A141" s="126"/>
      <c r="J141" s="640"/>
      <c r="K141" s="135"/>
      <c r="L141" s="135"/>
      <c r="M141" s="135"/>
      <c r="N141" s="135"/>
      <c r="O141" s="135"/>
      <c r="P141" s="135"/>
      <c r="Q141" s="135"/>
      <c r="R141" s="135"/>
      <c r="S141" s="137"/>
      <c r="T141" s="135"/>
      <c r="U141" s="135"/>
      <c r="V141" s="135"/>
      <c r="W141" s="135"/>
      <c r="X141" s="135"/>
      <c r="Y141" s="135"/>
      <c r="Z141" s="135"/>
      <c r="AA141" s="135"/>
      <c r="AB141" s="138"/>
      <c r="AC141" s="138"/>
      <c r="AD141" s="135"/>
      <c r="AE141" s="135"/>
      <c r="AF141" s="135"/>
      <c r="AG141" s="135"/>
      <c r="AH141" s="135"/>
    </row>
    <row r="142" spans="1:34" s="9" customFormat="1">
      <c r="A142" s="126"/>
      <c r="J142" s="810" t="s">
        <v>211</v>
      </c>
      <c r="K142" s="135"/>
      <c r="L142" s="120" t="s">
        <v>79</v>
      </c>
      <c r="M142" s="135"/>
      <c r="N142" s="135"/>
      <c r="O142" s="135"/>
      <c r="P142" s="135"/>
      <c r="Q142" s="135"/>
      <c r="R142" s="135"/>
      <c r="S142" s="137"/>
      <c r="T142" s="135"/>
      <c r="U142" s="244"/>
      <c r="V142" s="135"/>
      <c r="W142" s="135"/>
      <c r="X142" s="135"/>
      <c r="Y142" s="135"/>
      <c r="Z142" s="135"/>
      <c r="AA142" s="135"/>
      <c r="AB142" s="138"/>
      <c r="AC142" s="138"/>
      <c r="AD142" s="135"/>
      <c r="AE142" s="135"/>
      <c r="AF142" s="135"/>
      <c r="AG142" s="135"/>
      <c r="AH142" s="135"/>
    </row>
    <row r="143" spans="1:34" s="1" customFormat="1">
      <c r="A143" s="126"/>
      <c r="J143" s="9"/>
      <c r="K143" s="293" t="s">
        <v>129</v>
      </c>
      <c r="L143" s="205"/>
      <c r="M143" s="205"/>
      <c r="N143" s="205"/>
      <c r="O143" s="205"/>
      <c r="P143" s="205"/>
      <c r="Q143" s="205"/>
      <c r="R143" s="205"/>
      <c r="S143" s="223"/>
      <c r="T143" s="205"/>
      <c r="U143" s="205"/>
      <c r="V143" s="135"/>
      <c r="W143" s="135"/>
      <c r="X143" s="135"/>
      <c r="Y143" s="135"/>
      <c r="Z143" s="135"/>
      <c r="AA143" s="135"/>
      <c r="AB143" s="138"/>
      <c r="AC143" s="138"/>
      <c r="AD143" s="135"/>
      <c r="AE143" s="135"/>
      <c r="AF143" s="135"/>
      <c r="AG143" s="135"/>
      <c r="AH143" s="135"/>
    </row>
    <row r="144" spans="1:34" s="1" customFormat="1">
      <c r="A144" s="126"/>
      <c r="K144" s="206"/>
      <c r="L144" s="204" t="s">
        <v>13</v>
      </c>
      <c r="M144" s="204" t="s">
        <v>57</v>
      </c>
      <c r="N144" s="226" t="s">
        <v>56</v>
      </c>
      <c r="O144" s="204" t="s">
        <v>58</v>
      </c>
      <c r="P144" s="302" t="s">
        <v>13</v>
      </c>
      <c r="Q144" s="295" t="s">
        <v>57</v>
      </c>
      <c r="R144" s="308" t="s">
        <v>56</v>
      </c>
      <c r="S144" s="295" t="s">
        <v>58</v>
      </c>
      <c r="T144" s="309" t="s">
        <v>12</v>
      </c>
      <c r="U144" s="228"/>
      <c r="V144" s="135"/>
      <c r="W144" s="135"/>
      <c r="X144" s="135"/>
      <c r="Y144" s="135"/>
      <c r="Z144" s="135"/>
      <c r="AA144" s="135"/>
      <c r="AB144" s="138"/>
      <c r="AC144" s="138"/>
      <c r="AD144" s="135"/>
      <c r="AE144" s="135"/>
      <c r="AF144" s="135"/>
      <c r="AG144" s="135"/>
      <c r="AH144" s="135"/>
    </row>
    <row r="145" spans="1:34" s="1" customFormat="1">
      <c r="A145" s="126"/>
      <c r="K145" s="167" t="str">
        <f>U145&amp;" ("&amp;TEXT(T145,"0.0")&amp;")"</f>
        <v>SREB states (1.0)</v>
      </c>
      <c r="L145" s="380">
        <f>+P145/100</f>
        <v>0.51262533393470489</v>
      </c>
      <c r="M145" s="175">
        <f>+Q145/100</f>
        <v>0.18810672032751621</v>
      </c>
      <c r="N145" s="175">
        <f>+R145/100</f>
        <v>0.15399160392741906</v>
      </c>
      <c r="O145" s="175">
        <f>+S145/100</f>
        <v>0.17052700967976964</v>
      </c>
      <c r="P145" s="838">
        <v>51.262533393470491</v>
      </c>
      <c r="Q145" s="840">
        <v>18.810672032751622</v>
      </c>
      <c r="R145" s="844">
        <v>15.399160392741907</v>
      </c>
      <c r="S145" s="844">
        <v>17.052700967976964</v>
      </c>
      <c r="T145" s="845">
        <v>1.0393732845198116</v>
      </c>
      <c r="U145" s="668" t="s">
        <v>0</v>
      </c>
      <c r="V145" s="135"/>
      <c r="W145" s="135"/>
      <c r="X145" s="135"/>
      <c r="Y145" s="135"/>
      <c r="Z145" s="135"/>
      <c r="AA145" s="135"/>
      <c r="AB145" s="138"/>
      <c r="AC145" s="138"/>
      <c r="AD145" s="135"/>
      <c r="AE145" s="135"/>
      <c r="AF145" s="135"/>
      <c r="AG145" s="135"/>
      <c r="AH145" s="135"/>
    </row>
    <row r="146" spans="1:34" s="1" customFormat="1">
      <c r="A146" s="126"/>
      <c r="K146" s="167"/>
      <c r="L146" s="380"/>
      <c r="M146" s="175"/>
      <c r="N146" s="175"/>
      <c r="O146" s="175"/>
      <c r="P146" s="838"/>
      <c r="Q146" s="841"/>
      <c r="R146" s="830"/>
      <c r="S146" s="830"/>
      <c r="T146" s="845"/>
      <c r="U146" s="669"/>
      <c r="V146" s="135"/>
      <c r="W146" s="135"/>
      <c r="X146" s="135"/>
      <c r="Y146" s="135"/>
      <c r="Z146" s="135"/>
      <c r="AA146" s="135"/>
      <c r="AB146" s="138"/>
      <c r="AC146" s="138"/>
      <c r="AD146" s="135"/>
      <c r="AE146" s="135"/>
      <c r="AF146" s="135"/>
      <c r="AG146" s="135"/>
      <c r="AH146" s="135"/>
    </row>
    <row r="147" spans="1:34" s="1" customFormat="1">
      <c r="A147" s="126"/>
      <c r="J147" s="112"/>
      <c r="K147" s="167" t="str">
        <f t="shared" ref="K147:K162" si="12">U147&amp;" ("&amp;TEXT(T147,"0.0")&amp;")"</f>
        <v>Alabama (9.6)</v>
      </c>
      <c r="L147" s="380">
        <f t="shared" ref="L147:L162" si="13">+P147/100</f>
        <v>0.62055210839559327</v>
      </c>
      <c r="M147" s="175">
        <f t="shared" ref="M147:M162" si="14">+Q147/100</f>
        <v>0.1470178548816006</v>
      </c>
      <c r="N147" s="175">
        <f t="shared" ref="N147:N162" si="15">+R147/100</f>
        <v>0.30011396732936557</v>
      </c>
      <c r="O147" s="175">
        <f t="shared" ref="O147:O162" si="16">+S147/100</f>
        <v>0.17342028618462707</v>
      </c>
      <c r="P147" s="838">
        <v>62.055210839559322</v>
      </c>
      <c r="Q147" s="840">
        <v>14.701785488160061</v>
      </c>
      <c r="R147" s="830">
        <v>30.011396732936557</v>
      </c>
      <c r="S147" s="830">
        <v>17.342028618462706</v>
      </c>
      <c r="T147" s="845">
        <v>9.6179877967232841</v>
      </c>
      <c r="U147" s="669" t="s">
        <v>34</v>
      </c>
      <c r="V147" s="135"/>
      <c r="W147" s="135"/>
      <c r="X147" s="135"/>
      <c r="Y147" s="135"/>
      <c r="Z147" s="135"/>
      <c r="AA147" s="135"/>
      <c r="AB147" s="138"/>
      <c r="AC147" s="138"/>
      <c r="AD147" s="135"/>
      <c r="AE147" s="135"/>
      <c r="AF147" s="135"/>
      <c r="AG147" s="135"/>
      <c r="AH147" s="135"/>
    </row>
    <row r="148" spans="1:34" s="1" customFormat="1">
      <c r="A148" s="126"/>
      <c r="J148" s="112"/>
      <c r="K148" s="167" t="str">
        <f t="shared" si="12"/>
        <v>Florida (2.9)</v>
      </c>
      <c r="L148" s="380">
        <f t="shared" si="13"/>
        <v>0.61550654062828225</v>
      </c>
      <c r="M148" s="175">
        <f t="shared" si="14"/>
        <v>0.34645278334765595</v>
      </c>
      <c r="N148" s="175">
        <f t="shared" si="15"/>
        <v>0.14122028072185619</v>
      </c>
      <c r="O148" s="175">
        <f t="shared" si="16"/>
        <v>0.12783347655877017</v>
      </c>
      <c r="P148" s="838">
        <v>61.550654062828229</v>
      </c>
      <c r="Q148" s="840">
        <v>34.645278334765592</v>
      </c>
      <c r="R148" s="844">
        <v>14.12202807218562</v>
      </c>
      <c r="S148" s="841">
        <v>12.783347655877018</v>
      </c>
      <c r="T148" s="845">
        <v>2.9312488831470063</v>
      </c>
      <c r="U148" s="669" t="s">
        <v>37</v>
      </c>
      <c r="V148" s="135"/>
      <c r="W148" s="135"/>
      <c r="X148" s="135"/>
      <c r="Y148" s="135"/>
      <c r="Z148" s="135"/>
      <c r="AA148" s="135"/>
      <c r="AB148" s="138"/>
      <c r="AC148" s="138"/>
      <c r="AD148" s="135"/>
      <c r="AE148" s="135"/>
      <c r="AF148" s="135"/>
      <c r="AG148" s="135"/>
      <c r="AH148" s="135"/>
    </row>
    <row r="149" spans="1:34" s="1" customFormat="1">
      <c r="A149" s="126"/>
      <c r="J149" s="112"/>
      <c r="K149" s="167" t="str">
        <f t="shared" si="12"/>
        <v>Mississippi (5.4)</v>
      </c>
      <c r="L149" s="380">
        <f t="shared" si="13"/>
        <v>0.59950083194675541</v>
      </c>
      <c r="M149" s="175">
        <f t="shared" si="14"/>
        <v>0.2776483638380477</v>
      </c>
      <c r="N149" s="175">
        <f t="shared" si="15"/>
        <v>7.3932334997226845E-2</v>
      </c>
      <c r="O149" s="175">
        <f t="shared" si="16"/>
        <v>0.24792013311148087</v>
      </c>
      <c r="P149" s="838">
        <v>59.950083194675543</v>
      </c>
      <c r="Q149" s="840">
        <v>27.76483638380477</v>
      </c>
      <c r="R149" s="844">
        <v>7.393233499722685</v>
      </c>
      <c r="S149" s="844">
        <v>24.792013311148086</v>
      </c>
      <c r="T149" s="845">
        <v>5.4423316394272021</v>
      </c>
      <c r="U149" s="669" t="s">
        <v>42</v>
      </c>
      <c r="V149" s="135"/>
      <c r="W149" s="135"/>
      <c r="X149" s="135"/>
      <c r="Y149" s="135"/>
      <c r="Z149" s="135"/>
      <c r="AA149" s="135"/>
      <c r="AB149" s="138"/>
      <c r="AC149" s="138"/>
      <c r="AD149" s="135"/>
      <c r="AE149" s="135"/>
      <c r="AF149" s="135"/>
      <c r="AG149" s="135"/>
      <c r="AH149" s="135"/>
    </row>
    <row r="150" spans="1:34" s="1" customFormat="1">
      <c r="A150" s="126"/>
      <c r="J150" s="112"/>
      <c r="K150" s="167" t="str">
        <f t="shared" si="12"/>
        <v>Tennessee (2.9)</v>
      </c>
      <c r="L150" s="380">
        <f t="shared" si="13"/>
        <v>0.53199334827561273</v>
      </c>
      <c r="M150" s="175">
        <f t="shared" si="14"/>
        <v>0.16759453401778612</v>
      </c>
      <c r="N150" s="175">
        <f t="shared" si="15"/>
        <v>0.18545296797050104</v>
      </c>
      <c r="O150" s="175">
        <f t="shared" si="16"/>
        <v>0.17894584628732557</v>
      </c>
      <c r="P150" s="838">
        <v>53.199334827561273</v>
      </c>
      <c r="Q150" s="840">
        <v>16.759453401778611</v>
      </c>
      <c r="R150" s="844">
        <v>18.545296797050103</v>
      </c>
      <c r="S150" s="844">
        <v>17.894584628732556</v>
      </c>
      <c r="T150" s="845">
        <v>2.8524498546182997</v>
      </c>
      <c r="U150" s="669" t="s">
        <v>46</v>
      </c>
      <c r="V150" s="135"/>
      <c r="W150" s="135"/>
      <c r="X150" s="135"/>
      <c r="Y150" s="135"/>
      <c r="Z150" s="135"/>
      <c r="AA150" s="135"/>
      <c r="AB150" s="138"/>
      <c r="AC150" s="138"/>
      <c r="AD150" s="135"/>
      <c r="AE150" s="135"/>
      <c r="AF150" s="135"/>
      <c r="AG150" s="135"/>
      <c r="AH150" s="135"/>
    </row>
    <row r="151" spans="1:34" s="1" customFormat="1">
      <c r="A151" s="126"/>
      <c r="J151" s="112"/>
      <c r="K151" s="167" t="str">
        <f t="shared" si="12"/>
        <v>Virginia (-0.8)</v>
      </c>
      <c r="L151" s="380">
        <f t="shared" si="13"/>
        <v>0.51584086423600295</v>
      </c>
      <c r="M151" s="175">
        <f t="shared" si="14"/>
        <v>0.15492884595408746</v>
      </c>
      <c r="N151" s="175">
        <f t="shared" si="15"/>
        <v>0.20354212111768985</v>
      </c>
      <c r="O151" s="175">
        <f t="shared" si="16"/>
        <v>0.15736989716422561</v>
      </c>
      <c r="P151" s="838">
        <v>51.58408642360029</v>
      </c>
      <c r="Q151" s="842">
        <v>15.492884595408746</v>
      </c>
      <c r="R151" s="844">
        <v>20.354212111768984</v>
      </c>
      <c r="S151" s="841">
        <v>15.736989716422562</v>
      </c>
      <c r="T151" s="845">
        <v>-0.83547936243162013</v>
      </c>
      <c r="U151" s="668" t="s">
        <v>48</v>
      </c>
      <c r="V151" s="135"/>
      <c r="W151" s="135"/>
      <c r="X151" s="135"/>
      <c r="Y151" s="135"/>
      <c r="Z151" s="135"/>
      <c r="AA151" s="135"/>
      <c r="AB151" s="138"/>
      <c r="AC151" s="138"/>
      <c r="AD151" s="135"/>
      <c r="AE151" s="135"/>
      <c r="AF151" s="135"/>
      <c r="AG151" s="135"/>
      <c r="AH151" s="135"/>
    </row>
    <row r="152" spans="1:34" s="1" customFormat="1">
      <c r="A152" s="126"/>
      <c r="J152" s="112"/>
      <c r="K152" s="167" t="str">
        <f t="shared" si="12"/>
        <v>Maryland (-4.9)</v>
      </c>
      <c r="L152" s="380">
        <f t="shared" si="13"/>
        <v>0.49812660224807731</v>
      </c>
      <c r="M152" s="175">
        <f t="shared" si="14"/>
        <v>0.14356142772628672</v>
      </c>
      <c r="N152" s="175">
        <f t="shared" si="15"/>
        <v>0.18148951554591466</v>
      </c>
      <c r="O152" s="175">
        <f t="shared" si="16"/>
        <v>0.1730756589758759</v>
      </c>
      <c r="P152" s="838">
        <v>49.812660224807729</v>
      </c>
      <c r="Q152" s="840">
        <v>14.356142772628672</v>
      </c>
      <c r="R152" s="830">
        <v>18.148951554591466</v>
      </c>
      <c r="S152" s="830">
        <v>17.30756589758759</v>
      </c>
      <c r="T152" s="845">
        <v>-4.9347761595447253</v>
      </c>
      <c r="U152" s="669" t="s">
        <v>41</v>
      </c>
      <c r="V152" s="135"/>
      <c r="W152" s="135"/>
      <c r="X152" s="135"/>
      <c r="Y152" s="135"/>
      <c r="Z152" s="135"/>
      <c r="AA152" s="135"/>
      <c r="AB152" s="138"/>
      <c r="AC152" s="138"/>
      <c r="AD152" s="135"/>
      <c r="AE152" s="135"/>
      <c r="AF152" s="135"/>
      <c r="AG152" s="135"/>
      <c r="AH152" s="135"/>
    </row>
    <row r="153" spans="1:34" s="1" customFormat="1">
      <c r="A153" s="126"/>
      <c r="J153" s="112"/>
      <c r="K153" s="167" t="str">
        <f t="shared" si="12"/>
        <v>Texas (0.1)</v>
      </c>
      <c r="L153" s="380">
        <f t="shared" si="13"/>
        <v>0.48876700443122301</v>
      </c>
      <c r="M153" s="175">
        <f t="shared" si="14"/>
        <v>0.13436212078956339</v>
      </c>
      <c r="N153" s="175">
        <f t="shared" si="15"/>
        <v>0.14091599268693253</v>
      </c>
      <c r="O153" s="175">
        <f t="shared" si="16"/>
        <v>0.21348889095472715</v>
      </c>
      <c r="P153" s="838">
        <v>48.876700443122303</v>
      </c>
      <c r="Q153" s="840">
        <v>13.43621207895634</v>
      </c>
      <c r="R153" s="830">
        <v>14.091599268693253</v>
      </c>
      <c r="S153" s="830">
        <v>21.348889095472714</v>
      </c>
      <c r="T153" s="845">
        <v>0.1025242655386478</v>
      </c>
      <c r="U153" s="669" t="s">
        <v>47</v>
      </c>
      <c r="V153" s="135"/>
      <c r="W153" s="135"/>
      <c r="X153" s="135"/>
      <c r="Y153" s="135"/>
      <c r="Z153" s="135"/>
      <c r="AA153" s="135"/>
      <c r="AB153" s="138"/>
      <c r="AC153" s="138"/>
      <c r="AD153" s="135"/>
      <c r="AE153" s="135"/>
      <c r="AF153" s="135"/>
      <c r="AG153" s="135"/>
      <c r="AH153" s="135"/>
    </row>
    <row r="154" spans="1:34" s="1" customFormat="1">
      <c r="A154" s="126"/>
      <c r="J154" s="112"/>
      <c r="K154" s="167" t="str">
        <f t="shared" si="12"/>
        <v>Arkansas (-2.9)</v>
      </c>
      <c r="L154" s="380">
        <f t="shared" si="13"/>
        <v>0.47273193891954324</v>
      </c>
      <c r="M154" s="175">
        <f t="shared" si="14"/>
        <v>0.19132554856922879</v>
      </c>
      <c r="N154" s="175">
        <f t="shared" si="15"/>
        <v>0.201206210701912</v>
      </c>
      <c r="O154" s="175">
        <f t="shared" si="16"/>
        <v>8.0200179648402412E-2</v>
      </c>
      <c r="P154" s="838">
        <v>47.273193891954321</v>
      </c>
      <c r="Q154" s="840">
        <v>19.13255485692288</v>
      </c>
      <c r="R154" s="844">
        <v>20.120621070191198</v>
      </c>
      <c r="S154" s="844">
        <v>8.0200179648402408</v>
      </c>
      <c r="T154" s="845">
        <v>-2.9386705148253398</v>
      </c>
      <c r="U154" s="669" t="s">
        <v>35</v>
      </c>
      <c r="V154" s="135"/>
      <c r="W154" s="135"/>
      <c r="X154" s="135"/>
      <c r="Y154" s="135"/>
      <c r="Z154" s="135"/>
      <c r="AA154" s="135"/>
      <c r="AB154" s="138"/>
      <c r="AC154" s="138"/>
      <c r="AD154" s="135"/>
      <c r="AE154" s="135"/>
      <c r="AF154" s="135"/>
      <c r="AG154" s="135"/>
      <c r="AH154" s="135"/>
    </row>
    <row r="155" spans="1:34" s="1" customFormat="1">
      <c r="A155" s="126"/>
      <c r="J155" s="112"/>
      <c r="K155" s="167" t="str">
        <f t="shared" si="12"/>
        <v>North Carolina (-0.8)</v>
      </c>
      <c r="L155" s="380">
        <f t="shared" si="13"/>
        <v>0.4691174597784098</v>
      </c>
      <c r="M155" s="175">
        <f t="shared" si="14"/>
        <v>0.14662308443350172</v>
      </c>
      <c r="N155" s="175">
        <f t="shared" si="15"/>
        <v>0.13698688287982341</v>
      </c>
      <c r="O155" s="175">
        <f t="shared" si="16"/>
        <v>0.18550749246508469</v>
      </c>
      <c r="P155" s="838">
        <v>46.91174597784098</v>
      </c>
      <c r="Q155" s="840">
        <v>14.662308443350172</v>
      </c>
      <c r="R155" s="830">
        <v>13.698688287982341</v>
      </c>
      <c r="S155" s="830">
        <v>18.55074924650847</v>
      </c>
      <c r="T155" s="845">
        <v>-0.80912257843284863</v>
      </c>
      <c r="U155" s="669" t="s">
        <v>43</v>
      </c>
      <c r="V155" s="135"/>
      <c r="W155" s="135"/>
      <c r="X155" s="135"/>
      <c r="Y155" s="135"/>
      <c r="Z155" s="135"/>
      <c r="AA155" s="135"/>
      <c r="AB155" s="138"/>
      <c r="AC155" s="138"/>
      <c r="AD155" s="135"/>
      <c r="AE155" s="135"/>
      <c r="AF155" s="135"/>
      <c r="AG155" s="135"/>
      <c r="AH155" s="135"/>
    </row>
    <row r="156" spans="1:34" s="1" customFormat="1">
      <c r="A156" s="126"/>
      <c r="J156" s="112"/>
      <c r="K156" s="167" t="str">
        <f t="shared" si="12"/>
        <v>Oklahoma (2.6)</v>
      </c>
      <c r="L156" s="380">
        <f t="shared" si="13"/>
        <v>0.44176847004072128</v>
      </c>
      <c r="M156" s="175">
        <f t="shared" si="14"/>
        <v>0.16777196044211748</v>
      </c>
      <c r="N156" s="175">
        <f t="shared" si="15"/>
        <v>0.12088423502036068</v>
      </c>
      <c r="O156" s="175">
        <f t="shared" si="16"/>
        <v>0.15311227457824317</v>
      </c>
      <c r="P156" s="838">
        <v>44.17684700407213</v>
      </c>
      <c r="Q156" s="840">
        <v>16.777196044211749</v>
      </c>
      <c r="R156" s="844">
        <v>12.088423502036068</v>
      </c>
      <c r="S156" s="844">
        <v>15.311227457824316</v>
      </c>
      <c r="T156" s="845">
        <v>2.6246023843428503</v>
      </c>
      <c r="U156" s="669" t="s">
        <v>44</v>
      </c>
      <c r="V156" s="135"/>
      <c r="W156" s="135"/>
      <c r="X156" s="135"/>
      <c r="Y156" s="135"/>
      <c r="Z156" s="135"/>
      <c r="AA156" s="135"/>
      <c r="AB156" s="138"/>
      <c r="AC156" s="138"/>
      <c r="AD156" s="135"/>
      <c r="AE156" s="135"/>
      <c r="AF156" s="135"/>
      <c r="AG156" s="135"/>
      <c r="AH156" s="135"/>
    </row>
    <row r="157" spans="1:34" s="1" customFormat="1">
      <c r="A157" s="126"/>
      <c r="J157" s="112"/>
      <c r="K157" s="167" t="str">
        <f t="shared" si="12"/>
        <v>Delaware (-2.1)</v>
      </c>
      <c r="L157" s="380">
        <f t="shared" si="13"/>
        <v>0.43675319324268641</v>
      </c>
      <c r="M157" s="175">
        <f t="shared" si="14"/>
        <v>0.14215080346106304</v>
      </c>
      <c r="N157" s="175">
        <f t="shared" si="15"/>
        <v>0.16522455706633704</v>
      </c>
      <c r="O157" s="175">
        <f t="shared" si="16"/>
        <v>0.12937783271528636</v>
      </c>
      <c r="P157" s="838">
        <v>43.675319324268642</v>
      </c>
      <c r="Q157" s="840">
        <v>14.215080346106305</v>
      </c>
      <c r="R157" s="830">
        <v>16.522455706633703</v>
      </c>
      <c r="S157" s="830">
        <v>12.937783271528636</v>
      </c>
      <c r="T157" s="845">
        <v>-2.0987020280445279</v>
      </c>
      <c r="U157" s="668" t="s">
        <v>36</v>
      </c>
      <c r="V157" s="135"/>
      <c r="W157" s="135"/>
      <c r="X157" s="135"/>
      <c r="Y157" s="135"/>
      <c r="Z157" s="135"/>
      <c r="AA157" s="135"/>
      <c r="AB157" s="139"/>
      <c r="AC157" s="139"/>
      <c r="AD157" s="135"/>
      <c r="AE157" s="135"/>
      <c r="AF157" s="135"/>
      <c r="AG157" s="135"/>
      <c r="AH157" s="135"/>
    </row>
    <row r="158" spans="1:34" s="1" customFormat="1">
      <c r="A158" s="126"/>
      <c r="J158" s="112"/>
      <c r="K158" s="167" t="str">
        <f t="shared" si="12"/>
        <v>South Carolina (-2.5)</v>
      </c>
      <c r="L158" s="380">
        <f t="shared" si="13"/>
        <v>0.41526065697954684</v>
      </c>
      <c r="M158" s="175">
        <f t="shared" si="14"/>
        <v>0.12099717650299566</v>
      </c>
      <c r="N158" s="175">
        <f t="shared" si="15"/>
        <v>0.16045726878314168</v>
      </c>
      <c r="O158" s="175">
        <f t="shared" si="16"/>
        <v>0.13380621169340953</v>
      </c>
      <c r="P158" s="838">
        <v>41.526065697954685</v>
      </c>
      <c r="Q158" s="840">
        <v>12.099717650299565</v>
      </c>
      <c r="R158" s="830">
        <v>16.045726878314166</v>
      </c>
      <c r="S158" s="830">
        <v>13.380621169340953</v>
      </c>
      <c r="T158" s="845">
        <v>-2.5472625431396807</v>
      </c>
      <c r="U158" s="669" t="s">
        <v>45</v>
      </c>
      <c r="V158" s="135"/>
      <c r="W158" s="135"/>
      <c r="X158" s="135"/>
      <c r="Y158" s="135"/>
      <c r="Z158" s="135"/>
      <c r="AA158" s="135"/>
      <c r="AB158" s="138"/>
      <c r="AC158" s="138"/>
      <c r="AD158" s="135"/>
      <c r="AE158" s="135"/>
      <c r="AF158" s="135"/>
      <c r="AG158" s="135"/>
      <c r="AH158" s="135"/>
    </row>
    <row r="159" spans="1:34" s="1" customFormat="1" ht="12" customHeight="1">
      <c r="A159" s="126"/>
      <c r="J159" s="112"/>
      <c r="K159" s="167" t="str">
        <f t="shared" si="12"/>
        <v>Kentucky (-0.2)</v>
      </c>
      <c r="L159" s="380">
        <f t="shared" si="13"/>
        <v>0.40965501537060234</v>
      </c>
      <c r="M159" s="175">
        <f t="shared" si="14"/>
        <v>0.21473300694523512</v>
      </c>
      <c r="N159" s="175">
        <f t="shared" si="15"/>
        <v>0.13332574291244451</v>
      </c>
      <c r="O159" s="175">
        <f t="shared" si="16"/>
        <v>6.1596265512922702E-2</v>
      </c>
      <c r="P159" s="838">
        <v>40.965501537060234</v>
      </c>
      <c r="Q159" s="840">
        <v>21.473300694523513</v>
      </c>
      <c r="R159" s="844">
        <v>13.33257429124445</v>
      </c>
      <c r="S159" s="841">
        <v>6.1596265512922699</v>
      </c>
      <c r="T159" s="845">
        <v>-0.17872593810249526</v>
      </c>
      <c r="U159" s="669" t="s">
        <v>39</v>
      </c>
      <c r="V159" s="135"/>
      <c r="W159" s="135"/>
      <c r="X159" s="135"/>
      <c r="Y159" s="135"/>
      <c r="Z159" s="135"/>
      <c r="AA159" s="135"/>
      <c r="AB159" s="138"/>
      <c r="AC159" s="138"/>
      <c r="AD159" s="135"/>
      <c r="AE159" s="135"/>
      <c r="AF159" s="135"/>
      <c r="AG159" s="135"/>
      <c r="AH159" s="135"/>
    </row>
    <row r="160" spans="1:34" s="1" customFormat="1">
      <c r="A160" s="126"/>
      <c r="J160" s="112"/>
      <c r="K160" s="167" t="str">
        <f t="shared" si="12"/>
        <v>Louisiana (-0.7)</v>
      </c>
      <c r="L160" s="380">
        <f t="shared" si="13"/>
        <v>0.40337126905733306</v>
      </c>
      <c r="M160" s="175">
        <f t="shared" si="14"/>
        <v>0.10113807171999141</v>
      </c>
      <c r="N160" s="175">
        <f t="shared" si="15"/>
        <v>0.13109297831221817</v>
      </c>
      <c r="O160" s="175">
        <f t="shared" si="16"/>
        <v>0.1711402190251235</v>
      </c>
      <c r="P160" s="838">
        <v>40.337126905733307</v>
      </c>
      <c r="Q160" s="840">
        <v>10.113807171999142</v>
      </c>
      <c r="R160" s="844">
        <v>13.109297831221816</v>
      </c>
      <c r="S160" s="841">
        <v>17.114021902512349</v>
      </c>
      <c r="T160" s="845">
        <v>-0.67928389363144248</v>
      </c>
      <c r="U160" s="669" t="s">
        <v>40</v>
      </c>
      <c r="V160" s="135"/>
      <c r="W160" s="135"/>
      <c r="X160" s="135"/>
      <c r="Y160" s="135"/>
      <c r="Z160" s="135"/>
      <c r="AA160" s="135"/>
      <c r="AB160" s="138"/>
      <c r="AC160" s="138"/>
      <c r="AD160" s="135"/>
      <c r="AE160" s="135"/>
      <c r="AF160" s="135"/>
      <c r="AG160" s="135"/>
      <c r="AH160" s="135"/>
    </row>
    <row r="161" spans="1:34" s="1" customFormat="1">
      <c r="A161" s="126"/>
      <c r="J161" s="112"/>
      <c r="K161" s="167" t="str">
        <f t="shared" si="12"/>
        <v>Georgia (-1.4)</v>
      </c>
      <c r="L161" s="380">
        <f t="shared" si="13"/>
        <v>0.39980849582172695</v>
      </c>
      <c r="M161" s="175">
        <f t="shared" si="14"/>
        <v>8.4871169916434536E-2</v>
      </c>
      <c r="N161" s="175">
        <f t="shared" si="15"/>
        <v>0.11768802228412255</v>
      </c>
      <c r="O161" s="175">
        <f t="shared" si="16"/>
        <v>0.19724930362116988</v>
      </c>
      <c r="P161" s="838">
        <v>39.980849582172695</v>
      </c>
      <c r="Q161" s="840">
        <v>8.4871169916434539</v>
      </c>
      <c r="R161" s="830">
        <v>11.768802228412255</v>
      </c>
      <c r="S161" s="830">
        <v>19.724930362116989</v>
      </c>
      <c r="T161" s="845">
        <v>-1.422480353267332</v>
      </c>
      <c r="U161" s="669" t="s">
        <v>38</v>
      </c>
      <c r="V161" s="135"/>
      <c r="W161" s="135"/>
      <c r="X161" s="135"/>
      <c r="Y161" s="135"/>
      <c r="Z161" s="135"/>
      <c r="AA161" s="135"/>
      <c r="AB161" s="138"/>
      <c r="AC161" s="138"/>
      <c r="AD161" s="135"/>
      <c r="AE161" s="135"/>
      <c r="AF161" s="135"/>
      <c r="AG161" s="135"/>
      <c r="AH161" s="135"/>
    </row>
    <row r="162" spans="1:34" s="1" customFormat="1" ht="13.5" customHeight="1">
      <c r="A162" s="126"/>
      <c r="J162" s="112"/>
      <c r="K162" s="179" t="str">
        <f t="shared" si="12"/>
        <v>West Virginia (0.1)</v>
      </c>
      <c r="L162" s="381">
        <f t="shared" si="13"/>
        <v>0.34116782959970621</v>
      </c>
      <c r="M162" s="334">
        <f t="shared" si="14"/>
        <v>0.1098053617333823</v>
      </c>
      <c r="N162" s="334">
        <f t="shared" si="15"/>
        <v>9.8420859346309217E-2</v>
      </c>
      <c r="O162" s="334">
        <f t="shared" si="16"/>
        <v>0.13294160852001469</v>
      </c>
      <c r="P162" s="839">
        <v>34.116782959970621</v>
      </c>
      <c r="Q162" s="843">
        <v>10.98053617333823</v>
      </c>
      <c r="R162" s="831">
        <v>9.8420859346309211</v>
      </c>
      <c r="S162" s="831">
        <v>13.294160852001468</v>
      </c>
      <c r="T162" s="846">
        <v>0.13409897728664077</v>
      </c>
      <c r="U162" s="670" t="s">
        <v>49</v>
      </c>
      <c r="V162" s="135"/>
      <c r="W162" s="135"/>
      <c r="X162" s="135"/>
      <c r="Y162" s="135"/>
      <c r="Z162" s="135"/>
      <c r="AA162" s="135"/>
      <c r="AB162" s="138"/>
      <c r="AC162" s="138"/>
      <c r="AD162" s="135"/>
      <c r="AE162" s="135"/>
      <c r="AF162" s="135"/>
      <c r="AG162" s="135"/>
      <c r="AH162" s="135"/>
    </row>
    <row r="163" spans="1:34" s="1" customFormat="1">
      <c r="A163" s="125"/>
      <c r="K163" s="135"/>
      <c r="L163" s="135"/>
      <c r="M163" s="135"/>
      <c r="N163" s="135"/>
      <c r="O163" s="135"/>
      <c r="P163" s="135"/>
      <c r="Q163" s="135"/>
      <c r="R163" s="135"/>
      <c r="S163" s="135"/>
      <c r="T163" s="135"/>
      <c r="U163" s="135"/>
      <c r="V163" s="135"/>
      <c r="W163" s="135"/>
      <c r="X163" s="135"/>
      <c r="Y163" s="135"/>
      <c r="Z163" s="135"/>
      <c r="AA163" s="135"/>
      <c r="AB163" s="138"/>
      <c r="AC163" s="138"/>
      <c r="AD163" s="135"/>
      <c r="AE163" s="135"/>
      <c r="AF163" s="135"/>
      <c r="AG163" s="135"/>
      <c r="AH163" s="135"/>
    </row>
    <row r="164" spans="1:34" s="1" customFormat="1">
      <c r="A164" s="125"/>
      <c r="J164" s="257">
        <v>13</v>
      </c>
      <c r="K164" s="135"/>
      <c r="L164" s="135"/>
      <c r="M164" s="135"/>
      <c r="N164" s="135"/>
      <c r="O164" s="135"/>
      <c r="P164" s="135"/>
      <c r="Q164" s="135"/>
      <c r="R164" s="135"/>
      <c r="S164" s="135"/>
      <c r="T164" s="135"/>
      <c r="U164" s="135"/>
      <c r="V164" s="135"/>
      <c r="W164" s="135"/>
      <c r="X164" s="135"/>
      <c r="Y164" s="135"/>
      <c r="Z164" s="135"/>
      <c r="AA164" s="135"/>
      <c r="AB164" s="138"/>
      <c r="AC164" s="138"/>
      <c r="AD164" s="135"/>
      <c r="AE164" s="135"/>
      <c r="AF164" s="135"/>
      <c r="AG164" s="135"/>
      <c r="AH164" s="135"/>
    </row>
    <row r="165" spans="1:34" ht="42" customHeight="1">
      <c r="A165" s="129"/>
      <c r="B165" s="717" t="s">
        <v>117</v>
      </c>
      <c r="C165" s="24"/>
      <c r="D165" s="24"/>
      <c r="E165" s="24"/>
      <c r="F165" s="24"/>
      <c r="G165" s="24"/>
      <c r="H165" s="24"/>
      <c r="I165" s="24"/>
    </row>
    <row r="166" spans="1:34">
      <c r="A166" s="128"/>
    </row>
    <row r="167" spans="1:34">
      <c r="A167" s="125"/>
      <c r="J167" s="810" t="s">
        <v>211</v>
      </c>
    </row>
    <row r="168" spans="1:34">
      <c r="A168" s="125"/>
      <c r="K168" s="293" t="s">
        <v>120</v>
      </c>
      <c r="L168" s="136"/>
      <c r="M168" s="136"/>
      <c r="N168" s="136"/>
      <c r="P168" s="244"/>
    </row>
    <row r="169" spans="1:34">
      <c r="A169" s="126"/>
      <c r="K169" s="166"/>
      <c r="L169" s="295" t="s">
        <v>6</v>
      </c>
      <c r="M169" s="295" t="s">
        <v>3</v>
      </c>
      <c r="N169" s="204"/>
    </row>
    <row r="170" spans="1:34">
      <c r="A170" s="126"/>
      <c r="K170" s="176" t="str">
        <f>N170&amp;" ("&amp;TEXT(L170,"###,###")&amp;")"</f>
        <v>SREB states (430,626)</v>
      </c>
      <c r="L170" s="847">
        <v>430626</v>
      </c>
      <c r="M170" s="848">
        <v>4.134917429817158E-2</v>
      </c>
      <c r="N170" s="654" t="s">
        <v>0</v>
      </c>
      <c r="O170" s="36"/>
      <c r="P170" s="42"/>
    </row>
    <row r="171" spans="1:34">
      <c r="A171" s="126"/>
      <c r="K171" s="176"/>
      <c r="L171" s="847"/>
      <c r="M171" s="848"/>
      <c r="N171" s="654"/>
      <c r="O171" s="36"/>
      <c r="P171" s="42"/>
    </row>
    <row r="172" spans="1:34">
      <c r="A172" s="126"/>
      <c r="K172" s="176" t="str">
        <f t="shared" ref="K172:K187" si="17">N172&amp;" ("&amp;TEXT(L172,"###,###")&amp;")"</f>
        <v>Louisiana (10,457)</v>
      </c>
      <c r="L172" s="737">
        <v>10457</v>
      </c>
      <c r="M172" s="743">
        <v>0.2693614955086186</v>
      </c>
      <c r="N172" s="654" t="s">
        <v>40</v>
      </c>
      <c r="O172" s="36"/>
      <c r="P172" s="42"/>
    </row>
    <row r="173" spans="1:34">
      <c r="A173" s="126"/>
      <c r="K173" s="176" t="str">
        <f t="shared" si="17"/>
        <v>West Virginia (5,010)</v>
      </c>
      <c r="L173" s="737">
        <v>5010</v>
      </c>
      <c r="M173" s="743">
        <v>0.19058935361216731</v>
      </c>
      <c r="N173" s="654" t="s">
        <v>49</v>
      </c>
      <c r="O173" s="36"/>
      <c r="P173" s="42"/>
    </row>
    <row r="174" spans="1:34">
      <c r="A174" s="126"/>
      <c r="K174" s="176" t="str">
        <f t="shared" si="17"/>
        <v>Mississippi (16,170)</v>
      </c>
      <c r="L174" s="847">
        <v>16170</v>
      </c>
      <c r="M174" s="848">
        <v>0.14001692047377326</v>
      </c>
      <c r="N174" s="654" t="s">
        <v>42</v>
      </c>
      <c r="O174" s="36"/>
      <c r="P174" s="42"/>
    </row>
    <row r="175" spans="1:34">
      <c r="A175" s="126"/>
      <c r="K175" s="176" t="str">
        <f t="shared" si="17"/>
        <v>Kentucky (28,016)</v>
      </c>
      <c r="L175" s="847">
        <v>28016</v>
      </c>
      <c r="M175" s="848">
        <v>9.527346651550099E-2</v>
      </c>
      <c r="N175" s="654" t="s">
        <v>39</v>
      </c>
      <c r="O175" s="36"/>
      <c r="P175" s="42"/>
    </row>
    <row r="176" spans="1:34">
      <c r="A176" s="126"/>
      <c r="K176" s="176" t="str">
        <f t="shared" si="17"/>
        <v>North Carolina (41,177)</v>
      </c>
      <c r="L176" s="847">
        <v>41177</v>
      </c>
      <c r="M176" s="848">
        <v>9.0434828663736033E-2</v>
      </c>
      <c r="N176" s="654" t="s">
        <v>43</v>
      </c>
      <c r="O176" s="36"/>
      <c r="P176" s="42"/>
    </row>
    <row r="177" spans="1:29">
      <c r="A177" s="126"/>
      <c r="K177" s="176" t="str">
        <f t="shared" si="17"/>
        <v>Maryland (19,493)</v>
      </c>
      <c r="L177" s="737">
        <v>19493</v>
      </c>
      <c r="M177" s="743">
        <v>8.288428420643297E-2</v>
      </c>
      <c r="N177" s="654" t="s">
        <v>41</v>
      </c>
      <c r="O177" s="36"/>
      <c r="P177" s="42"/>
    </row>
    <row r="178" spans="1:29">
      <c r="A178" s="126"/>
      <c r="K178" s="176" t="str">
        <f t="shared" si="17"/>
        <v>Arkansas (16,129)</v>
      </c>
      <c r="L178" s="847">
        <v>16129</v>
      </c>
      <c r="M178" s="848">
        <v>8.0308104487608847E-2</v>
      </c>
      <c r="N178" s="654" t="s">
        <v>35</v>
      </c>
      <c r="O178" s="36"/>
      <c r="P178" s="42"/>
    </row>
    <row r="179" spans="1:29">
      <c r="A179" s="126"/>
      <c r="K179" s="176" t="str">
        <f t="shared" si="17"/>
        <v>Texas (99,176)</v>
      </c>
      <c r="L179" s="847">
        <v>99176</v>
      </c>
      <c r="M179" s="848">
        <v>5.9946348605811876E-2</v>
      </c>
      <c r="N179" s="654" t="s">
        <v>47</v>
      </c>
      <c r="O179" s="36"/>
      <c r="P179" s="42"/>
    </row>
    <row r="180" spans="1:29">
      <c r="A180" s="126"/>
      <c r="K180" s="176" t="str">
        <f t="shared" si="17"/>
        <v>Georgia (6,469)</v>
      </c>
      <c r="L180" s="847">
        <v>6469</v>
      </c>
      <c r="M180" s="848">
        <v>2.9112313076678331E-2</v>
      </c>
      <c r="N180" s="654" t="s">
        <v>38</v>
      </c>
      <c r="O180" s="36"/>
      <c r="P180" s="42"/>
    </row>
    <row r="181" spans="1:29">
      <c r="A181" s="126"/>
      <c r="K181" s="176" t="str">
        <f t="shared" si="17"/>
        <v>Tennessee (9,501)</v>
      </c>
      <c r="L181" s="847">
        <v>9501</v>
      </c>
      <c r="M181" s="848">
        <v>2.5915127955944282E-2</v>
      </c>
      <c r="N181" s="654" t="s">
        <v>46</v>
      </c>
      <c r="O181" s="36"/>
      <c r="P181" s="42"/>
    </row>
    <row r="182" spans="1:29">
      <c r="A182" s="126"/>
      <c r="K182" s="176" t="str">
        <f t="shared" si="17"/>
        <v>Oklahoma (11,135)</v>
      </c>
      <c r="L182" s="847">
        <v>11135</v>
      </c>
      <c r="M182" s="848">
        <v>1.0343888939297705E-2</v>
      </c>
      <c r="N182" s="654" t="s">
        <v>44</v>
      </c>
      <c r="O182" s="36"/>
      <c r="P182" s="42"/>
    </row>
    <row r="183" spans="1:29">
      <c r="A183" s="126"/>
      <c r="K183" s="176" t="str">
        <f t="shared" si="17"/>
        <v>Delaware (2,071)</v>
      </c>
      <c r="L183" s="737">
        <v>2071</v>
      </c>
      <c r="M183" s="743">
        <v>4.8520135856380394E-3</v>
      </c>
      <c r="N183" s="654" t="s">
        <v>36</v>
      </c>
      <c r="O183" s="36"/>
      <c r="P183" s="42"/>
    </row>
    <row r="184" spans="1:29">
      <c r="A184" s="126"/>
      <c r="K184" s="176" t="str">
        <f t="shared" si="17"/>
        <v>South Carolina (17,806)</v>
      </c>
      <c r="L184" s="847">
        <v>17806</v>
      </c>
      <c r="M184" s="848">
        <v>-4.6397227346413996E-3</v>
      </c>
      <c r="N184" s="654" t="s">
        <v>45</v>
      </c>
      <c r="O184" s="36"/>
      <c r="P184" s="42"/>
    </row>
    <row r="185" spans="1:29">
      <c r="A185" s="126"/>
      <c r="K185" s="176" t="str">
        <f t="shared" si="17"/>
        <v>Florida (104,019)</v>
      </c>
      <c r="L185" s="847">
        <v>104019</v>
      </c>
      <c r="M185" s="848">
        <v>-1.1122836037988764E-2</v>
      </c>
      <c r="N185" s="654" t="s">
        <v>37</v>
      </c>
      <c r="O185" s="36"/>
      <c r="P185" s="42"/>
    </row>
    <row r="186" spans="1:29">
      <c r="A186" s="126"/>
      <c r="K186" s="176" t="str">
        <f t="shared" si="17"/>
        <v>Virginia (31,061)</v>
      </c>
      <c r="L186" s="847">
        <v>31061</v>
      </c>
      <c r="M186" s="848">
        <v>-2.5292622462108137E-2</v>
      </c>
      <c r="N186" s="654" t="s">
        <v>48</v>
      </c>
      <c r="O186" s="36"/>
      <c r="P186" s="42"/>
    </row>
    <row r="187" spans="1:29">
      <c r="A187" s="126"/>
      <c r="K187" s="336" t="str">
        <f t="shared" si="17"/>
        <v>Alabama (12,936)</v>
      </c>
      <c r="L187" s="724">
        <v>12936</v>
      </c>
      <c r="M187" s="747">
        <v>-4.0640759418570156E-2</v>
      </c>
      <c r="N187" s="653" t="s">
        <v>34</v>
      </c>
      <c r="O187" s="36"/>
      <c r="P187" s="42"/>
    </row>
    <row r="188" spans="1:29">
      <c r="A188" s="126"/>
    </row>
    <row r="189" spans="1:29">
      <c r="A189" s="126"/>
      <c r="Q189" s="43"/>
    </row>
    <row r="190" spans="1:29">
      <c r="A190" s="126"/>
    </row>
    <row r="191" spans="1:29">
      <c r="A191" s="126"/>
      <c r="J191" s="640"/>
      <c r="K191" s="140"/>
      <c r="L191" s="140"/>
    </row>
    <row r="192" spans="1:29" s="1" customFormat="1">
      <c r="A192" s="127"/>
      <c r="B192" s="201"/>
      <c r="J192" s="59"/>
      <c r="K192" s="327" t="s">
        <v>152</v>
      </c>
      <c r="L192" s="135"/>
      <c r="M192" s="7"/>
      <c r="N192" s="7"/>
      <c r="O192" s="7"/>
      <c r="Q192" s="244"/>
      <c r="R192" s="17"/>
      <c r="S192" s="17"/>
      <c r="T192" s="17"/>
      <c r="U192" s="17"/>
      <c r="AB192" s="10"/>
      <c r="AC192" s="10"/>
    </row>
    <row r="193" spans="1:29" s="1" customFormat="1">
      <c r="A193" s="125"/>
      <c r="J193" s="655" t="s">
        <v>211</v>
      </c>
      <c r="K193" s="139"/>
      <c r="L193" s="369" t="s">
        <v>60</v>
      </c>
      <c r="M193" s="153"/>
      <c r="N193" s="153"/>
      <c r="O193" s="153"/>
      <c r="P193" s="11"/>
      <c r="Q193" s="11"/>
      <c r="R193" s="17"/>
      <c r="S193" s="17"/>
      <c r="T193" s="17"/>
      <c r="U193" s="17"/>
      <c r="AB193" s="10"/>
      <c r="AC193" s="10"/>
    </row>
    <row r="194" spans="1:29" s="1" customFormat="1">
      <c r="A194" s="126"/>
      <c r="J194" s="59"/>
      <c r="K194" s="153"/>
      <c r="L194" s="154" t="s">
        <v>243</v>
      </c>
      <c r="M194" s="154" t="s">
        <v>118</v>
      </c>
      <c r="N194" s="154" t="s">
        <v>189</v>
      </c>
      <c r="O194" s="225" t="s">
        <v>153</v>
      </c>
      <c r="P194" s="237" t="s">
        <v>131</v>
      </c>
      <c r="Q194" s="237" t="s">
        <v>132</v>
      </c>
      <c r="R194" s="17"/>
      <c r="S194" s="17"/>
      <c r="T194" s="17"/>
      <c r="U194" s="17"/>
      <c r="AB194" s="10"/>
      <c r="AC194" s="10"/>
    </row>
    <row r="195" spans="1:29" s="1" customFormat="1">
      <c r="A195" s="126"/>
      <c r="J195" s="59"/>
      <c r="K195" s="698" t="s">
        <v>43</v>
      </c>
      <c r="L195" s="712">
        <f t="shared" ref="L195:L206" si="18">(O195)/100</f>
        <v>0.86233519420358706</v>
      </c>
      <c r="M195" s="714">
        <f t="shared" ref="M195:M206" si="19">P195/100</f>
        <v>0.13766480579641288</v>
      </c>
      <c r="N195" s="182">
        <f t="shared" ref="N195:N206" si="20">Q195/100</f>
        <v>0</v>
      </c>
      <c r="O195" s="934">
        <v>86.233519420358704</v>
      </c>
      <c r="P195" s="935">
        <v>13.766480579641287</v>
      </c>
      <c r="Q195" s="936">
        <v>0</v>
      </c>
      <c r="R195" s="705">
        <f t="shared" ref="R195:R206" si="21">+Q195+P195+O195</f>
        <v>99.999999999999986</v>
      </c>
      <c r="T195" s="17"/>
      <c r="U195" s="17"/>
      <c r="AB195" s="10"/>
      <c r="AC195" s="10"/>
    </row>
    <row r="196" spans="1:29" s="1" customFormat="1">
      <c r="A196" s="126"/>
      <c r="J196" s="59"/>
      <c r="K196" s="698" t="s">
        <v>37</v>
      </c>
      <c r="L196" s="713">
        <f t="shared" si="18"/>
        <v>0.66485370981118252</v>
      </c>
      <c r="M196" s="715">
        <f t="shared" si="19"/>
        <v>0.23697660514185423</v>
      </c>
      <c r="N196" s="156">
        <f t="shared" si="20"/>
        <v>9.8169685046963301E-2</v>
      </c>
      <c r="O196" s="937">
        <v>66.485370981118251</v>
      </c>
      <c r="P196" s="938">
        <v>23.697660514185422</v>
      </c>
      <c r="Q196" s="936">
        <v>9.8169685046963302</v>
      </c>
      <c r="R196" s="705">
        <f t="shared" si="21"/>
        <v>100</v>
      </c>
      <c r="T196" s="17"/>
      <c r="U196" s="17"/>
      <c r="AB196" s="10"/>
      <c r="AC196" s="10"/>
    </row>
    <row r="197" spans="1:29" s="1" customFormat="1">
      <c r="A197" s="126"/>
      <c r="J197" s="59"/>
      <c r="K197" s="698" t="s">
        <v>35</v>
      </c>
      <c r="L197" s="713">
        <f t="shared" si="18"/>
        <v>0.66349999999999998</v>
      </c>
      <c r="M197" s="715">
        <f t="shared" si="19"/>
        <v>0.33166666666666672</v>
      </c>
      <c r="N197" s="156">
        <f t="shared" si="20"/>
        <v>4.8333333333333336E-3</v>
      </c>
      <c r="O197" s="937">
        <v>66.349999999999994</v>
      </c>
      <c r="P197" s="938">
        <v>33.166666666666671</v>
      </c>
      <c r="Q197" s="936">
        <v>0.48333333333333334</v>
      </c>
      <c r="R197" s="705">
        <f t="shared" si="21"/>
        <v>100</v>
      </c>
      <c r="T197" s="17"/>
      <c r="U197" s="17"/>
      <c r="AB197" s="10"/>
      <c r="AC197" s="10"/>
    </row>
    <row r="198" spans="1:29" s="1" customFormat="1">
      <c r="A198" s="126"/>
      <c r="J198" s="59"/>
      <c r="K198" s="698" t="s">
        <v>44</v>
      </c>
      <c r="L198" s="713">
        <f t="shared" si="18"/>
        <v>0.63505538875660006</v>
      </c>
      <c r="M198" s="715">
        <f t="shared" si="19"/>
        <v>0.35686924112226942</v>
      </c>
      <c r="N198" s="156">
        <f t="shared" si="20"/>
        <v>8.0753701211305519E-3</v>
      </c>
      <c r="O198" s="937">
        <v>63.505538875660008</v>
      </c>
      <c r="P198" s="938">
        <v>35.68692411222694</v>
      </c>
      <c r="Q198" s="936">
        <v>0.80753701211305517</v>
      </c>
      <c r="R198" s="705">
        <f t="shared" si="21"/>
        <v>100</v>
      </c>
      <c r="T198" s="17"/>
      <c r="U198" s="17"/>
      <c r="AB198" s="10"/>
      <c r="AC198" s="10"/>
    </row>
    <row r="199" spans="1:29" s="1" customFormat="1">
      <c r="A199" s="126"/>
      <c r="J199" s="59"/>
      <c r="K199" s="698" t="s">
        <v>39</v>
      </c>
      <c r="L199" s="713">
        <f t="shared" si="18"/>
        <v>0.62117245304496305</v>
      </c>
      <c r="M199" s="715">
        <f t="shared" si="19"/>
        <v>0.32350597609561754</v>
      </c>
      <c r="N199" s="156">
        <f t="shared" si="20"/>
        <v>5.0540694365395558E-2</v>
      </c>
      <c r="O199" s="939">
        <v>62.117245304496301</v>
      </c>
      <c r="P199" s="940">
        <v>32.350597609561753</v>
      </c>
      <c r="Q199" s="936">
        <v>5.0540694365395558</v>
      </c>
      <c r="R199" s="705">
        <f t="shared" si="21"/>
        <v>99.521912350597603</v>
      </c>
      <c r="T199" s="17"/>
      <c r="U199" s="17"/>
      <c r="AB199" s="10"/>
      <c r="AC199" s="10"/>
    </row>
    <row r="200" spans="1:29" s="1" customFormat="1">
      <c r="A200" s="126"/>
      <c r="J200" s="59"/>
      <c r="K200" s="698" t="s">
        <v>38</v>
      </c>
      <c r="L200" s="713">
        <f t="shared" si="18"/>
        <v>0.57204260885815728</v>
      </c>
      <c r="M200" s="715">
        <f t="shared" si="19"/>
        <v>0.42179031956643614</v>
      </c>
      <c r="N200" s="156">
        <f t="shared" si="20"/>
        <v>6.1670715754064661E-3</v>
      </c>
      <c r="O200" s="939">
        <v>57.204260885815728</v>
      </c>
      <c r="P200" s="940">
        <v>42.179031956643612</v>
      </c>
      <c r="Q200" s="936">
        <v>0.61670715754064664</v>
      </c>
      <c r="R200" s="705">
        <f t="shared" si="21"/>
        <v>99.999999999999986</v>
      </c>
      <c r="T200" s="17"/>
      <c r="U200" s="17"/>
      <c r="AB200" s="10"/>
      <c r="AC200" s="10"/>
    </row>
    <row r="201" spans="1:29" s="1" customFormat="1">
      <c r="A201" s="126"/>
      <c r="J201" s="59"/>
      <c r="K201" s="698" t="s">
        <v>48</v>
      </c>
      <c r="L201" s="713">
        <f t="shared" si="18"/>
        <v>0.55915578332506743</v>
      </c>
      <c r="M201" s="715">
        <f t="shared" si="19"/>
        <v>0.25778365570066675</v>
      </c>
      <c r="N201" s="156">
        <f t="shared" si="20"/>
        <v>0.18306056097426571</v>
      </c>
      <c r="O201" s="937">
        <v>55.915578332506747</v>
      </c>
      <c r="P201" s="938">
        <v>25.778365570066676</v>
      </c>
      <c r="Q201" s="936">
        <v>18.30605609742657</v>
      </c>
      <c r="R201" s="705">
        <f t="shared" si="21"/>
        <v>100</v>
      </c>
      <c r="T201" s="17"/>
      <c r="U201" s="17"/>
      <c r="AB201" s="10"/>
      <c r="AC201" s="10"/>
    </row>
    <row r="202" spans="1:29" s="1" customFormat="1">
      <c r="A202" s="126"/>
      <c r="J202" s="59"/>
      <c r="K202" s="698" t="s">
        <v>49</v>
      </c>
      <c r="L202" s="713">
        <f t="shared" si="18"/>
        <v>0.49417098445595853</v>
      </c>
      <c r="M202" s="715">
        <f t="shared" si="19"/>
        <v>0.41126943005181343</v>
      </c>
      <c r="N202" s="156">
        <f t="shared" si="20"/>
        <v>9.4559585492227982E-2</v>
      </c>
      <c r="O202" s="937">
        <v>49.417098445595855</v>
      </c>
      <c r="P202" s="938">
        <v>41.126943005181346</v>
      </c>
      <c r="Q202" s="936">
        <v>9.4559585492227978</v>
      </c>
      <c r="R202" s="705">
        <f t="shared" si="21"/>
        <v>100</v>
      </c>
      <c r="T202" s="17"/>
      <c r="U202" s="17"/>
      <c r="AB202" s="10"/>
      <c r="AC202" s="10"/>
    </row>
    <row r="203" spans="1:29" s="1" customFormat="1">
      <c r="A203" s="126"/>
      <c r="J203" s="59"/>
      <c r="K203" s="698" t="s">
        <v>47</v>
      </c>
      <c r="L203" s="713">
        <f t="shared" si="18"/>
        <v>0.48119234604836708</v>
      </c>
      <c r="M203" s="715">
        <f t="shared" si="19"/>
        <v>0.2960296684118674</v>
      </c>
      <c r="N203" s="156">
        <f t="shared" si="20"/>
        <v>0.22277798553976563</v>
      </c>
      <c r="O203" s="937">
        <v>48.119234604836706</v>
      </c>
      <c r="P203" s="938">
        <v>29.602966841186742</v>
      </c>
      <c r="Q203" s="936">
        <v>22.277798553976563</v>
      </c>
      <c r="R203" s="705">
        <f t="shared" si="21"/>
        <v>100.00000000000001</v>
      </c>
      <c r="T203" s="17"/>
      <c r="U203" s="17"/>
      <c r="AB203" s="10"/>
      <c r="AC203" s="10"/>
    </row>
    <row r="204" spans="1:29" s="1" customFormat="1">
      <c r="A204" s="126"/>
      <c r="J204" s="59"/>
      <c r="K204" s="698" t="s">
        <v>46</v>
      </c>
      <c r="L204" s="713">
        <f t="shared" si="18"/>
        <v>0.4715213456829554</v>
      </c>
      <c r="M204" s="715">
        <f t="shared" si="19"/>
        <v>0.15075055892686043</v>
      </c>
      <c r="N204" s="156">
        <f t="shared" si="20"/>
        <v>0.3777280953901842</v>
      </c>
      <c r="O204" s="937">
        <v>47.152134568295537</v>
      </c>
      <c r="P204" s="938">
        <v>15.075055892686043</v>
      </c>
      <c r="Q204" s="936">
        <v>37.772809539018418</v>
      </c>
      <c r="R204" s="705">
        <f t="shared" si="21"/>
        <v>100</v>
      </c>
      <c r="T204" s="17"/>
      <c r="U204" s="17"/>
      <c r="AB204" s="10"/>
      <c r="AC204" s="10"/>
    </row>
    <row r="205" spans="1:29" s="1" customFormat="1">
      <c r="A205" s="126"/>
      <c r="J205" s="59"/>
      <c r="K205" s="698" t="s">
        <v>40</v>
      </c>
      <c r="L205" s="713">
        <f t="shared" si="18"/>
        <v>0.46581406787998042</v>
      </c>
      <c r="M205" s="715">
        <f t="shared" si="19"/>
        <v>0.53418593212001975</v>
      </c>
      <c r="N205" s="156">
        <f t="shared" si="20"/>
        <v>0</v>
      </c>
      <c r="O205" s="937">
        <v>46.581406787998041</v>
      </c>
      <c r="P205" s="938">
        <v>53.418593212001973</v>
      </c>
      <c r="Q205" s="936">
        <v>0</v>
      </c>
      <c r="R205" s="705">
        <f t="shared" si="21"/>
        <v>100.00000000000001</v>
      </c>
      <c r="T205" s="17"/>
      <c r="U205" s="17"/>
      <c r="AB205" s="10"/>
      <c r="AC205" s="10"/>
    </row>
    <row r="206" spans="1:29" s="1" customFormat="1">
      <c r="A206" s="126"/>
      <c r="J206" s="59"/>
      <c r="K206" s="704" t="s">
        <v>42</v>
      </c>
      <c r="L206" s="713">
        <f t="shared" si="18"/>
        <v>0.41628145865434002</v>
      </c>
      <c r="M206" s="715">
        <f t="shared" si="19"/>
        <v>0.25671973977058721</v>
      </c>
      <c r="N206" s="156">
        <f t="shared" si="20"/>
        <v>0.32699880157507283</v>
      </c>
      <c r="O206" s="937">
        <v>41.628145865434</v>
      </c>
      <c r="P206" s="940">
        <v>25.671973977058723</v>
      </c>
      <c r="Q206" s="936">
        <v>32.69988015750728</v>
      </c>
      <c r="R206" s="705">
        <f t="shared" si="21"/>
        <v>100</v>
      </c>
      <c r="T206" s="17"/>
      <c r="U206" s="17"/>
      <c r="AB206" s="10"/>
      <c r="AC206" s="10"/>
    </row>
    <row r="207" spans="1:29" s="1" customFormat="1">
      <c r="A207" s="126"/>
      <c r="J207" s="59"/>
      <c r="K207" s="700" t="s">
        <v>69</v>
      </c>
      <c r="L207" s="183">
        <f t="shared" ref="L207:L210" si="22">(O207)/100</f>
        <v>0</v>
      </c>
      <c r="M207" s="155">
        <f t="shared" ref="M207:M210" si="23">P207/100</f>
        <v>0</v>
      </c>
      <c r="N207" s="156">
        <f t="shared" ref="N207:N210" si="24">Q207/100</f>
        <v>0</v>
      </c>
      <c r="O207" s="359"/>
      <c r="P207" s="365"/>
      <c r="Q207" s="363"/>
      <c r="R207" s="362"/>
      <c r="T207" s="17"/>
      <c r="U207" s="17"/>
      <c r="AB207" s="10"/>
      <c r="AC207" s="10"/>
    </row>
    <row r="208" spans="1:29" s="1" customFormat="1">
      <c r="A208" s="126"/>
      <c r="J208" s="59"/>
      <c r="K208" s="700" t="s">
        <v>70</v>
      </c>
      <c r="L208" s="183">
        <f t="shared" si="22"/>
        <v>0</v>
      </c>
      <c r="M208" s="155">
        <f t="shared" si="23"/>
        <v>0</v>
      </c>
      <c r="N208" s="156">
        <f t="shared" si="24"/>
        <v>0</v>
      </c>
      <c r="O208" s="359"/>
      <c r="P208" s="360"/>
      <c r="Q208" s="361"/>
      <c r="R208" s="362"/>
      <c r="T208" s="250">
        <v>0</v>
      </c>
      <c r="U208" s="203"/>
      <c r="AB208" s="10"/>
      <c r="AC208" s="10"/>
    </row>
    <row r="209" spans="1:29" s="1" customFormat="1">
      <c r="A209" s="126"/>
      <c r="J209" s="59"/>
      <c r="K209" s="700" t="s">
        <v>71</v>
      </c>
      <c r="L209" s="183">
        <f t="shared" si="22"/>
        <v>0</v>
      </c>
      <c r="M209" s="155">
        <f t="shared" si="23"/>
        <v>0</v>
      </c>
      <c r="N209" s="156">
        <f t="shared" si="24"/>
        <v>0</v>
      </c>
      <c r="O209" s="364"/>
      <c r="P209" s="365"/>
      <c r="Q209" s="363"/>
      <c r="R209" s="362"/>
      <c r="T209" s="249">
        <v>0</v>
      </c>
      <c r="U209" s="203"/>
      <c r="AB209" s="10"/>
      <c r="AC209" s="10"/>
    </row>
    <row r="210" spans="1:29" s="1" customFormat="1">
      <c r="A210" s="126"/>
      <c r="J210" s="59"/>
      <c r="K210" s="701" t="s">
        <v>72</v>
      </c>
      <c r="L210" s="184">
        <f t="shared" si="22"/>
        <v>0</v>
      </c>
      <c r="M210" s="157">
        <f t="shared" si="23"/>
        <v>0</v>
      </c>
      <c r="N210" s="158">
        <f t="shared" si="24"/>
        <v>0</v>
      </c>
      <c r="O210" s="366"/>
      <c r="P210" s="367"/>
      <c r="Q210" s="368"/>
      <c r="R210" s="362"/>
      <c r="T210" s="250">
        <v>0</v>
      </c>
      <c r="U210" s="203"/>
      <c r="AB210" s="10"/>
      <c r="AC210" s="10"/>
    </row>
    <row r="211" spans="1:29" s="1" customFormat="1">
      <c r="A211" s="126"/>
      <c r="J211" s="59"/>
      <c r="AB211" s="10"/>
      <c r="AC211" s="10"/>
    </row>
    <row r="212" spans="1:29" s="1" customFormat="1">
      <c r="A212" s="126"/>
      <c r="J212" s="59"/>
      <c r="K212" s="215"/>
      <c r="AB212" s="10"/>
      <c r="AC212" s="10"/>
    </row>
    <row r="213" spans="1:29" s="1" customFormat="1">
      <c r="A213" s="126"/>
      <c r="J213" s="59"/>
      <c r="K213" s="9"/>
      <c r="L213" s="10"/>
      <c r="M213" s="10"/>
      <c r="N213" s="10"/>
      <c r="O213" s="7"/>
      <c r="S213" s="38"/>
      <c r="AB213" s="10"/>
      <c r="AC213" s="10"/>
    </row>
    <row r="214" spans="1:29" s="1" customFormat="1">
      <c r="A214" s="126"/>
      <c r="J214" s="59"/>
      <c r="K214" s="9"/>
      <c r="L214" s="7"/>
      <c r="M214" s="7"/>
      <c r="N214"/>
      <c r="O214"/>
      <c r="P214"/>
      <c r="Q214"/>
      <c r="R214"/>
      <c r="S214" s="38"/>
      <c r="AB214" s="10"/>
      <c r="AC214" s="10"/>
    </row>
    <row r="215" spans="1:29" s="1" customFormat="1">
      <c r="A215" s="126"/>
      <c r="J215" s="59"/>
      <c r="K215" s="9"/>
      <c r="L215" s="7"/>
      <c r="M215" s="7"/>
      <c r="N215"/>
      <c r="O215"/>
      <c r="P215"/>
      <c r="Q215"/>
      <c r="R215"/>
      <c r="S215" s="38"/>
      <c r="AB215" s="10"/>
      <c r="AC215" s="10"/>
    </row>
    <row r="216" spans="1:29" s="1" customFormat="1">
      <c r="A216" s="126"/>
      <c r="J216" s="59"/>
      <c r="K216" s="9"/>
      <c r="L216" s="7"/>
      <c r="M216" s="7"/>
      <c r="N216"/>
      <c r="O216"/>
      <c r="P216"/>
      <c r="Q216"/>
      <c r="R216"/>
      <c r="S216" s="38"/>
      <c r="AB216" s="10"/>
      <c r="AC216" s="10"/>
    </row>
    <row r="217" spans="1:29" s="1" customFormat="1">
      <c r="A217" s="125"/>
      <c r="J217" s="59"/>
      <c r="K217" s="9"/>
      <c r="L217" s="7"/>
      <c r="M217" s="7"/>
      <c r="N217"/>
      <c r="O217"/>
      <c r="P217"/>
      <c r="Q217"/>
      <c r="R217"/>
      <c r="S217" s="38"/>
      <c r="AB217" s="10"/>
      <c r="AC217" s="10"/>
    </row>
    <row r="218" spans="1:29" s="1" customFormat="1">
      <c r="A218" s="125"/>
      <c r="J218" s="59"/>
      <c r="K218" s="9"/>
      <c r="L218" s="7"/>
      <c r="M218" s="7"/>
      <c r="N218"/>
      <c r="O218"/>
      <c r="P218"/>
      <c r="Q218"/>
      <c r="R218"/>
      <c r="S218" s="38"/>
      <c r="AB218" s="10"/>
      <c r="AC218" s="10"/>
    </row>
    <row r="219" spans="1:29" s="1" customFormat="1">
      <c r="A219" s="125"/>
      <c r="J219" s="257">
        <v>14</v>
      </c>
      <c r="K219" s="9"/>
      <c r="L219" s="7"/>
      <c r="M219" s="7"/>
      <c r="N219"/>
      <c r="O219"/>
      <c r="P219"/>
      <c r="Q219"/>
      <c r="R219"/>
      <c r="S219" s="38"/>
      <c r="AB219" s="10"/>
      <c r="AC219" s="10"/>
    </row>
    <row r="220" spans="1:29" s="1" customFormat="1" ht="45.75" customHeight="1">
      <c r="A220" s="129"/>
      <c r="B220" s="717" t="s">
        <v>137</v>
      </c>
      <c r="C220" s="19"/>
      <c r="D220" s="19"/>
      <c r="E220" s="19"/>
      <c r="F220" s="19"/>
      <c r="G220" s="19"/>
      <c r="H220" s="19"/>
      <c r="I220" s="19"/>
      <c r="J220" s="59"/>
      <c r="K220" s="135" t="s">
        <v>155</v>
      </c>
      <c r="L220" s="135"/>
      <c r="M220" s="205"/>
      <c r="N220" s="205"/>
      <c r="O220" s="244"/>
      <c r="S220" s="38"/>
    </row>
    <row r="221" spans="1:29" s="1" customFormat="1">
      <c r="A221" s="131"/>
      <c r="J221" s="810" t="s">
        <v>211</v>
      </c>
      <c r="K221" s="138"/>
      <c r="L221" s="139" t="s">
        <v>61</v>
      </c>
      <c r="M221" s="210"/>
      <c r="N221" s="210"/>
      <c r="O221" s="149"/>
      <c r="Q221" s="10"/>
      <c r="R221" s="10"/>
      <c r="S221" s="38"/>
      <c r="AB221" s="10"/>
      <c r="AC221" s="10"/>
    </row>
    <row r="222" spans="1:29" s="1" customFormat="1">
      <c r="A222" s="125"/>
      <c r="J222" s="185"/>
      <c r="K222" s="296"/>
      <c r="L222" s="332" t="s">
        <v>242</v>
      </c>
      <c r="M222" s="296" t="s">
        <v>118</v>
      </c>
      <c r="N222" s="205"/>
      <c r="O222" s="149"/>
      <c r="Q222" s="10"/>
      <c r="R222" s="10"/>
      <c r="S222" s="38"/>
      <c r="AB222" s="10"/>
      <c r="AC222" s="10"/>
    </row>
    <row r="223" spans="1:29" s="1" customFormat="1">
      <c r="A223" s="125"/>
      <c r="J223" s="59"/>
      <c r="K223" s="698" t="s">
        <v>35</v>
      </c>
      <c r="L223" s="941">
        <v>5.7638400507775325</v>
      </c>
      <c r="M223" s="941">
        <v>3.9719396984924615</v>
      </c>
      <c r="N223" s="211"/>
      <c r="O223" s="149"/>
      <c r="Q223" s="10"/>
      <c r="R223" s="10"/>
      <c r="S223" s="38"/>
      <c r="AB223" s="10"/>
      <c r="AC223" s="10"/>
    </row>
    <row r="224" spans="1:29" s="1" customFormat="1">
      <c r="A224" s="126"/>
      <c r="J224" s="59"/>
      <c r="K224" s="698" t="s">
        <v>48</v>
      </c>
      <c r="L224" s="941">
        <v>5.5384736373264296</v>
      </c>
      <c r="M224" s="941">
        <v>4.2954255359127824</v>
      </c>
      <c r="N224" s="211"/>
      <c r="O224" s="149"/>
      <c r="Q224" s="10"/>
      <c r="R224" s="10"/>
      <c r="S224" s="38"/>
      <c r="AB224" s="10"/>
      <c r="AC224" s="10"/>
    </row>
    <row r="225" spans="1:29" s="1" customFormat="1">
      <c r="A225" s="126"/>
      <c r="J225" s="59"/>
      <c r="K225" s="698" t="s">
        <v>40</v>
      </c>
      <c r="L225" s="941">
        <v>5.3718020769700665</v>
      </c>
      <c r="M225" s="942">
        <v>5.5305058964051481</v>
      </c>
      <c r="N225" s="211"/>
      <c r="O225" s="149"/>
      <c r="Q225" s="10"/>
      <c r="R225" s="10"/>
      <c r="S225" s="38"/>
      <c r="AB225" s="10"/>
      <c r="AC225" s="10"/>
    </row>
    <row r="226" spans="1:29" s="1" customFormat="1">
      <c r="A226" s="126"/>
      <c r="J226" s="59"/>
      <c r="K226" s="698" t="s">
        <v>39</v>
      </c>
      <c r="L226" s="941">
        <v>5.3342975206611563</v>
      </c>
      <c r="M226" s="941">
        <v>5.8289584799437009</v>
      </c>
      <c r="N226" s="211"/>
      <c r="O226" s="149"/>
      <c r="Q226" s="10"/>
      <c r="R226" s="10"/>
      <c r="S226" s="38"/>
      <c r="AB226" s="10"/>
      <c r="AC226" s="10"/>
    </row>
    <row r="227" spans="1:29" s="1" customFormat="1">
      <c r="A227" s="126"/>
      <c r="J227" s="59"/>
      <c r="K227" s="698" t="s">
        <v>44</v>
      </c>
      <c r="L227" s="941">
        <v>5.0639475945017187</v>
      </c>
      <c r="M227" s="941">
        <v>4.0328430519292136</v>
      </c>
      <c r="N227" s="211"/>
      <c r="O227" s="149"/>
      <c r="Q227" s="10"/>
      <c r="R227" s="10"/>
      <c r="S227" s="38"/>
      <c r="AB227" s="10"/>
      <c r="AC227" s="10"/>
    </row>
    <row r="228" spans="1:29" s="1" customFormat="1">
      <c r="A228" s="126"/>
      <c r="J228" s="59"/>
      <c r="K228" s="698" t="s">
        <v>37</v>
      </c>
      <c r="L228" s="941">
        <v>4.6952730822663593</v>
      </c>
      <c r="M228" s="943">
        <v>3.3895060389029052</v>
      </c>
      <c r="O228" s="149"/>
      <c r="Q228" s="10"/>
      <c r="R228" s="10"/>
      <c r="S228" s="38"/>
      <c r="AB228" s="10"/>
      <c r="AC228" s="10"/>
    </row>
    <row r="229" spans="1:29" s="1" customFormat="1">
      <c r="A229" s="126"/>
      <c r="J229" s="59"/>
      <c r="K229" s="698" t="s">
        <v>38</v>
      </c>
      <c r="L229" s="941">
        <v>4.6348208248816762</v>
      </c>
      <c r="M229" s="941">
        <v>3.4782454585733271</v>
      </c>
      <c r="N229" s="211"/>
      <c r="O229" s="149"/>
      <c r="Q229" s="10"/>
      <c r="R229" s="10"/>
      <c r="S229" s="38"/>
      <c r="AB229" s="10"/>
      <c r="AC229" s="10"/>
    </row>
    <row r="230" spans="1:29" s="1" customFormat="1">
      <c r="A230" s="126"/>
      <c r="J230" s="59"/>
      <c r="K230" s="698" t="s">
        <v>49</v>
      </c>
      <c r="L230" s="941">
        <v>4.6233252623083123</v>
      </c>
      <c r="M230" s="941">
        <v>3.6167716535433074</v>
      </c>
      <c r="N230" s="211"/>
      <c r="O230" s="149"/>
      <c r="Q230" s="10"/>
      <c r="R230" s="10"/>
      <c r="S230" s="38"/>
      <c r="AB230" s="10"/>
      <c r="AC230" s="10"/>
    </row>
    <row r="231" spans="1:29" s="1" customFormat="1">
      <c r="A231" s="126"/>
      <c r="J231" s="59"/>
      <c r="K231" s="698" t="s">
        <v>46</v>
      </c>
      <c r="L231" s="941">
        <v>4.3687539921314507</v>
      </c>
      <c r="M231" s="941">
        <v>7.2281885593220334</v>
      </c>
      <c r="N231" s="211"/>
      <c r="O231" s="149"/>
      <c r="Q231" s="10"/>
      <c r="R231" s="10"/>
      <c r="S231" s="38"/>
      <c r="AB231" s="10"/>
      <c r="AC231" s="10"/>
    </row>
    <row r="232" spans="1:29" s="1" customFormat="1">
      <c r="A232" s="126"/>
      <c r="J232" s="59"/>
      <c r="K232" s="698" t="s">
        <v>43</v>
      </c>
      <c r="L232" s="941">
        <v>4.1298660789964412</v>
      </c>
      <c r="M232" s="941">
        <v>2.9117054932412998</v>
      </c>
      <c r="N232" s="211"/>
      <c r="O232" s="149"/>
      <c r="Q232" s="10"/>
      <c r="R232" s="10"/>
      <c r="S232" s="38"/>
      <c r="AB232" s="10"/>
      <c r="AC232" s="10"/>
    </row>
    <row r="233" spans="1:29" s="1" customFormat="1">
      <c r="A233" s="126"/>
      <c r="J233" s="59"/>
      <c r="K233" s="698" t="s">
        <v>42</v>
      </c>
      <c r="L233" s="941">
        <v>3.4187523320895523</v>
      </c>
      <c r="M233" s="941">
        <v>4.0176992330776926</v>
      </c>
      <c r="N233" s="211"/>
      <c r="O233" s="149"/>
      <c r="Q233" s="10"/>
      <c r="R233" s="10"/>
      <c r="S233" s="38"/>
      <c r="AB233" s="10"/>
      <c r="AC233" s="10"/>
    </row>
    <row r="234" spans="1:29" s="1" customFormat="1">
      <c r="A234" s="126"/>
      <c r="J234" s="59"/>
      <c r="K234" s="704" t="s">
        <v>47</v>
      </c>
      <c r="L234" s="941">
        <v>2.3687292358803984</v>
      </c>
      <c r="M234" s="941">
        <v>3.5271554900515847</v>
      </c>
      <c r="N234" s="211"/>
      <c r="O234" s="149"/>
      <c r="P234" s="203"/>
      <c r="Q234" s="10"/>
      <c r="R234" s="10"/>
      <c r="S234" s="38"/>
      <c r="AB234" s="10"/>
      <c r="AC234" s="10"/>
    </row>
    <row r="235" spans="1:29" s="1" customFormat="1">
      <c r="A235" s="126"/>
      <c r="J235" s="59"/>
      <c r="K235" s="700" t="s">
        <v>65</v>
      </c>
      <c r="L235" s="370">
        <v>0</v>
      </c>
      <c r="M235" s="370">
        <v>0</v>
      </c>
      <c r="N235" s="208"/>
      <c r="O235" s="149"/>
      <c r="Q235" s="10"/>
      <c r="R235" s="10"/>
      <c r="S235" s="38"/>
      <c r="AB235" s="10"/>
      <c r="AC235" s="10"/>
    </row>
    <row r="236" spans="1:29" s="1" customFormat="1">
      <c r="A236" s="126"/>
      <c r="J236" s="59"/>
      <c r="K236" s="700" t="s">
        <v>66</v>
      </c>
      <c r="L236" s="284"/>
      <c r="M236" s="284"/>
      <c r="N236" s="211"/>
      <c r="O236" s="149"/>
      <c r="Q236" s="10"/>
      <c r="R236" s="10"/>
      <c r="S236" s="38"/>
      <c r="AB236" s="10"/>
      <c r="AC236" s="10"/>
    </row>
    <row r="237" spans="1:29" s="1" customFormat="1">
      <c r="A237" s="126"/>
      <c r="J237" s="59"/>
      <c r="K237" s="700" t="s">
        <v>67</v>
      </c>
      <c r="L237" s="284"/>
      <c r="M237" s="284"/>
      <c r="N237" s="211"/>
      <c r="O237" s="149"/>
      <c r="Q237" s="10"/>
      <c r="R237" s="10"/>
      <c r="S237" s="10"/>
      <c r="T237" s="10"/>
      <c r="U237" s="10"/>
      <c r="V237" s="10"/>
      <c r="W237" s="10"/>
      <c r="X237" s="10"/>
      <c r="AB237" s="10"/>
      <c r="AC237" s="10"/>
    </row>
    <row r="238" spans="1:29" s="1" customFormat="1">
      <c r="A238" s="126"/>
      <c r="J238" s="59"/>
      <c r="K238" s="701" t="s">
        <v>68</v>
      </c>
      <c r="L238" s="262"/>
      <c r="M238" s="251"/>
      <c r="N238" s="213"/>
      <c r="O238" s="149"/>
      <c r="Q238" s="10"/>
      <c r="R238" s="10"/>
      <c r="S238" s="10"/>
      <c r="T238" s="10"/>
      <c r="U238" s="10"/>
      <c r="V238" s="10"/>
      <c r="W238" s="10"/>
      <c r="X238" s="10"/>
      <c r="AB238" s="10"/>
      <c r="AC238" s="10"/>
    </row>
    <row r="239" spans="1:29" s="1" customFormat="1">
      <c r="A239" s="126"/>
      <c r="J239" s="59"/>
      <c r="O239" s="149"/>
      <c r="Q239" s="10"/>
      <c r="R239" s="10"/>
      <c r="S239" s="10"/>
      <c r="T239" s="10"/>
      <c r="U239" s="10"/>
      <c r="V239" s="10"/>
      <c r="W239" s="10"/>
      <c r="X239" s="10"/>
      <c r="AB239" s="10"/>
      <c r="AC239" s="10"/>
    </row>
    <row r="240" spans="1:29" s="1" customFormat="1">
      <c r="A240" s="126"/>
      <c r="J240" s="59"/>
      <c r="K240" s="215" t="s">
        <v>101</v>
      </c>
      <c r="L240" s="220"/>
      <c r="M240" s="220"/>
      <c r="N240" s="220"/>
      <c r="O240" s="160"/>
      <c r="P240" s="10"/>
      <c r="Q240" s="10"/>
      <c r="R240" s="10"/>
      <c r="S240" s="10"/>
      <c r="T240" s="10"/>
      <c r="U240" s="10"/>
      <c r="V240" s="10"/>
      <c r="W240" s="10"/>
      <c r="X240" s="10"/>
      <c r="AB240" s="10"/>
      <c r="AC240" s="10"/>
    </row>
    <row r="241" spans="1:29" s="1" customFormat="1">
      <c r="A241" s="126"/>
      <c r="J241" s="59"/>
      <c r="O241" s="160"/>
      <c r="S241" s="38"/>
      <c r="AB241" s="10"/>
      <c r="AC241" s="10"/>
    </row>
    <row r="242" spans="1:29" s="1" customFormat="1">
      <c r="A242" s="126"/>
      <c r="J242" s="59"/>
      <c r="K242" s="10"/>
      <c r="L242" s="10"/>
      <c r="M242" s="10"/>
      <c r="N242" s="10"/>
      <c r="O242" s="83"/>
      <c r="S242" s="38"/>
      <c r="AB242" s="10"/>
      <c r="AC242" s="10"/>
    </row>
    <row r="243" spans="1:29" s="1" customFormat="1">
      <c r="A243" s="126"/>
      <c r="J243" s="59"/>
      <c r="K243" s="10"/>
      <c r="L243" s="10"/>
      <c r="M243" s="10"/>
      <c r="N243" s="10"/>
      <c r="O243" s="83"/>
      <c r="S243" s="38"/>
      <c r="AB243" s="10"/>
      <c r="AC243" s="10"/>
    </row>
    <row r="244" spans="1:29" s="1" customFormat="1">
      <c r="A244" s="126"/>
      <c r="J244" s="59"/>
      <c r="K244" s="10"/>
      <c r="L244" s="10"/>
      <c r="M244" s="10"/>
      <c r="N244" s="10"/>
      <c r="O244" s="83"/>
      <c r="S244" s="38"/>
      <c r="AB244" s="10"/>
      <c r="AC244" s="10"/>
    </row>
    <row r="245" spans="1:29" s="1" customFormat="1">
      <c r="A245" s="126"/>
      <c r="J245" s="59"/>
      <c r="K245" s="10"/>
      <c r="L245" s="10"/>
      <c r="M245" s="10"/>
      <c r="N245" s="10"/>
      <c r="O245" s="83"/>
      <c r="S245" s="38"/>
      <c r="AB245" s="10"/>
      <c r="AC245" s="10"/>
    </row>
    <row r="246" spans="1:29" s="1" customFormat="1">
      <c r="A246" s="126"/>
      <c r="J246" s="640"/>
      <c r="K246" s="10"/>
      <c r="L246" s="10"/>
      <c r="M246" s="10"/>
      <c r="N246" s="10"/>
      <c r="O246" s="83"/>
      <c r="S246" s="38"/>
      <c r="AB246" s="10"/>
      <c r="AC246" s="10"/>
    </row>
    <row r="247" spans="1:29" s="1" customFormat="1">
      <c r="A247" s="127"/>
      <c r="J247" s="59"/>
      <c r="K247" s="135" t="s">
        <v>156</v>
      </c>
      <c r="L247" s="205"/>
      <c r="M247" s="210"/>
      <c r="N247" s="244"/>
      <c r="O247" s="83"/>
      <c r="S247" s="38"/>
      <c r="AB247" s="10"/>
      <c r="AC247" s="10"/>
    </row>
    <row r="248" spans="1:29" s="1" customFormat="1">
      <c r="A248" s="125"/>
      <c r="J248" s="655" t="s">
        <v>211</v>
      </c>
      <c r="K248" s="207"/>
      <c r="L248" s="139" t="s">
        <v>62</v>
      </c>
      <c r="M248" s="207"/>
      <c r="N248" s="210"/>
      <c r="O248" s="83"/>
      <c r="S248" s="38"/>
      <c r="AB248" s="10"/>
      <c r="AC248" s="10"/>
    </row>
    <row r="249" spans="1:29" s="1" customFormat="1">
      <c r="A249" s="126"/>
      <c r="J249" s="59"/>
      <c r="K249" s="207"/>
      <c r="L249" s="139" t="s">
        <v>242</v>
      </c>
      <c r="M249" s="139" t="s">
        <v>118</v>
      </c>
      <c r="N249" s="210"/>
      <c r="O249" s="83"/>
      <c r="S249" s="38"/>
      <c r="AB249" s="10"/>
      <c r="AC249" s="10"/>
    </row>
    <row r="250" spans="1:29" s="1" customFormat="1">
      <c r="A250" s="126"/>
      <c r="J250" s="59"/>
      <c r="K250" s="698" t="s">
        <v>39</v>
      </c>
      <c r="L250" s="945">
        <v>87.731973140495853</v>
      </c>
      <c r="M250" s="946">
        <v>60.547220267417309</v>
      </c>
      <c r="N250" s="210"/>
      <c r="O250" s="83"/>
      <c r="S250" s="38"/>
      <c r="AB250" s="10"/>
      <c r="AC250" s="10"/>
    </row>
    <row r="251" spans="1:29" s="1" customFormat="1">
      <c r="A251" s="126"/>
      <c r="J251" s="59"/>
      <c r="K251" s="698" t="s">
        <v>47</v>
      </c>
      <c r="L251" s="945">
        <v>86.327433554817276</v>
      </c>
      <c r="M251" s="946">
        <v>60.218007158648248</v>
      </c>
      <c r="N251" s="210"/>
      <c r="O251" s="83"/>
      <c r="S251" s="38"/>
      <c r="AB251" s="10"/>
      <c r="AC251" s="10"/>
    </row>
    <row r="252" spans="1:29" s="1" customFormat="1">
      <c r="A252" s="126"/>
      <c r="J252" s="59"/>
      <c r="K252" s="698" t="s">
        <v>48</v>
      </c>
      <c r="L252" s="945">
        <v>86.126735947281702</v>
      </c>
      <c r="M252" s="947">
        <v>68.801626064557496</v>
      </c>
      <c r="N252" s="210"/>
      <c r="O252" s="83"/>
      <c r="S252" s="38"/>
      <c r="AB252" s="10"/>
      <c r="AC252" s="10"/>
    </row>
    <row r="253" spans="1:29" s="1" customFormat="1">
      <c r="A253" s="126"/>
      <c r="J253" s="59"/>
      <c r="K253" s="698" t="s">
        <v>38</v>
      </c>
      <c r="L253" s="944">
        <v>85.684962812711305</v>
      </c>
      <c r="M253" s="947">
        <v>61.026415595923801</v>
      </c>
      <c r="N253" s="210"/>
      <c r="O253" s="83"/>
      <c r="S253" s="38"/>
      <c r="AB253" s="10"/>
      <c r="AC253" s="10"/>
    </row>
    <row r="254" spans="1:29" s="1" customFormat="1">
      <c r="A254" s="126"/>
      <c r="J254" s="59"/>
      <c r="K254" s="698" t="s">
        <v>43</v>
      </c>
      <c r="L254" s="945">
        <v>84.616488670396109</v>
      </c>
      <c r="M254" s="947">
        <v>65.741156169111306</v>
      </c>
      <c r="N254" s="205"/>
      <c r="O254" s="83"/>
      <c r="S254" s="38"/>
      <c r="AB254" s="10"/>
      <c r="AC254" s="10"/>
    </row>
    <row r="255" spans="1:29" s="1" customFormat="1">
      <c r="A255" s="126"/>
      <c r="J255" s="59"/>
      <c r="K255" s="698" t="s">
        <v>35</v>
      </c>
      <c r="L255" s="947">
        <v>83.546778800380835</v>
      </c>
      <c r="M255" s="946">
        <v>66.034321608040202</v>
      </c>
      <c r="N255" s="205"/>
      <c r="O255" s="83"/>
      <c r="S255" s="38"/>
      <c r="AB255" s="10"/>
      <c r="AC255" s="10"/>
    </row>
    <row r="256" spans="1:29" s="1" customFormat="1">
      <c r="A256" s="126"/>
      <c r="J256" s="59"/>
      <c r="K256" s="698" t="s">
        <v>37</v>
      </c>
      <c r="L256" s="946">
        <v>77.004060098374183</v>
      </c>
      <c r="M256" s="946">
        <v>50.204790054529177</v>
      </c>
      <c r="N256" s="205"/>
      <c r="O256" s="83"/>
      <c r="S256" s="38"/>
      <c r="AB256" s="10"/>
      <c r="AC256" s="10"/>
    </row>
    <row r="257" spans="1:29" s="1" customFormat="1">
      <c r="A257" s="126"/>
      <c r="J257" s="59"/>
      <c r="K257" s="203"/>
      <c r="L257" s="285"/>
      <c r="M257" s="286"/>
      <c r="N257" s="205"/>
      <c r="O257" s="83"/>
      <c r="S257" s="38"/>
      <c r="AB257" s="10"/>
      <c r="AC257" s="10"/>
    </row>
    <row r="258" spans="1:29" s="1" customFormat="1">
      <c r="A258" s="126"/>
      <c r="J258" s="59"/>
      <c r="K258" s="203"/>
      <c r="L258" s="254"/>
      <c r="M258" s="253"/>
      <c r="N258" s="205"/>
      <c r="O258" s="83"/>
      <c r="S258" s="38"/>
      <c r="AB258" s="10"/>
      <c r="AC258" s="10"/>
    </row>
    <row r="259" spans="1:29" s="1" customFormat="1">
      <c r="A259" s="126"/>
      <c r="J259" s="59"/>
      <c r="K259" s="203"/>
      <c r="L259" s="216"/>
      <c r="M259" s="217"/>
      <c r="N259" s="205"/>
      <c r="O259" s="83"/>
      <c r="S259" s="38"/>
      <c r="AB259" s="10"/>
      <c r="AC259" s="10"/>
    </row>
    <row r="260" spans="1:29" s="1" customFormat="1">
      <c r="A260" s="126"/>
      <c r="J260" s="59"/>
      <c r="K260" s="203"/>
      <c r="L260" s="216"/>
      <c r="M260" s="217"/>
      <c r="N260" s="205"/>
      <c r="O260" s="83"/>
      <c r="S260" s="38"/>
      <c r="AB260" s="10"/>
      <c r="AC260" s="10"/>
    </row>
    <row r="261" spans="1:29" s="1" customFormat="1">
      <c r="A261" s="126"/>
      <c r="J261" s="59"/>
      <c r="K261" s="203"/>
      <c r="L261" s="216"/>
      <c r="M261" s="217"/>
      <c r="N261" s="205"/>
      <c r="O261" s="83"/>
      <c r="S261" s="38"/>
      <c r="AB261" s="10"/>
      <c r="AC261" s="10"/>
    </row>
    <row r="262" spans="1:29" s="1" customFormat="1">
      <c r="A262" s="126"/>
      <c r="J262" s="59"/>
      <c r="K262" s="203"/>
      <c r="L262" s="216"/>
      <c r="M262" s="217"/>
      <c r="N262" s="205"/>
      <c r="O262" s="83"/>
      <c r="S262" s="38"/>
      <c r="AB262" s="10"/>
      <c r="AC262" s="10"/>
    </row>
    <row r="263" spans="1:29" s="1" customFormat="1">
      <c r="A263" s="126"/>
      <c r="J263" s="59"/>
      <c r="K263" s="203"/>
      <c r="L263" s="216"/>
      <c r="M263" s="217"/>
      <c r="N263" s="205"/>
      <c r="O263" s="83"/>
      <c r="S263" s="38"/>
      <c r="AB263" s="10"/>
      <c r="AC263" s="10"/>
    </row>
    <row r="264" spans="1:29" s="1" customFormat="1">
      <c r="A264" s="126"/>
      <c r="J264" s="59"/>
      <c r="K264" s="203"/>
      <c r="L264" s="216"/>
      <c r="M264" s="217"/>
      <c r="N264" s="205"/>
      <c r="O264" s="83"/>
      <c r="S264" s="38"/>
      <c r="AB264" s="10"/>
      <c r="AC264" s="10"/>
    </row>
    <row r="265" spans="1:29" s="1" customFormat="1">
      <c r="A265" s="126"/>
      <c r="J265" s="59"/>
      <c r="K265" s="209"/>
      <c r="L265" s="218"/>
      <c r="M265" s="219"/>
      <c r="N265" s="205"/>
      <c r="O265" s="83"/>
      <c r="S265" s="38"/>
      <c r="AB265" s="10"/>
      <c r="AC265" s="10"/>
    </row>
    <row r="266" spans="1:29" s="1" customFormat="1">
      <c r="A266" s="126"/>
      <c r="J266" s="59"/>
      <c r="K266" s="210"/>
      <c r="L266" s="210"/>
      <c r="M266" s="210"/>
      <c r="N266" s="205"/>
      <c r="O266" s="83"/>
      <c r="S266" s="38"/>
      <c r="AB266" s="10"/>
      <c r="AC266" s="10"/>
    </row>
    <row r="267" spans="1:29" s="1" customFormat="1">
      <c r="A267" s="126"/>
      <c r="J267" s="59"/>
      <c r="K267" s="215" t="s">
        <v>101</v>
      </c>
      <c r="L267" s="205"/>
      <c r="M267" s="205"/>
      <c r="N267" s="205"/>
      <c r="O267" s="83"/>
      <c r="S267" s="38"/>
      <c r="AB267" s="10"/>
      <c r="AC267" s="10"/>
    </row>
    <row r="268" spans="1:29" s="1" customFormat="1">
      <c r="A268" s="126"/>
      <c r="J268" s="59"/>
      <c r="K268" s="93"/>
      <c r="L268" s="93"/>
      <c r="M268" s="93"/>
      <c r="N268" s="83"/>
      <c r="O268" s="83"/>
      <c r="S268" s="38"/>
      <c r="AB268" s="10"/>
      <c r="AC268" s="10"/>
    </row>
    <row r="269" spans="1:29" s="1" customFormat="1">
      <c r="A269" s="126"/>
      <c r="J269" s="59"/>
      <c r="K269" s="93"/>
      <c r="L269" s="93"/>
      <c r="M269" s="93"/>
      <c r="N269" s="83"/>
      <c r="O269" s="83"/>
      <c r="S269" s="38"/>
      <c r="AB269" s="10"/>
      <c r="AC269" s="10"/>
    </row>
    <row r="270" spans="1:29" s="1" customFormat="1">
      <c r="A270" s="126"/>
      <c r="J270" s="59"/>
      <c r="K270" s="93"/>
      <c r="L270" s="93"/>
      <c r="M270" s="93"/>
      <c r="N270" s="83"/>
      <c r="O270" s="83"/>
      <c r="S270" s="38"/>
      <c r="AB270" s="10"/>
      <c r="AC270" s="10"/>
    </row>
    <row r="271" spans="1:29" s="1" customFormat="1">
      <c r="A271" s="126"/>
      <c r="J271" s="257">
        <v>15</v>
      </c>
      <c r="K271" s="10"/>
      <c r="L271" s="10"/>
      <c r="M271" s="10"/>
      <c r="N271" s="83"/>
      <c r="O271" s="83"/>
      <c r="S271" s="38"/>
      <c r="AB271" s="10"/>
      <c r="AC271" s="10"/>
    </row>
    <row r="272" spans="1:29" s="1" customFormat="1">
      <c r="A272" s="126"/>
      <c r="J272" s="59"/>
      <c r="K272" s="10"/>
      <c r="L272" s="10"/>
      <c r="M272" s="10"/>
      <c r="N272" s="83"/>
      <c r="O272" s="83"/>
      <c r="S272" s="38"/>
      <c r="AB272" s="10"/>
      <c r="AC272" s="10"/>
    </row>
    <row r="273" spans="1:29" s="1" customFormat="1">
      <c r="A273" s="126"/>
      <c r="J273" s="59"/>
      <c r="K273" s="10"/>
      <c r="L273" s="10"/>
      <c r="M273" s="10"/>
      <c r="N273" s="83"/>
      <c r="O273" s="83"/>
      <c r="S273" s="38"/>
      <c r="AB273" s="10"/>
      <c r="AC273" s="10"/>
    </row>
    <row r="274" spans="1:29" s="1" customFormat="1">
      <c r="A274" s="126"/>
      <c r="J274" s="59"/>
      <c r="K274" s="10"/>
      <c r="L274" s="10"/>
      <c r="M274" s="10"/>
      <c r="N274" s="83"/>
      <c r="O274" s="83"/>
      <c r="S274" s="38"/>
      <c r="AB274" s="10"/>
      <c r="AC274" s="10"/>
    </row>
    <row r="275" spans="1:29" ht="41.25" customHeight="1">
      <c r="A275" s="129"/>
      <c r="B275" s="717" t="s">
        <v>95</v>
      </c>
      <c r="C275" s="24"/>
      <c r="D275" s="24"/>
      <c r="E275" s="24"/>
      <c r="F275" s="24"/>
      <c r="G275" s="24"/>
      <c r="H275" s="24"/>
      <c r="I275" s="24"/>
    </row>
    <row r="276" spans="1:29" s="9" customFormat="1">
      <c r="A276" s="128"/>
      <c r="K276" s="7"/>
      <c r="L276" s="7"/>
      <c r="M276" s="7"/>
      <c r="N276" s="7"/>
      <c r="O276" s="7"/>
      <c r="P276" s="1"/>
      <c r="S276" s="22"/>
      <c r="AB276" s="4"/>
      <c r="AC276" s="4"/>
    </row>
    <row r="277" spans="1:29" s="9" customFormat="1">
      <c r="A277" s="125"/>
      <c r="K277" s="7"/>
      <c r="L277" s="7"/>
      <c r="M277" s="7"/>
      <c r="N277" s="7"/>
      <c r="O277" s="7"/>
      <c r="S277" s="22"/>
      <c r="AB277" s="4"/>
      <c r="AC277" s="4"/>
    </row>
    <row r="278" spans="1:29" s="9" customFormat="1">
      <c r="A278" s="125"/>
      <c r="J278" s="810" t="s">
        <v>211</v>
      </c>
      <c r="K278" s="7"/>
      <c r="L278" s="7"/>
      <c r="M278" s="7"/>
      <c r="N278" s="7"/>
      <c r="O278" s="7"/>
      <c r="P278" s="244"/>
      <c r="S278" s="22"/>
      <c r="AB278" s="4"/>
      <c r="AC278" s="4"/>
    </row>
    <row r="279" spans="1:29" s="1" customFormat="1">
      <c r="A279" s="126"/>
      <c r="J279" s="9"/>
      <c r="K279" s="294" t="s">
        <v>15</v>
      </c>
      <c r="L279" s="120" t="s">
        <v>109</v>
      </c>
      <c r="M279" s="7"/>
      <c r="N279" s="7"/>
      <c r="O279" s="7"/>
      <c r="P279" s="9"/>
      <c r="Q279" s="22"/>
      <c r="R279" s="9"/>
      <c r="S279" s="22"/>
      <c r="AB279" s="10"/>
      <c r="AC279" s="10"/>
    </row>
    <row r="280" spans="1:29" s="1" customFormat="1">
      <c r="A280" s="126"/>
      <c r="K280" s="293" t="s">
        <v>145</v>
      </c>
      <c r="L280" s="135"/>
      <c r="M280" s="53"/>
      <c r="N280" s="53"/>
      <c r="O280" s="53"/>
      <c r="P280" s="9"/>
      <c r="Q280" s="22"/>
      <c r="AB280" s="10"/>
      <c r="AC280" s="10"/>
    </row>
    <row r="281" spans="1:29" s="9" customFormat="1">
      <c r="A281" s="126"/>
      <c r="J281" s="1"/>
      <c r="K281" s="161"/>
      <c r="L281" s="295" t="s">
        <v>212</v>
      </c>
      <c r="M281" s="295" t="s">
        <v>175</v>
      </c>
      <c r="N281" s="206"/>
      <c r="O281" s="206"/>
      <c r="P281" s="166"/>
      <c r="Q281" s="22"/>
      <c r="R281" s="1"/>
      <c r="S281" s="1"/>
      <c r="AB281" s="4"/>
      <c r="AC281" s="4"/>
    </row>
    <row r="282" spans="1:29" s="9" customFormat="1">
      <c r="A282" s="126"/>
      <c r="K282" s="161"/>
      <c r="L282" s="295" t="s">
        <v>7</v>
      </c>
      <c r="M282" s="296"/>
      <c r="N282" s="204" t="s">
        <v>55</v>
      </c>
      <c r="O282" s="204" t="s">
        <v>1</v>
      </c>
      <c r="P282" s="165"/>
      <c r="Q282" s="39"/>
      <c r="S282" s="22"/>
      <c r="AB282" s="4"/>
      <c r="AC282" s="4"/>
    </row>
    <row r="283" spans="1:29" s="9" customFormat="1">
      <c r="A283" s="126"/>
      <c r="K283" s="167" t="str">
        <f>P283&amp;" ("&amp;TEXT(O283,"0.0%")&amp;")"</f>
        <v>SREB states (3.3%)</v>
      </c>
      <c r="L283" s="851">
        <v>3240</v>
      </c>
      <c r="M283" s="849">
        <v>3135.6</v>
      </c>
      <c r="N283" s="173">
        <f>+L283-M283</f>
        <v>104.40000000000009</v>
      </c>
      <c r="O283" s="197">
        <f>+N283/M283</f>
        <v>3.3295063145809448E-2</v>
      </c>
      <c r="P283" s="656" t="s">
        <v>0</v>
      </c>
      <c r="Q283" s="39"/>
      <c r="S283" s="22"/>
      <c r="AB283" s="4"/>
      <c r="AC283" s="4"/>
    </row>
    <row r="284" spans="1:29" s="9" customFormat="1">
      <c r="A284" s="126"/>
      <c r="K284" s="167"/>
      <c r="L284" s="852"/>
      <c r="M284" s="849"/>
      <c r="N284" s="173"/>
      <c r="O284" s="197"/>
      <c r="P284" s="656"/>
      <c r="Q284" s="39"/>
      <c r="S284" s="22"/>
      <c r="AB284" s="4"/>
      <c r="AC284" s="4"/>
    </row>
    <row r="285" spans="1:29" s="9" customFormat="1">
      <c r="A285" s="126"/>
      <c r="K285" s="167" t="str">
        <f t="shared" ref="K285:K300" si="25">P285&amp;" ("&amp;TEXT(O285,"0.0%")&amp;")"</f>
        <v>Kentucky (4.9%)</v>
      </c>
      <c r="L285" s="853">
        <v>4530</v>
      </c>
      <c r="M285" s="849">
        <v>4320</v>
      </c>
      <c r="N285" s="173">
        <f t="shared" ref="N285:N300" si="26">+L285-M285</f>
        <v>210</v>
      </c>
      <c r="O285" s="197">
        <f t="shared" ref="O285:O300" si="27">+N285/M285</f>
        <v>4.8611111111111112E-2</v>
      </c>
      <c r="P285" s="657" t="s">
        <v>39</v>
      </c>
      <c r="Q285" s="39"/>
      <c r="S285" s="22"/>
      <c r="AB285" s="4"/>
      <c r="AC285" s="4"/>
    </row>
    <row r="286" spans="1:29" s="9" customFormat="1">
      <c r="A286" s="126"/>
      <c r="K286" s="167" t="str">
        <f t="shared" si="25"/>
        <v>Alabama (1.4%)</v>
      </c>
      <c r="L286" s="853">
        <v>4260</v>
      </c>
      <c r="M286" s="849">
        <v>4200</v>
      </c>
      <c r="N286" s="173">
        <f t="shared" si="26"/>
        <v>60</v>
      </c>
      <c r="O286" s="197">
        <f t="shared" si="27"/>
        <v>1.4285714285714285E-2</v>
      </c>
      <c r="P286" s="657" t="s">
        <v>34</v>
      </c>
      <c r="Q286" s="39"/>
      <c r="S286" s="22"/>
      <c r="AB286" s="4"/>
      <c r="AC286" s="4"/>
    </row>
    <row r="287" spans="1:29" s="9" customFormat="1">
      <c r="A287" s="126"/>
      <c r="K287" s="167" t="str">
        <f t="shared" si="25"/>
        <v>Virginia (4.6%)</v>
      </c>
      <c r="L287" s="853">
        <v>4080</v>
      </c>
      <c r="M287" s="849">
        <v>3900</v>
      </c>
      <c r="N287" s="173">
        <f t="shared" si="26"/>
        <v>180</v>
      </c>
      <c r="O287" s="197">
        <f t="shared" si="27"/>
        <v>4.6153846153846156E-2</v>
      </c>
      <c r="P287" s="657" t="s">
        <v>48</v>
      </c>
      <c r="Q287" s="39"/>
      <c r="S287" s="22"/>
      <c r="AB287" s="4"/>
      <c r="AC287" s="4"/>
    </row>
    <row r="288" spans="1:29" s="9" customFormat="1">
      <c r="A288" s="126"/>
      <c r="K288" s="167" t="str">
        <f t="shared" si="25"/>
        <v>Tennessee (5.4%)</v>
      </c>
      <c r="L288" s="853">
        <v>3989</v>
      </c>
      <c r="M288" s="849">
        <v>3783</v>
      </c>
      <c r="N288" s="173">
        <f t="shared" si="26"/>
        <v>206</v>
      </c>
      <c r="O288" s="197">
        <f t="shared" si="27"/>
        <v>5.4454136928363733E-2</v>
      </c>
      <c r="P288" s="657" t="s">
        <v>46</v>
      </c>
      <c r="Q288" s="39"/>
      <c r="S288" s="22"/>
      <c r="AB288" s="4"/>
      <c r="AC288" s="4"/>
    </row>
    <row r="289" spans="1:29" s="9" customFormat="1">
      <c r="A289" s="126"/>
      <c r="K289" s="167" t="str">
        <f t="shared" si="25"/>
        <v>South Carolina (2.8%)</v>
      </c>
      <c r="L289" s="852">
        <v>3950</v>
      </c>
      <c r="M289" s="849">
        <v>3844</v>
      </c>
      <c r="N289" s="173">
        <f t="shared" si="26"/>
        <v>106</v>
      </c>
      <c r="O289" s="197">
        <f t="shared" si="27"/>
        <v>2.7575442247658687E-2</v>
      </c>
      <c r="P289" s="657" t="s">
        <v>45</v>
      </c>
      <c r="Q289" s="39"/>
      <c r="S289" s="22"/>
      <c r="AB289" s="4"/>
      <c r="AC289" s="4"/>
    </row>
    <row r="290" spans="1:29" s="9" customFormat="1">
      <c r="A290" s="126"/>
      <c r="K290" s="167" t="str">
        <f t="shared" si="25"/>
        <v>Maryland (0.4%)</v>
      </c>
      <c r="L290" s="853">
        <v>3887.5</v>
      </c>
      <c r="M290" s="849">
        <v>3872.5</v>
      </c>
      <c r="N290" s="173">
        <f t="shared" si="26"/>
        <v>15</v>
      </c>
      <c r="O290" s="197">
        <f t="shared" si="27"/>
        <v>3.8734667527437058E-3</v>
      </c>
      <c r="P290" s="656" t="s">
        <v>41</v>
      </c>
      <c r="Q290" s="39"/>
      <c r="S290" s="22"/>
      <c r="AB290" s="4"/>
      <c r="AC290" s="4"/>
    </row>
    <row r="291" spans="1:29" s="9" customFormat="1">
      <c r="A291" s="126"/>
      <c r="K291" s="167" t="str">
        <f t="shared" si="25"/>
        <v>Georgia (2.2%)</v>
      </c>
      <c r="L291" s="853">
        <v>3698</v>
      </c>
      <c r="M291" s="849">
        <v>3620</v>
      </c>
      <c r="N291" s="173">
        <f t="shared" si="26"/>
        <v>78</v>
      </c>
      <c r="O291" s="197">
        <f t="shared" si="27"/>
        <v>2.1546961325966851E-2</v>
      </c>
      <c r="P291" s="656" t="s">
        <v>38</v>
      </c>
      <c r="Q291" s="39"/>
      <c r="S291" s="22"/>
      <c r="AB291" s="4"/>
      <c r="AC291" s="4"/>
    </row>
    <row r="292" spans="1:29" s="9" customFormat="1">
      <c r="A292" s="126"/>
      <c r="K292" s="167" t="str">
        <f t="shared" si="25"/>
        <v>Oklahoma (7.1%)</v>
      </c>
      <c r="L292" s="852">
        <v>3626.25</v>
      </c>
      <c r="M292" s="849">
        <v>3385</v>
      </c>
      <c r="N292" s="173">
        <f t="shared" si="26"/>
        <v>241.25</v>
      </c>
      <c r="O292" s="197">
        <f t="shared" si="27"/>
        <v>7.1270310192023636E-2</v>
      </c>
      <c r="P292" s="657" t="s">
        <v>44</v>
      </c>
      <c r="Q292" s="39"/>
      <c r="S292" s="22"/>
      <c r="AB292" s="4"/>
      <c r="AC292" s="4"/>
    </row>
    <row r="293" spans="1:29" s="9" customFormat="1">
      <c r="A293" s="126"/>
      <c r="K293" s="167" t="str">
        <f t="shared" si="25"/>
        <v>Louisiana (9.8%)</v>
      </c>
      <c r="L293" s="852">
        <v>3615.6</v>
      </c>
      <c r="M293" s="849">
        <v>3292</v>
      </c>
      <c r="N293" s="173">
        <f t="shared" si="26"/>
        <v>323.59999999999991</v>
      </c>
      <c r="O293" s="197">
        <f t="shared" si="27"/>
        <v>9.8298906439854158E-2</v>
      </c>
      <c r="P293" s="657" t="s">
        <v>40</v>
      </c>
      <c r="Q293" s="39"/>
      <c r="S293" s="22"/>
      <c r="AB293" s="4"/>
      <c r="AC293" s="4"/>
    </row>
    <row r="294" spans="1:29" s="9" customFormat="1">
      <c r="A294" s="126"/>
      <c r="K294" s="167" t="str">
        <f t="shared" si="25"/>
        <v>Delaware (4.4%)</v>
      </c>
      <c r="L294" s="852">
        <v>3530</v>
      </c>
      <c r="M294" s="849">
        <v>3380</v>
      </c>
      <c r="N294" s="173">
        <f t="shared" si="26"/>
        <v>150</v>
      </c>
      <c r="O294" s="197">
        <f t="shared" si="27"/>
        <v>4.4378698224852069E-2</v>
      </c>
      <c r="P294" s="657" t="s">
        <v>36</v>
      </c>
      <c r="Q294" s="39"/>
      <c r="S294" s="22"/>
      <c r="AB294" s="4"/>
      <c r="AC294" s="4"/>
    </row>
    <row r="295" spans="1:29" s="9" customFormat="1">
      <c r="A295" s="126"/>
      <c r="K295" s="167" t="str">
        <f t="shared" si="25"/>
        <v>West Virginia (7.1%)</v>
      </c>
      <c r="L295" s="853">
        <v>3456</v>
      </c>
      <c r="M295" s="849">
        <v>3228</v>
      </c>
      <c r="N295" s="173">
        <f t="shared" si="26"/>
        <v>228</v>
      </c>
      <c r="O295" s="422">
        <f t="shared" si="27"/>
        <v>7.0631970260223054E-2</v>
      </c>
      <c r="P295" s="659" t="s">
        <v>49</v>
      </c>
      <c r="Q295" s="39"/>
      <c r="S295" s="22"/>
      <c r="AB295" s="4"/>
      <c r="AC295" s="4"/>
    </row>
    <row r="296" spans="1:29" s="9" customFormat="1">
      <c r="A296" s="126"/>
      <c r="K296" s="167" t="str">
        <f t="shared" si="25"/>
        <v>Florida (0.4%)</v>
      </c>
      <c r="L296" s="853">
        <v>3117.75</v>
      </c>
      <c r="M296" s="849">
        <v>3105.15</v>
      </c>
      <c r="N296" s="173">
        <f t="shared" si="26"/>
        <v>12.599999999999909</v>
      </c>
      <c r="O296" s="197">
        <f t="shared" si="27"/>
        <v>4.0577749867155878E-3</v>
      </c>
      <c r="P296" s="656" t="s">
        <v>37</v>
      </c>
      <c r="Q296" s="39"/>
      <c r="S296" s="22"/>
      <c r="AB296" s="4"/>
      <c r="AC296" s="4"/>
    </row>
    <row r="297" spans="1:29" s="9" customFormat="1">
      <c r="A297" s="126"/>
      <c r="K297" s="167" t="str">
        <f t="shared" si="25"/>
        <v>Arkansas (2.5%)</v>
      </c>
      <c r="L297" s="853">
        <v>3078.75</v>
      </c>
      <c r="M297" s="849">
        <v>3002.5</v>
      </c>
      <c r="N297" s="173">
        <f t="shared" si="26"/>
        <v>76.25</v>
      </c>
      <c r="O297" s="197">
        <f t="shared" si="27"/>
        <v>2.5395503746877601E-2</v>
      </c>
      <c r="P297" s="657" t="s">
        <v>35</v>
      </c>
      <c r="Q297" s="39"/>
      <c r="S297" s="22"/>
      <c r="AB297" s="4"/>
      <c r="AC297" s="4"/>
    </row>
    <row r="298" spans="1:29" s="9" customFormat="1">
      <c r="A298" s="126"/>
      <c r="K298" s="167" t="str">
        <f t="shared" si="25"/>
        <v>Mississippi (7.7%)</v>
      </c>
      <c r="L298" s="853">
        <v>2500</v>
      </c>
      <c r="M298" s="849">
        <v>2322</v>
      </c>
      <c r="N298" s="173">
        <f t="shared" si="26"/>
        <v>178</v>
      </c>
      <c r="O298" s="422">
        <f t="shared" si="27"/>
        <v>7.6658053402239454E-2</v>
      </c>
      <c r="P298" s="659" t="s">
        <v>42</v>
      </c>
      <c r="Q298" s="39"/>
      <c r="AB298" s="4"/>
      <c r="AC298" s="4"/>
    </row>
    <row r="299" spans="1:29" s="9" customFormat="1">
      <c r="A299" s="126"/>
      <c r="K299" s="167" t="str">
        <f t="shared" si="25"/>
        <v>Texas (3.1%)</v>
      </c>
      <c r="L299" s="853">
        <v>2471</v>
      </c>
      <c r="M299" s="849">
        <v>2397</v>
      </c>
      <c r="N299" s="173">
        <f t="shared" si="26"/>
        <v>74</v>
      </c>
      <c r="O299" s="197">
        <f t="shared" si="27"/>
        <v>3.0871923237380059E-2</v>
      </c>
      <c r="P299" s="656" t="s">
        <v>47</v>
      </c>
      <c r="Q299" s="39"/>
      <c r="S299" s="22"/>
      <c r="AB299" s="4"/>
      <c r="AC299" s="4"/>
    </row>
    <row r="300" spans="1:29" s="9" customFormat="1">
      <c r="A300" s="126"/>
      <c r="K300" s="179" t="str">
        <f t="shared" si="25"/>
        <v>North Carolina (0.8%)</v>
      </c>
      <c r="L300" s="854">
        <v>2385.5</v>
      </c>
      <c r="M300" s="850">
        <v>2365.5</v>
      </c>
      <c r="N300" s="371">
        <f t="shared" si="26"/>
        <v>20</v>
      </c>
      <c r="O300" s="349">
        <f t="shared" si="27"/>
        <v>8.4548721200591835E-3</v>
      </c>
      <c r="P300" s="658" t="s">
        <v>43</v>
      </c>
      <c r="S300" s="22"/>
      <c r="T300" s="30"/>
      <c r="AB300" s="4"/>
      <c r="AC300" s="4"/>
    </row>
    <row r="301" spans="1:29" s="9" customFormat="1">
      <c r="A301" s="126"/>
      <c r="K301" s="7"/>
      <c r="L301" s="4"/>
      <c r="M301" s="4"/>
      <c r="N301" s="4"/>
      <c r="O301" s="4"/>
      <c r="S301" s="22"/>
      <c r="AB301" s="4"/>
      <c r="AC301" s="4"/>
    </row>
    <row r="302" spans="1:29" s="9" customFormat="1">
      <c r="A302" s="127"/>
      <c r="L302" s="4"/>
      <c r="M302" s="4"/>
      <c r="N302" s="4"/>
      <c r="O302" s="4"/>
      <c r="S302" s="22"/>
      <c r="AB302" s="4"/>
      <c r="AC302" s="4"/>
    </row>
    <row r="303" spans="1:29" s="9" customFormat="1">
      <c r="A303" s="125"/>
      <c r="K303" s="7"/>
      <c r="L303" s="7"/>
      <c r="M303" s="7"/>
      <c r="N303" s="7"/>
      <c r="O303" s="7"/>
      <c r="S303" s="22"/>
      <c r="AB303" s="4"/>
      <c r="AC303" s="4"/>
    </row>
    <row r="304" spans="1:29" s="9" customFormat="1">
      <c r="A304" s="126"/>
      <c r="K304" s="7"/>
      <c r="L304" s="7"/>
      <c r="M304" s="7"/>
      <c r="N304" s="7"/>
      <c r="O304" s="7"/>
      <c r="S304" s="22"/>
      <c r="AB304" s="4"/>
      <c r="AC304" s="4"/>
    </row>
    <row r="305" spans="1:29" s="9" customFormat="1">
      <c r="A305" s="126"/>
      <c r="J305" s="810" t="s">
        <v>211</v>
      </c>
      <c r="K305" s="52"/>
      <c r="L305" s="53"/>
      <c r="M305" s="7"/>
      <c r="N305" s="7"/>
      <c r="O305" s="7"/>
      <c r="S305" s="22"/>
      <c r="AB305" s="4"/>
      <c r="AC305" s="4"/>
    </row>
    <row r="306" spans="1:29" s="9" customFormat="1">
      <c r="A306" s="126"/>
      <c r="K306" s="339" t="s">
        <v>59</v>
      </c>
      <c r="L306" s="139"/>
      <c r="M306" s="8"/>
      <c r="N306" s="244"/>
      <c r="O306" s="7"/>
      <c r="S306" s="22"/>
      <c r="AB306" s="4"/>
      <c r="AC306" s="4"/>
    </row>
    <row r="307" spans="1:29" s="9" customFormat="1">
      <c r="A307" s="126"/>
      <c r="K307" s="297"/>
      <c r="L307" s="297" t="s">
        <v>106</v>
      </c>
      <c r="M307" s="7"/>
      <c r="N307" s="7"/>
      <c r="O307" s="7"/>
      <c r="S307" s="22"/>
      <c r="AB307" s="4"/>
      <c r="AC307" s="4"/>
    </row>
    <row r="308" spans="1:29" s="9" customFormat="1">
      <c r="A308" s="126"/>
      <c r="K308" s="322" t="s">
        <v>178</v>
      </c>
      <c r="L308" s="799">
        <v>1.2073191939172273E-2</v>
      </c>
      <c r="M308" s="7"/>
      <c r="N308" s="7"/>
      <c r="O308" s="7"/>
      <c r="Q308" s="34"/>
      <c r="S308" s="22"/>
      <c r="AB308" s="4"/>
      <c r="AC308" s="4"/>
    </row>
    <row r="309" spans="1:29" s="9" customFormat="1">
      <c r="A309" s="126"/>
      <c r="K309" s="323"/>
      <c r="L309" s="800"/>
      <c r="M309" s="7"/>
      <c r="N309" s="7"/>
      <c r="O309" s="7"/>
      <c r="P309" s="34"/>
      <c r="Q309" s="13"/>
      <c r="S309" s="22"/>
      <c r="AB309" s="4"/>
      <c r="AC309" s="4"/>
    </row>
    <row r="310" spans="1:29" s="9" customFormat="1">
      <c r="A310" s="126"/>
      <c r="K310" s="322" t="s">
        <v>221</v>
      </c>
      <c r="L310" s="799">
        <v>0.58028775954223544</v>
      </c>
      <c r="M310" s="7"/>
      <c r="N310" s="7"/>
      <c r="O310" s="7"/>
      <c r="P310" s="27"/>
      <c r="Q310" s="13"/>
      <c r="S310" s="22"/>
      <c r="AB310" s="4"/>
      <c r="AC310" s="4"/>
    </row>
    <row r="311" spans="1:29" s="9" customFormat="1">
      <c r="A311" s="126"/>
      <c r="K311" s="322" t="s">
        <v>220</v>
      </c>
      <c r="L311" s="799">
        <v>0.20900050511177878</v>
      </c>
      <c r="M311" s="7"/>
      <c r="N311" s="7"/>
      <c r="O311" s="7"/>
      <c r="P311" s="27"/>
      <c r="Q311" s="13"/>
      <c r="S311" s="22"/>
      <c r="AB311" s="4"/>
      <c r="AC311" s="4"/>
    </row>
    <row r="312" spans="1:29" s="9" customFormat="1">
      <c r="A312" s="126"/>
      <c r="K312" s="322" t="s">
        <v>216</v>
      </c>
      <c r="L312" s="799">
        <v>0.19736362834554438</v>
      </c>
      <c r="M312" s="7"/>
      <c r="N312" s="7"/>
      <c r="O312" s="7"/>
      <c r="P312" s="27"/>
      <c r="Q312" s="13"/>
      <c r="S312" s="22"/>
      <c r="AB312" s="4"/>
      <c r="AC312" s="4"/>
    </row>
    <row r="313" spans="1:29" s="9" customFormat="1">
      <c r="A313" s="126"/>
      <c r="K313" s="322" t="s">
        <v>222</v>
      </c>
      <c r="L313" s="799">
        <v>0.1046452422278835</v>
      </c>
      <c r="M313" s="7"/>
      <c r="N313" s="7"/>
      <c r="O313" s="7"/>
      <c r="P313" s="27"/>
      <c r="Q313" s="13"/>
      <c r="S313" s="22"/>
      <c r="AB313" s="4"/>
      <c r="AC313" s="4"/>
    </row>
    <row r="314" spans="1:29" s="9" customFormat="1">
      <c r="A314" s="126"/>
      <c r="K314" s="322" t="s">
        <v>224</v>
      </c>
      <c r="L314" s="801">
        <v>9.6874555146308758E-2</v>
      </c>
      <c r="M314" s="7"/>
      <c r="N314" s="7"/>
      <c r="O314" s="7"/>
      <c r="P314" s="27"/>
      <c r="Q314" s="13"/>
      <c r="S314" s="22"/>
      <c r="AB314" s="4"/>
      <c r="AC314" s="4"/>
    </row>
    <row r="315" spans="1:29" s="9" customFormat="1">
      <c r="A315" s="126"/>
      <c r="K315" s="322" t="s">
        <v>218</v>
      </c>
      <c r="L315" s="801">
        <v>5.2647928713518373E-2</v>
      </c>
      <c r="M315" s="7"/>
      <c r="N315" s="7"/>
      <c r="O315" s="7"/>
      <c r="P315" s="27"/>
      <c r="Q315" s="13"/>
      <c r="S315" s="22"/>
      <c r="AB315" s="4"/>
      <c r="AC315" s="4"/>
    </row>
    <row r="316" spans="1:29" s="9" customFormat="1">
      <c r="A316" s="126"/>
      <c r="K316" s="322" t="s">
        <v>214</v>
      </c>
      <c r="L316" s="799">
        <v>3.276053765568486E-2</v>
      </c>
      <c r="M316" s="7"/>
      <c r="N316" s="7"/>
      <c r="O316" s="7"/>
      <c r="P316" s="7"/>
      <c r="Q316" s="13"/>
      <c r="S316" s="22"/>
      <c r="AB316" s="14"/>
      <c r="AC316" s="14"/>
    </row>
    <row r="317" spans="1:29" s="9" customFormat="1">
      <c r="A317" s="126"/>
      <c r="K317" s="322" t="s">
        <v>229</v>
      </c>
      <c r="L317" s="801">
        <v>1.9457261543785248E-3</v>
      </c>
      <c r="M317" s="7"/>
      <c r="N317" s="7"/>
      <c r="O317" s="7"/>
      <c r="P317" s="7"/>
      <c r="Q317" s="13"/>
      <c r="S317" s="22"/>
      <c r="AB317" s="4"/>
      <c r="AC317" s="4"/>
    </row>
    <row r="318" spans="1:29" s="9" customFormat="1">
      <c r="A318" s="126"/>
      <c r="K318" s="322" t="s">
        <v>227</v>
      </c>
      <c r="L318" s="802">
        <v>1.653273300464317E-4</v>
      </c>
      <c r="M318" s="7"/>
      <c r="N318" s="7"/>
      <c r="O318" s="7"/>
      <c r="P318" s="7"/>
      <c r="Q318" s="13"/>
      <c r="S318" s="22"/>
      <c r="AB318" s="4"/>
      <c r="AC318" s="4"/>
    </row>
    <row r="319" spans="1:29" s="9" customFormat="1">
      <c r="A319" s="126"/>
      <c r="K319" s="322" t="s">
        <v>159</v>
      </c>
      <c r="L319" s="799">
        <v>0</v>
      </c>
      <c r="M319" s="7"/>
      <c r="N319" s="7"/>
      <c r="O319" s="7"/>
      <c r="P319" s="27"/>
      <c r="Q319" s="13"/>
      <c r="S319" s="22"/>
      <c r="AB319" s="4"/>
      <c r="AC319" s="4"/>
    </row>
    <row r="320" spans="1:29" s="9" customFormat="1">
      <c r="A320" s="126"/>
      <c r="K320" s="322" t="s">
        <v>219</v>
      </c>
      <c r="L320" s="799">
        <v>-2.0366341507890295E-3</v>
      </c>
      <c r="M320" s="7"/>
      <c r="N320" s="7"/>
      <c r="O320" s="7"/>
      <c r="P320" s="27"/>
      <c r="Q320" s="13"/>
      <c r="S320" s="22"/>
      <c r="AB320" s="4"/>
      <c r="AC320" s="4"/>
    </row>
    <row r="321" spans="1:29" s="9" customFormat="1">
      <c r="A321" s="126"/>
      <c r="K321" s="322" t="s">
        <v>226</v>
      </c>
      <c r="L321" s="799">
        <v>-2.769629215504906E-3</v>
      </c>
      <c r="M321" s="7"/>
      <c r="N321" s="7"/>
      <c r="O321" s="7"/>
      <c r="P321" s="27"/>
      <c r="Q321" s="13"/>
      <c r="S321" s="22"/>
      <c r="AB321" s="4"/>
      <c r="AC321" s="4"/>
    </row>
    <row r="322" spans="1:29" s="9" customFormat="1">
      <c r="A322" s="126"/>
      <c r="K322" s="322" t="s">
        <v>217</v>
      </c>
      <c r="L322" s="799">
        <v>-5.673292089729453E-3</v>
      </c>
      <c r="M322" s="7"/>
      <c r="N322" s="7"/>
      <c r="O322" s="7"/>
      <c r="P322" s="27"/>
      <c r="Q322" s="13"/>
      <c r="S322" s="22"/>
      <c r="AB322" s="4"/>
      <c r="AC322" s="4"/>
    </row>
    <row r="323" spans="1:29" s="9" customFormat="1">
      <c r="A323" s="126"/>
      <c r="K323" s="322" t="s">
        <v>223</v>
      </c>
      <c r="L323" s="799">
        <v>-8.947884034943572E-3</v>
      </c>
      <c r="M323" s="7"/>
      <c r="N323" s="7"/>
      <c r="O323" s="7"/>
      <c r="P323" s="27"/>
      <c r="Q323" s="13"/>
      <c r="S323" s="22"/>
      <c r="AB323" s="4"/>
      <c r="AC323" s="4"/>
    </row>
    <row r="324" spans="1:29" s="9" customFormat="1">
      <c r="A324" s="126"/>
      <c r="K324" s="322" t="s">
        <v>215</v>
      </c>
      <c r="L324" s="799">
        <v>-7.2934489217201748E-2</v>
      </c>
      <c r="M324" s="7"/>
      <c r="N324" s="7"/>
      <c r="O324" s="7"/>
      <c r="P324" s="27"/>
      <c r="Q324" s="13"/>
      <c r="S324" s="22"/>
      <c r="AB324" s="4"/>
      <c r="AC324" s="4"/>
    </row>
    <row r="325" spans="1:29" s="9" customFormat="1">
      <c r="A325" s="126"/>
      <c r="K325" s="322" t="s">
        <v>225</v>
      </c>
      <c r="L325" s="799">
        <v>-0.20101185156670781</v>
      </c>
      <c r="M325" s="7"/>
      <c r="N325" s="7"/>
      <c r="O325" s="7"/>
      <c r="P325" s="27"/>
      <c r="Q325" s="13"/>
      <c r="S325" s="22"/>
      <c r="AB325" s="4"/>
      <c r="AC325" s="4"/>
    </row>
    <row r="326" spans="1:29" s="9" customFormat="1">
      <c r="A326" s="126"/>
      <c r="K326" s="7"/>
      <c r="L326" s="7"/>
      <c r="M326" s="7"/>
      <c r="N326" s="7"/>
      <c r="O326" s="7"/>
      <c r="P326" s="27"/>
      <c r="Q326" s="13"/>
      <c r="S326" s="22"/>
      <c r="AB326" s="4"/>
      <c r="AC326" s="4"/>
    </row>
    <row r="327" spans="1:29" s="9" customFormat="1">
      <c r="A327" s="125"/>
      <c r="K327" s="7"/>
      <c r="L327" s="7"/>
      <c r="M327" s="7"/>
      <c r="N327" s="7"/>
      <c r="O327" s="7"/>
      <c r="P327" s="27"/>
      <c r="S327" s="22"/>
      <c r="AB327" s="4"/>
      <c r="AC327" s="4"/>
    </row>
    <row r="328" spans="1:29" s="9" customFormat="1">
      <c r="A328" s="125"/>
      <c r="K328" s="7"/>
      <c r="L328" s="7"/>
      <c r="M328" s="7"/>
      <c r="N328" s="7"/>
      <c r="O328" s="7"/>
      <c r="S328" s="22"/>
      <c r="AB328" s="4"/>
      <c r="AC328" s="4"/>
    </row>
    <row r="329" spans="1:29" s="9" customFormat="1">
      <c r="A329" s="125"/>
      <c r="J329" s="257">
        <v>16</v>
      </c>
      <c r="K329" s="7"/>
      <c r="L329" s="7"/>
      <c r="M329" s="7"/>
      <c r="N329" s="7"/>
      <c r="O329" s="7"/>
      <c r="S329" s="22"/>
      <c r="AB329" s="4"/>
      <c r="AC329" s="4"/>
    </row>
    <row r="330" spans="1:29" ht="42.75" customHeight="1">
      <c r="A330" s="129"/>
      <c r="B330" s="717" t="s">
        <v>96</v>
      </c>
      <c r="C330" s="24"/>
      <c r="D330" s="24"/>
      <c r="E330" s="24"/>
      <c r="F330" s="24"/>
      <c r="G330" s="24"/>
      <c r="H330" s="24"/>
      <c r="I330" s="24"/>
      <c r="K330" s="294" t="s">
        <v>15</v>
      </c>
      <c r="L330" s="325" t="s">
        <v>136</v>
      </c>
      <c r="M330" s="53"/>
      <c r="N330" s="53"/>
      <c r="O330" s="53"/>
      <c r="P330" s="53"/>
      <c r="Q330" s="244"/>
      <c r="R330" s="53"/>
      <c r="S330" s="53"/>
    </row>
    <row r="331" spans="1:29">
      <c r="A331" s="131"/>
      <c r="J331" s="810" t="s">
        <v>211</v>
      </c>
      <c r="K331" s="135"/>
      <c r="L331" s="53"/>
      <c r="M331" s="53"/>
      <c r="O331" s="53"/>
      <c r="P331" s="53"/>
      <c r="Q331" s="53"/>
      <c r="R331" s="53"/>
      <c r="S331" s="53"/>
    </row>
    <row r="332" spans="1:29">
      <c r="A332" s="125"/>
      <c r="K332" s="324" t="s">
        <v>108</v>
      </c>
      <c r="L332" s="55"/>
      <c r="M332" s="53"/>
      <c r="N332" s="53"/>
      <c r="O332" s="53"/>
      <c r="P332" s="53"/>
      <c r="Q332" s="53"/>
      <c r="R332" s="53"/>
      <c r="S332" s="53"/>
    </row>
    <row r="333" spans="1:29">
      <c r="A333" s="125"/>
      <c r="J333" s="26"/>
      <c r="K333" s="206"/>
      <c r="L333" s="233" t="s">
        <v>30</v>
      </c>
      <c r="M333" s="233" t="s">
        <v>64</v>
      </c>
      <c r="N333" s="204" t="s">
        <v>76</v>
      </c>
      <c r="O333" s="233" t="s">
        <v>28</v>
      </c>
      <c r="P333" s="204" t="s">
        <v>1</v>
      </c>
      <c r="Q333" s="233" t="s">
        <v>28</v>
      </c>
      <c r="R333" s="115"/>
      <c r="S333" s="115"/>
    </row>
    <row r="334" spans="1:29">
      <c r="A334" s="126"/>
      <c r="J334" s="35"/>
      <c r="K334" s="167" t="str">
        <f>O334&amp;" ("&amp;TEXT(P334,"0.0%")&amp;")"</f>
        <v>SREB states (2.9%)</v>
      </c>
      <c r="L334" s="855">
        <v>4563.3248757334432</v>
      </c>
      <c r="M334" s="855">
        <v>2941.0978668090652</v>
      </c>
      <c r="N334" s="178">
        <f>+L334/Q334</f>
        <v>0.60808472980393191</v>
      </c>
      <c r="O334" s="660" t="s">
        <v>0</v>
      </c>
      <c r="P334" s="858">
        <v>2.8946141707912813E-2</v>
      </c>
      <c r="Q334" s="855">
        <v>7504.4227425425088</v>
      </c>
      <c r="R334" s="115"/>
      <c r="S334" s="115"/>
      <c r="T334" s="45"/>
    </row>
    <row r="335" spans="1:29">
      <c r="A335" s="126"/>
      <c r="J335" s="35"/>
      <c r="K335" s="167"/>
      <c r="L335" s="856">
        <v>0</v>
      </c>
      <c r="M335" s="856">
        <v>0</v>
      </c>
      <c r="N335" s="174"/>
      <c r="O335" s="660"/>
      <c r="P335" s="859"/>
      <c r="Q335" s="855"/>
      <c r="R335" s="115"/>
      <c r="S335" s="115"/>
      <c r="T335" s="45"/>
    </row>
    <row r="336" spans="1:29">
      <c r="A336" s="126"/>
      <c r="J336" s="35"/>
      <c r="K336" s="167" t="str">
        <f t="shared" ref="K336:K351" si="28">O336&amp;" ("&amp;TEXT(P336,"0.0%")&amp;")"</f>
        <v>Delaware (7.1%)</v>
      </c>
      <c r="L336" s="855">
        <v>6581.2318431245967</v>
      </c>
      <c r="M336" s="855">
        <v>4736.4126049063907</v>
      </c>
      <c r="N336" s="178">
        <f t="shared" ref="N336:N351" si="29">+L336/Q336</f>
        <v>0.58150190822345382</v>
      </c>
      <c r="O336" s="660" t="s">
        <v>36</v>
      </c>
      <c r="P336" s="858">
        <v>7.1042814754743985E-2</v>
      </c>
      <c r="Q336" s="855">
        <v>11317.644448030987</v>
      </c>
      <c r="R336" s="115"/>
      <c r="S336" s="115"/>
      <c r="T336" s="45"/>
    </row>
    <row r="337" spans="1:20">
      <c r="A337" s="126"/>
      <c r="J337" s="35"/>
      <c r="K337" s="167" t="str">
        <f t="shared" si="28"/>
        <v>Maryland (2.6%)</v>
      </c>
      <c r="L337" s="855">
        <v>6481.7901896527683</v>
      </c>
      <c r="M337" s="855">
        <v>4831.4257530330497</v>
      </c>
      <c r="N337" s="178">
        <f t="shared" si="29"/>
        <v>0.57293966830389664</v>
      </c>
      <c r="O337" s="660" t="s">
        <v>41</v>
      </c>
      <c r="P337" s="858">
        <v>2.5731971148080433E-2</v>
      </c>
      <c r="Q337" s="855">
        <v>11313.215942685818</v>
      </c>
      <c r="R337" s="115"/>
      <c r="S337" s="115"/>
      <c r="T337" s="45"/>
    </row>
    <row r="338" spans="1:20">
      <c r="A338" s="126"/>
      <c r="J338" s="35"/>
      <c r="K338" s="167" t="str">
        <f t="shared" si="28"/>
        <v>Arkansas (7.1%)</v>
      </c>
      <c r="L338" s="855">
        <v>5068.4588038700203</v>
      </c>
      <c r="M338" s="855">
        <v>3899.4376709631415</v>
      </c>
      <c r="N338" s="178">
        <f t="shared" si="29"/>
        <v>0.56517811262582773</v>
      </c>
      <c r="O338" s="660" t="s">
        <v>35</v>
      </c>
      <c r="P338" s="858">
        <v>7.1191529623130037E-2</v>
      </c>
      <c r="Q338" s="855">
        <v>8967.8964748331618</v>
      </c>
      <c r="R338" s="115"/>
      <c r="S338" s="115"/>
      <c r="T338" s="45"/>
    </row>
    <row r="339" spans="1:20">
      <c r="A339" s="126"/>
      <c r="J339" s="35"/>
      <c r="K339" s="167" t="str">
        <f t="shared" si="28"/>
        <v>West Virginia (14.1%)</v>
      </c>
      <c r="L339" s="855">
        <v>4012.8151315549821</v>
      </c>
      <c r="M339" s="855">
        <v>4911.6454422114766</v>
      </c>
      <c r="N339" s="178">
        <f t="shared" si="29"/>
        <v>0.4496423171335075</v>
      </c>
      <c r="O339" s="660" t="s">
        <v>49</v>
      </c>
      <c r="P339" s="860">
        <v>0.14123936196310746</v>
      </c>
      <c r="Q339" s="855">
        <v>8924.4605737664588</v>
      </c>
      <c r="R339" s="115"/>
      <c r="S339" s="115"/>
      <c r="T339" s="45"/>
    </row>
    <row r="340" spans="1:20">
      <c r="A340" s="126"/>
      <c r="J340" s="35"/>
      <c r="K340" s="167" t="str">
        <f t="shared" si="28"/>
        <v>Alabama (4.7%)</v>
      </c>
      <c r="L340" s="855">
        <v>4609.5347633748015</v>
      </c>
      <c r="M340" s="855">
        <v>3934.6661713486651</v>
      </c>
      <c r="N340" s="178">
        <f t="shared" si="29"/>
        <v>0.53949278564385605</v>
      </c>
      <c r="O340" s="660" t="s">
        <v>34</v>
      </c>
      <c r="P340" s="860">
        <v>4.6756178878048088E-2</v>
      </c>
      <c r="Q340" s="855">
        <v>8544.2009347234671</v>
      </c>
      <c r="R340" s="115"/>
      <c r="S340" s="115"/>
      <c r="T340" s="45"/>
    </row>
    <row r="341" spans="1:20">
      <c r="A341" s="126"/>
      <c r="J341" s="35"/>
      <c r="K341" s="167" t="str">
        <f t="shared" si="28"/>
        <v>Tennessee (4.3%)</v>
      </c>
      <c r="L341" s="855">
        <v>3708.638987243844</v>
      </c>
      <c r="M341" s="855">
        <v>4644.6555134550636</v>
      </c>
      <c r="N341" s="178">
        <f t="shared" si="29"/>
        <v>0.44397321163925779</v>
      </c>
      <c r="O341" s="660" t="s">
        <v>46</v>
      </c>
      <c r="P341" s="858">
        <v>4.2768198093082188E-2</v>
      </c>
      <c r="Q341" s="855">
        <v>8353.2945006989066</v>
      </c>
      <c r="R341" s="115"/>
      <c r="S341" s="115"/>
      <c r="T341" s="45"/>
    </row>
    <row r="342" spans="1:20">
      <c r="A342" s="126"/>
      <c r="J342" s="35"/>
      <c r="K342" s="167" t="str">
        <f t="shared" si="28"/>
        <v>Mississippi (3.2%)</v>
      </c>
      <c r="L342" s="855">
        <v>5200.9958371017719</v>
      </c>
      <c r="M342" s="855">
        <v>3067.6427092059025</v>
      </c>
      <c r="N342" s="178">
        <f t="shared" si="29"/>
        <v>0.62900268381234958</v>
      </c>
      <c r="O342" s="660" t="s">
        <v>42</v>
      </c>
      <c r="P342" s="860">
        <v>3.1721864428055205E-2</v>
      </c>
      <c r="Q342" s="855">
        <v>8268.6385463076749</v>
      </c>
      <c r="R342" s="115"/>
      <c r="S342" s="115"/>
      <c r="T342" s="45"/>
    </row>
    <row r="343" spans="1:20">
      <c r="A343" s="126"/>
      <c r="J343" s="35"/>
      <c r="K343" s="167" t="str">
        <f t="shared" si="28"/>
        <v>Oklahoma (6.0%)</v>
      </c>
      <c r="L343" s="855">
        <v>4638.9477831285467</v>
      </c>
      <c r="M343" s="855">
        <v>3536.1806389003991</v>
      </c>
      <c r="N343" s="178">
        <f t="shared" si="29"/>
        <v>0.56744647223257061</v>
      </c>
      <c r="O343" s="660" t="s">
        <v>44</v>
      </c>
      <c r="P343" s="860">
        <v>5.9912938574468645E-2</v>
      </c>
      <c r="Q343" s="855">
        <v>8175.1284220289454</v>
      </c>
      <c r="R343" s="115"/>
      <c r="S343" s="115"/>
      <c r="T343" s="45"/>
    </row>
    <row r="344" spans="1:20">
      <c r="A344" s="126"/>
      <c r="J344" s="35"/>
      <c r="K344" s="167" t="str">
        <f t="shared" si="28"/>
        <v>North Carolina (8.0%)</v>
      </c>
      <c r="L344" s="855">
        <v>5901.6612352085631</v>
      </c>
      <c r="M344" s="855">
        <v>1835.2259508561026</v>
      </c>
      <c r="N344" s="178">
        <f t="shared" si="29"/>
        <v>0.76279530685653152</v>
      </c>
      <c r="O344" s="660" t="s">
        <v>43</v>
      </c>
      <c r="P344" s="860">
        <v>7.9694636203491417E-2</v>
      </c>
      <c r="Q344" s="855">
        <v>7736.8871860646659</v>
      </c>
      <c r="R344" s="115"/>
      <c r="S344" s="115"/>
      <c r="T344" s="45"/>
    </row>
    <row r="345" spans="1:20">
      <c r="A345" s="126"/>
      <c r="J345" s="35"/>
      <c r="K345" s="167" t="str">
        <f t="shared" si="28"/>
        <v>Georgia (3.9%)</v>
      </c>
      <c r="L345" s="855">
        <v>3908.6200637107622</v>
      </c>
      <c r="M345" s="855">
        <v>3719.2328770698755</v>
      </c>
      <c r="N345" s="178">
        <f t="shared" si="29"/>
        <v>0.51241418706621689</v>
      </c>
      <c r="O345" s="660" t="s">
        <v>38</v>
      </c>
      <c r="P345" s="858">
        <v>3.9377569264001766E-2</v>
      </c>
      <c r="Q345" s="855">
        <v>7627.8529407806382</v>
      </c>
      <c r="R345" s="115"/>
      <c r="S345" s="115"/>
      <c r="T345" s="45"/>
    </row>
    <row r="346" spans="1:20">
      <c r="A346" s="126"/>
      <c r="J346" s="35"/>
      <c r="K346" s="167" t="str">
        <f t="shared" si="28"/>
        <v>Virginia (6.6%)</v>
      </c>
      <c r="L346" s="855">
        <v>2913.3239058732229</v>
      </c>
      <c r="M346" s="855">
        <v>4584.2145292275291</v>
      </c>
      <c r="N346" s="178">
        <f t="shared" si="29"/>
        <v>0.3885707197223689</v>
      </c>
      <c r="O346" s="660" t="s">
        <v>48</v>
      </c>
      <c r="P346" s="860">
        <v>6.5851632880229521E-2</v>
      </c>
      <c r="Q346" s="855">
        <v>7497.5384351007524</v>
      </c>
      <c r="R346" s="115"/>
      <c r="S346" s="115"/>
    </row>
    <row r="347" spans="1:20">
      <c r="A347" s="126"/>
      <c r="J347" s="35"/>
      <c r="K347" s="167" t="str">
        <f t="shared" si="28"/>
        <v>Texas (-1.7%)</v>
      </c>
      <c r="L347" s="855">
        <v>5530.5702478646399</v>
      </c>
      <c r="M347" s="855">
        <v>1840.5679910317101</v>
      </c>
      <c r="N347" s="178">
        <f t="shared" si="29"/>
        <v>0.75030070914701896</v>
      </c>
      <c r="O347" s="660" t="s">
        <v>47</v>
      </c>
      <c r="P347" s="860">
        <v>-1.725649642318295E-2</v>
      </c>
      <c r="Q347" s="855">
        <v>7371.1382388963502</v>
      </c>
      <c r="R347" s="115"/>
      <c r="S347" s="115"/>
    </row>
    <row r="348" spans="1:20">
      <c r="A348" s="126"/>
      <c r="J348" s="35"/>
      <c r="K348" s="167" t="str">
        <f t="shared" si="28"/>
        <v>South Carolina (0.6%)</v>
      </c>
      <c r="L348" s="855">
        <v>2677.9657054638315</v>
      </c>
      <c r="M348" s="855">
        <v>4537.2157135996104</v>
      </c>
      <c r="N348" s="178">
        <f t="shared" si="29"/>
        <v>0.37115708530741864</v>
      </c>
      <c r="O348" s="660" t="s">
        <v>45</v>
      </c>
      <c r="P348" s="858">
        <v>5.9300189391602084E-3</v>
      </c>
      <c r="Q348" s="855">
        <v>7215.1814190634414</v>
      </c>
      <c r="R348" s="115"/>
      <c r="S348" s="115"/>
    </row>
    <row r="349" spans="1:20">
      <c r="A349" s="134"/>
      <c r="J349" s="35"/>
      <c r="K349" s="167" t="str">
        <f t="shared" si="28"/>
        <v>Kentucky (1.7%)</v>
      </c>
      <c r="L349" s="855">
        <v>2940.5596203551659</v>
      </c>
      <c r="M349" s="855">
        <v>4242.0175598219985</v>
      </c>
      <c r="N349" s="178">
        <f t="shared" si="29"/>
        <v>0.40940174349545028</v>
      </c>
      <c r="O349" s="660" t="s">
        <v>39</v>
      </c>
      <c r="P349" s="858">
        <v>1.6801033320663305E-2</v>
      </c>
      <c r="Q349" s="855">
        <v>7182.5771801771643</v>
      </c>
      <c r="R349" s="115"/>
      <c r="S349" s="115"/>
    </row>
    <row r="350" spans="1:20">
      <c r="A350" s="126"/>
      <c r="J350" s="35"/>
      <c r="K350" s="167" t="str">
        <f t="shared" si="28"/>
        <v>Louisiana (11.8%)</v>
      </c>
      <c r="L350" s="855">
        <v>2442.1882534315346</v>
      </c>
      <c r="M350" s="855">
        <v>4076.3912499919029</v>
      </c>
      <c r="N350" s="178">
        <f t="shared" si="29"/>
        <v>0.37465037469420176</v>
      </c>
      <c r="O350" s="660" t="s">
        <v>40</v>
      </c>
      <c r="P350" s="860">
        <v>0.11845364589979657</v>
      </c>
      <c r="Q350" s="855">
        <v>6518.5795034234379</v>
      </c>
      <c r="R350" s="115"/>
      <c r="S350" s="115"/>
    </row>
    <row r="351" spans="1:20">
      <c r="A351" s="126"/>
      <c r="J351" s="35"/>
      <c r="K351" s="179" t="str">
        <f t="shared" si="28"/>
        <v>Florida (2.2%)</v>
      </c>
      <c r="L351" s="857">
        <v>3351.2901091604722</v>
      </c>
      <c r="M351" s="857">
        <v>2431.7542848747189</v>
      </c>
      <c r="N351" s="186">
        <f t="shared" si="29"/>
        <v>0.57950274644564304</v>
      </c>
      <c r="O351" s="661" t="s">
        <v>37</v>
      </c>
      <c r="P351" s="861">
        <v>2.2160765963589922E-2</v>
      </c>
      <c r="Q351" s="857">
        <v>5783.0443940351906</v>
      </c>
      <c r="R351" s="115"/>
      <c r="S351" s="115"/>
    </row>
    <row r="352" spans="1:20">
      <c r="A352" s="126"/>
      <c r="J352" s="863" t="s">
        <v>211</v>
      </c>
      <c r="K352" s="115"/>
      <c r="L352" s="115"/>
      <c r="M352" s="115"/>
      <c r="N352" s="172"/>
      <c r="O352" s="115"/>
      <c r="P352" s="810" t="s">
        <v>211</v>
      </c>
      <c r="Q352" s="115"/>
      <c r="S352" s="115"/>
    </row>
    <row r="353" spans="1:20">
      <c r="A353" s="126"/>
      <c r="K353" s="170"/>
      <c r="L353" s="233" t="s">
        <v>16</v>
      </c>
      <c r="M353" s="204" t="s">
        <v>1</v>
      </c>
      <c r="N353" s="204"/>
      <c r="O353" s="115"/>
      <c r="P353" s="166"/>
      <c r="Q353" s="233" t="s">
        <v>10</v>
      </c>
      <c r="R353" s="204" t="s">
        <v>1</v>
      </c>
      <c r="S353" s="206"/>
    </row>
    <row r="354" spans="1:20">
      <c r="A354" s="126"/>
      <c r="K354" s="167" t="str">
        <f>N354&amp;" ("&amp;TEXT(M354,"0.0%")&amp;")"</f>
        <v>SREB states (3.4%)</v>
      </c>
      <c r="L354" s="855">
        <v>4563.3248757334432</v>
      </c>
      <c r="M354" s="743">
        <v>3.393660242048762E-2</v>
      </c>
      <c r="N354" s="660" t="s">
        <v>0</v>
      </c>
      <c r="O354" s="115"/>
      <c r="P354" s="167" t="str">
        <f>S354&amp;" ("&amp;TEXT(R354,"0.0%")&amp;")"</f>
        <v>SREB states (2.1%)</v>
      </c>
      <c r="Q354" s="855">
        <v>2941.0978668090652</v>
      </c>
      <c r="R354" s="801">
        <v>2.1297734331265434E-2</v>
      </c>
      <c r="S354" s="660" t="s">
        <v>0</v>
      </c>
      <c r="T354" s="200"/>
    </row>
    <row r="355" spans="1:20">
      <c r="A355" s="126"/>
      <c r="K355" s="167"/>
      <c r="L355" s="856">
        <v>0</v>
      </c>
      <c r="M355" s="743"/>
      <c r="N355" s="660"/>
      <c r="O355" s="115"/>
      <c r="P355" s="167"/>
      <c r="Q355" s="856">
        <v>0</v>
      </c>
      <c r="R355" s="801"/>
      <c r="S355" s="660"/>
    </row>
    <row r="356" spans="1:20">
      <c r="A356" s="126"/>
      <c r="K356" s="167" t="str">
        <f t="shared" ref="K356:K371" si="30">N356&amp;" ("&amp;TEXT(M356,"0.0%")&amp;")"</f>
        <v>Delaware (11.0%)</v>
      </c>
      <c r="L356" s="855">
        <v>6581.2318431245967</v>
      </c>
      <c r="M356" s="743">
        <v>0.11007799248481374</v>
      </c>
      <c r="N356" s="660" t="s">
        <v>36</v>
      </c>
      <c r="O356" s="115"/>
      <c r="P356" s="167" t="str">
        <f t="shared" ref="P356:P369" si="31">S356&amp;" ("&amp;TEXT(R356,"0.0%")&amp;")"</f>
        <v>West Virginia (18.2%)</v>
      </c>
      <c r="Q356" s="855">
        <v>4911.6454422114766</v>
      </c>
      <c r="R356" s="743">
        <v>0.18236315913415679</v>
      </c>
      <c r="S356" s="660" t="s">
        <v>49</v>
      </c>
    </row>
    <row r="357" spans="1:20">
      <c r="A357" s="126"/>
      <c r="K357" s="167" t="str">
        <f t="shared" si="30"/>
        <v>Maryland (3.3%)</v>
      </c>
      <c r="L357" s="855">
        <v>6481.7901896527683</v>
      </c>
      <c r="M357" s="743">
        <v>3.3253140726592308E-2</v>
      </c>
      <c r="N357" s="660" t="s">
        <v>41</v>
      </c>
      <c r="O357" s="115"/>
      <c r="P357" s="167" t="str">
        <f t="shared" si="31"/>
        <v>Maryland (1.6%)</v>
      </c>
      <c r="Q357" s="855">
        <v>4831.4257530330497</v>
      </c>
      <c r="R357" s="743">
        <v>1.5811972043992113E-2</v>
      </c>
      <c r="S357" s="660" t="s">
        <v>41</v>
      </c>
    </row>
    <row r="358" spans="1:20">
      <c r="A358" s="126"/>
      <c r="K358" s="167" t="str">
        <f t="shared" si="30"/>
        <v>North Carolina (9.6%)</v>
      </c>
      <c r="L358" s="855">
        <v>5901.6612352085631</v>
      </c>
      <c r="M358" s="743">
        <v>9.6279383776542882E-2</v>
      </c>
      <c r="N358" s="660" t="s">
        <v>43</v>
      </c>
      <c r="O358" s="115"/>
      <c r="P358" s="167" t="str">
        <f t="shared" si="31"/>
        <v>Delaware (2.1%)</v>
      </c>
      <c r="Q358" s="855">
        <v>4736.4126049063907</v>
      </c>
      <c r="R358" s="743">
        <v>2.1148700254334123E-2</v>
      </c>
      <c r="S358" s="660" t="s">
        <v>36</v>
      </c>
    </row>
    <row r="359" spans="1:20">
      <c r="A359" s="126"/>
      <c r="K359" s="167" t="str">
        <f t="shared" si="30"/>
        <v>Texas (-2.3%)</v>
      </c>
      <c r="L359" s="855">
        <v>5530.5702478646399</v>
      </c>
      <c r="M359" s="743">
        <v>-2.2985426877893195E-2</v>
      </c>
      <c r="N359" s="660" t="s">
        <v>47</v>
      </c>
      <c r="O359" s="115"/>
      <c r="P359" s="167" t="str">
        <f t="shared" si="31"/>
        <v>Tennessee (4.8%)</v>
      </c>
      <c r="Q359" s="855">
        <v>4644.6555134550636</v>
      </c>
      <c r="R359" s="743">
        <v>4.7908905858057779E-2</v>
      </c>
      <c r="S359" s="660" t="s">
        <v>46</v>
      </c>
    </row>
    <row r="360" spans="1:20">
      <c r="A360" s="126"/>
      <c r="K360" s="167" t="str">
        <f t="shared" si="30"/>
        <v>Mississippi (3.9%)</v>
      </c>
      <c r="L360" s="855">
        <v>5200.9958371017719</v>
      </c>
      <c r="M360" s="743">
        <v>3.8800341821857626E-2</v>
      </c>
      <c r="N360" s="660" t="s">
        <v>42</v>
      </c>
      <c r="O360" s="115"/>
      <c r="P360" s="167" t="str">
        <f t="shared" si="31"/>
        <v>Virginia (7.2%)</v>
      </c>
      <c r="Q360" s="855">
        <v>4584.2145292275291</v>
      </c>
      <c r="R360" s="743">
        <v>7.2363846989013755E-2</v>
      </c>
      <c r="S360" s="660" t="s">
        <v>48</v>
      </c>
    </row>
    <row r="361" spans="1:20">
      <c r="A361" s="126"/>
      <c r="K361" s="167" t="str">
        <f t="shared" si="30"/>
        <v>Arkansas (8.4%)</v>
      </c>
      <c r="L361" s="855">
        <v>5068.4588038700203</v>
      </c>
      <c r="M361" s="743">
        <v>8.3572078341542649E-2</v>
      </c>
      <c r="N361" s="660" t="s">
        <v>35</v>
      </c>
      <c r="O361" s="115"/>
      <c r="P361" s="167" t="str">
        <f t="shared" si="31"/>
        <v>South Carolina (-6.7%)</v>
      </c>
      <c r="Q361" s="855">
        <v>4537.2157135996104</v>
      </c>
      <c r="R361" s="743">
        <v>-6.7409325209982177E-2</v>
      </c>
      <c r="S361" s="660" t="s">
        <v>45</v>
      </c>
    </row>
    <row r="362" spans="1:20">
      <c r="A362" s="126"/>
      <c r="K362" s="167" t="str">
        <f t="shared" si="30"/>
        <v>Oklahoma (4.8%)</v>
      </c>
      <c r="L362" s="855">
        <v>4638.9477831285467</v>
      </c>
      <c r="M362" s="743">
        <v>4.756005296188779E-2</v>
      </c>
      <c r="N362" s="660" t="s">
        <v>44</v>
      </c>
      <c r="O362" s="115"/>
      <c r="P362" s="167" t="str">
        <f t="shared" si="31"/>
        <v>Kentucky (2.0%)</v>
      </c>
      <c r="Q362" s="855">
        <v>4242.0175598219985</v>
      </c>
      <c r="R362" s="801">
        <v>1.9572439884863554E-2</v>
      </c>
      <c r="S362" s="660" t="s">
        <v>39</v>
      </c>
    </row>
    <row r="363" spans="1:20">
      <c r="A363" s="126"/>
      <c r="K363" s="167" t="str">
        <f t="shared" si="30"/>
        <v>Alabama (6.0%)</v>
      </c>
      <c r="L363" s="855">
        <v>4609.5347633748015</v>
      </c>
      <c r="M363" s="743">
        <v>5.9521170102753727E-2</v>
      </c>
      <c r="N363" s="660" t="s">
        <v>34</v>
      </c>
      <c r="O363" s="115"/>
      <c r="P363" s="167" t="str">
        <f t="shared" si="31"/>
        <v>Louisiana (13.8%)</v>
      </c>
      <c r="Q363" s="855">
        <v>4076.3912499919029</v>
      </c>
      <c r="R363" s="743">
        <v>0.13807492356652165</v>
      </c>
      <c r="S363" s="660" t="s">
        <v>40</v>
      </c>
    </row>
    <row r="364" spans="1:20">
      <c r="A364" s="126"/>
      <c r="K364" s="167" t="str">
        <f t="shared" si="30"/>
        <v>West Virginia (9.5%)</v>
      </c>
      <c r="L364" s="855">
        <v>4012.8151315549821</v>
      </c>
      <c r="M364" s="743">
        <v>9.463881446215941E-2</v>
      </c>
      <c r="N364" s="660" t="s">
        <v>49</v>
      </c>
      <c r="O364" s="115"/>
      <c r="P364" s="167" t="str">
        <f t="shared" si="31"/>
        <v>Alabama (3.2%)</v>
      </c>
      <c r="Q364" s="855">
        <v>3934.6661713486651</v>
      </c>
      <c r="R364" s="743">
        <v>3.2187549296450992E-2</v>
      </c>
      <c r="S364" s="660" t="s">
        <v>34</v>
      </c>
    </row>
    <row r="365" spans="1:20">
      <c r="A365" s="134"/>
      <c r="K365" s="167" t="str">
        <f t="shared" si="30"/>
        <v>Georgia (1.0%)</v>
      </c>
      <c r="L365" s="855">
        <v>3908.6200637107622</v>
      </c>
      <c r="M365" s="743">
        <v>1.0112355455446127E-2</v>
      </c>
      <c r="N365" s="660" t="s">
        <v>38</v>
      </c>
      <c r="O365" s="115"/>
      <c r="P365" s="167" t="str">
        <f t="shared" si="31"/>
        <v>Arkansas (5.6%)</v>
      </c>
      <c r="Q365" s="855">
        <v>3899.4376709631415</v>
      </c>
      <c r="R365" s="743">
        <v>5.551604894643495E-2</v>
      </c>
      <c r="S365" s="660" t="s">
        <v>35</v>
      </c>
    </row>
    <row r="366" spans="1:20">
      <c r="A366" s="126"/>
      <c r="K366" s="167" t="str">
        <f t="shared" si="30"/>
        <v>Tennessee (3.6%)</v>
      </c>
      <c r="L366" s="855">
        <v>3708.638987243844</v>
      </c>
      <c r="M366" s="743">
        <v>3.6400740686047393E-2</v>
      </c>
      <c r="N366" s="660" t="s">
        <v>46</v>
      </c>
      <c r="O366" s="115"/>
      <c r="P366" s="167" t="str">
        <f t="shared" si="31"/>
        <v>Georgia (7.2%)</v>
      </c>
      <c r="Q366" s="855">
        <v>3719.2328770698755</v>
      </c>
      <c r="R366" s="743">
        <v>7.2017868152578213E-2</v>
      </c>
      <c r="S366" s="660" t="s">
        <v>38</v>
      </c>
    </row>
    <row r="367" spans="1:20">
      <c r="A367" s="126"/>
      <c r="K367" s="167" t="str">
        <f t="shared" si="30"/>
        <v>Florida (5.2%)</v>
      </c>
      <c r="L367" s="855">
        <v>3351.2901091604722</v>
      </c>
      <c r="M367" s="743">
        <v>5.2112877881777382E-2</v>
      </c>
      <c r="N367" s="660" t="s">
        <v>37</v>
      </c>
      <c r="O367" s="115"/>
      <c r="P367" s="167" t="str">
        <f t="shared" si="31"/>
        <v>Oklahoma (7.7%)</v>
      </c>
      <c r="Q367" s="855">
        <v>3536.1806389003991</v>
      </c>
      <c r="R367" s="743">
        <v>7.6566822159801498E-2</v>
      </c>
      <c r="S367" s="660" t="s">
        <v>44</v>
      </c>
    </row>
    <row r="368" spans="1:20">
      <c r="A368" s="126"/>
      <c r="K368" s="167" t="str">
        <f t="shared" si="30"/>
        <v>Kentucky (1.3%)</v>
      </c>
      <c r="L368" s="855">
        <v>2940.5596203551659</v>
      </c>
      <c r="M368" s="743">
        <v>1.282947487561065E-2</v>
      </c>
      <c r="N368" s="660" t="s">
        <v>39</v>
      </c>
      <c r="O368" s="115"/>
      <c r="P368" s="167" t="str">
        <f t="shared" si="31"/>
        <v>Mississippi (2.0%)</v>
      </c>
      <c r="Q368" s="855">
        <v>3067.6427092059025</v>
      </c>
      <c r="R368" s="743">
        <v>1.9938656313350258E-2</v>
      </c>
      <c r="S368" s="660" t="s">
        <v>42</v>
      </c>
    </row>
    <row r="369" spans="1:19">
      <c r="A369" s="126"/>
      <c r="K369" s="167" t="str">
        <f t="shared" si="30"/>
        <v>Virginia (5.6%)</v>
      </c>
      <c r="L369" s="855">
        <v>2913.3239058732229</v>
      </c>
      <c r="M369" s="743">
        <v>5.5763073936930738E-2</v>
      </c>
      <c r="N369" s="660" t="s">
        <v>48</v>
      </c>
      <c r="O369" s="115"/>
      <c r="P369" s="167" t="str">
        <f t="shared" si="31"/>
        <v>Florida (-1.6%)</v>
      </c>
      <c r="Q369" s="855">
        <v>2431.7542848747189</v>
      </c>
      <c r="R369" s="743">
        <v>-1.6428232121484251E-2</v>
      </c>
      <c r="S369" s="660" t="s">
        <v>37</v>
      </c>
    </row>
    <row r="370" spans="1:19">
      <c r="A370" s="126"/>
      <c r="K370" s="167" t="str">
        <f t="shared" si="30"/>
        <v>South Carolina (16.1%)</v>
      </c>
      <c r="L370" s="855">
        <v>2677.9657054638315</v>
      </c>
      <c r="M370" s="743">
        <v>0.16056175204812456</v>
      </c>
      <c r="N370" s="660" t="s">
        <v>45</v>
      </c>
      <c r="O370" s="115"/>
      <c r="P370" s="167" t="str">
        <f>S370&amp;" ("&amp;TEXT(R370,"0.00%")&amp;")"</f>
        <v>Texas (0.04%)</v>
      </c>
      <c r="Q370" s="855">
        <v>1840.5679910317101</v>
      </c>
      <c r="R370" s="862">
        <v>3.6938932364098605E-4</v>
      </c>
      <c r="S370" s="660" t="s">
        <v>47</v>
      </c>
    </row>
    <row r="371" spans="1:19">
      <c r="A371" s="126"/>
      <c r="K371" s="179" t="str">
        <f t="shared" si="30"/>
        <v>Louisiana (8.7%)</v>
      </c>
      <c r="L371" s="857">
        <v>2442.1882534315346</v>
      </c>
      <c r="M371" s="747">
        <v>8.7167671772293967E-2</v>
      </c>
      <c r="N371" s="661" t="s">
        <v>40</v>
      </c>
      <c r="O371" s="115"/>
      <c r="P371" s="179" t="str">
        <f>S371&amp;" ("&amp;TEXT(R371,"0.0%")&amp;")"</f>
        <v>North Carolina (3.0%)</v>
      </c>
      <c r="Q371" s="857">
        <v>1835.2259508561026</v>
      </c>
      <c r="R371" s="747">
        <v>2.9605536811011385E-2</v>
      </c>
      <c r="S371" s="661" t="s">
        <v>43</v>
      </c>
    </row>
    <row r="372" spans="1:19">
      <c r="A372" s="126"/>
    </row>
    <row r="373" spans="1:19">
      <c r="A373" s="126"/>
      <c r="K373" s="244"/>
      <c r="P373" s="244"/>
    </row>
    <row r="374" spans="1:19">
      <c r="A374" s="126"/>
    </row>
    <row r="375" spans="1:19">
      <c r="A375" s="126"/>
    </row>
    <row r="376" spans="1:19">
      <c r="A376" s="126"/>
    </row>
    <row r="377" spans="1:19">
      <c r="A377" s="126"/>
    </row>
    <row r="378" spans="1:19">
      <c r="A378" s="126"/>
    </row>
    <row r="379" spans="1:19">
      <c r="A379" s="126"/>
    </row>
    <row r="380" spans="1:19">
      <c r="A380" s="126"/>
    </row>
    <row r="381" spans="1:19">
      <c r="A381" s="126"/>
    </row>
    <row r="382" spans="1:19">
      <c r="A382" s="125"/>
    </row>
    <row r="383" spans="1:19">
      <c r="A383" s="125"/>
      <c r="B383" s="117" t="s">
        <v>166</v>
      </c>
    </row>
    <row r="384" spans="1:19">
      <c r="A384" s="125"/>
      <c r="J384" s="257">
        <v>17</v>
      </c>
    </row>
    <row r="385" spans="1:16" ht="45" customHeight="1">
      <c r="A385" s="132"/>
      <c r="B385" s="717" t="s">
        <v>133</v>
      </c>
      <c r="C385" s="24"/>
      <c r="D385" s="24"/>
      <c r="E385" s="24"/>
      <c r="F385" s="24"/>
      <c r="G385" s="24"/>
      <c r="H385" s="24"/>
      <c r="I385" s="24"/>
    </row>
    <row r="386" spans="1:16">
      <c r="A386" s="131"/>
    </row>
    <row r="387" spans="1:16">
      <c r="A387" s="125"/>
      <c r="J387" s="810" t="s">
        <v>211</v>
      </c>
    </row>
    <row r="388" spans="1:16">
      <c r="A388" s="125"/>
      <c r="K388" s="294" t="s">
        <v>15</v>
      </c>
      <c r="L388" s="205"/>
      <c r="M388" s="205"/>
      <c r="N388" s="205"/>
      <c r="P388" s="244"/>
    </row>
    <row r="389" spans="1:16">
      <c r="A389" s="126"/>
      <c r="K389" s="293" t="s">
        <v>181</v>
      </c>
      <c r="L389" s="205"/>
      <c r="M389" s="205"/>
      <c r="N389" s="205"/>
    </row>
    <row r="390" spans="1:16">
      <c r="A390" s="126"/>
      <c r="K390" s="206"/>
      <c r="L390" s="295" t="s">
        <v>8</v>
      </c>
      <c r="M390" s="295" t="s">
        <v>1</v>
      </c>
      <c r="N390" s="204"/>
    </row>
    <row r="391" spans="1:16">
      <c r="A391" s="126"/>
      <c r="K391" s="167" t="str">
        <f>N391&amp;" ("&amp;TEXT(M391,"0.0%")&amp;")"</f>
        <v>SREB states (-0.2%)</v>
      </c>
      <c r="L391" s="864">
        <v>52070.021487220234</v>
      </c>
      <c r="M391" s="869">
        <v>-1.6871437448522212E-3</v>
      </c>
      <c r="N391" s="671" t="s">
        <v>0</v>
      </c>
      <c r="O391" s="44"/>
      <c r="P391" s="46"/>
    </row>
    <row r="392" spans="1:16">
      <c r="A392" s="126"/>
      <c r="K392" s="167"/>
      <c r="L392" s="865"/>
      <c r="M392" s="827"/>
      <c r="N392" s="672"/>
      <c r="O392" s="44"/>
      <c r="P392" s="46"/>
    </row>
    <row r="393" spans="1:16">
      <c r="A393" s="126"/>
      <c r="K393" s="167" t="str">
        <f t="shared" ref="K393:K401" si="32">N393&amp;" ("&amp;TEXT(M393,"0.0%")&amp;")"</f>
        <v>Maryland (1.6%)</v>
      </c>
      <c r="L393" s="866">
        <v>62854.082643255744</v>
      </c>
      <c r="M393" s="827">
        <v>1.6253794243607018E-2</v>
      </c>
      <c r="N393" s="672" t="s">
        <v>41</v>
      </c>
      <c r="O393" s="44"/>
      <c r="P393" s="46"/>
    </row>
    <row r="394" spans="1:16">
      <c r="A394" s="126"/>
      <c r="K394" s="167" t="str">
        <f t="shared" si="32"/>
        <v>Virginia (1.0%)</v>
      </c>
      <c r="L394" s="866">
        <v>60651.524004290332</v>
      </c>
      <c r="M394" s="827">
        <v>9.8620642736631185E-3</v>
      </c>
      <c r="N394" s="672" t="s">
        <v>48</v>
      </c>
      <c r="O394" s="44"/>
      <c r="P394" s="46"/>
    </row>
    <row r="395" spans="1:16">
      <c r="A395" s="126"/>
      <c r="K395" s="167" t="str">
        <f t="shared" si="32"/>
        <v>Delaware (-3.1%)</v>
      </c>
      <c r="L395" s="866">
        <v>58462.901562560663</v>
      </c>
      <c r="M395" s="827">
        <v>-3.1471134489512984E-2</v>
      </c>
      <c r="N395" s="672" t="s">
        <v>36</v>
      </c>
      <c r="O395" s="44"/>
      <c r="P395" s="46"/>
    </row>
    <row r="396" spans="1:16">
      <c r="A396" s="126"/>
      <c r="K396" s="167" t="str">
        <f t="shared" si="32"/>
        <v>Florida (0.7%)</v>
      </c>
      <c r="L396" s="867">
        <v>56081.424840977568</v>
      </c>
      <c r="M396" s="827">
        <v>6.7421237271767945E-3</v>
      </c>
      <c r="N396" s="672" t="s">
        <v>37</v>
      </c>
      <c r="O396" s="44"/>
      <c r="P396" s="46"/>
    </row>
    <row r="397" spans="1:16">
      <c r="A397" s="126"/>
      <c r="K397" s="167" t="str">
        <f t="shared" si="32"/>
        <v>Texas (-2.7%)</v>
      </c>
      <c r="L397" s="866">
        <v>53168.856035253535</v>
      </c>
      <c r="M397" s="827">
        <v>-2.6523565386411232E-2</v>
      </c>
      <c r="N397" s="672" t="s">
        <v>47</v>
      </c>
      <c r="O397" s="44"/>
      <c r="P397" s="46"/>
    </row>
    <row r="398" spans="1:16">
      <c r="A398" s="126"/>
      <c r="K398" s="167" t="str">
        <f t="shared" si="32"/>
        <v>Alabama (1.1%)</v>
      </c>
      <c r="L398" s="866">
        <v>53133.263465877448</v>
      </c>
      <c r="M398" s="827">
        <v>1.1175154416649782E-2</v>
      </c>
      <c r="N398" s="672" t="s">
        <v>34</v>
      </c>
      <c r="O398" s="44"/>
      <c r="P398" s="46"/>
    </row>
    <row r="399" spans="1:16">
      <c r="A399" s="126"/>
      <c r="K399" s="167" t="str">
        <f t="shared" si="32"/>
        <v>South Carolina (6.7%)</v>
      </c>
      <c r="L399" s="868">
        <v>51008.843035038728</v>
      </c>
      <c r="M399" s="828">
        <v>6.7143007469176827E-2</v>
      </c>
      <c r="N399" s="672" t="s">
        <v>45</v>
      </c>
      <c r="O399" s="44"/>
      <c r="P399" s="46"/>
    </row>
    <row r="400" spans="1:16">
      <c r="A400" s="126"/>
      <c r="K400" s="167" t="str">
        <f t="shared" si="32"/>
        <v>Mississippi (2.6%)</v>
      </c>
      <c r="L400" s="866">
        <v>50185.11667199307</v>
      </c>
      <c r="M400" s="827">
        <v>2.5760739221023957E-2</v>
      </c>
      <c r="N400" s="672" t="s">
        <v>42</v>
      </c>
      <c r="O400" s="44"/>
      <c r="P400" s="46"/>
    </row>
    <row r="401" spans="1:17">
      <c r="A401" s="126"/>
      <c r="K401" s="167" t="str">
        <f t="shared" si="32"/>
        <v>Oklahoma (-2.0%)</v>
      </c>
      <c r="L401" s="866">
        <v>49348.0999919319</v>
      </c>
      <c r="M401" s="827">
        <v>-2.0452117559177488E-2</v>
      </c>
      <c r="N401" s="672" t="s">
        <v>44</v>
      </c>
      <c r="O401" s="44"/>
      <c r="P401" s="46"/>
    </row>
    <row r="402" spans="1:17">
      <c r="A402" s="126"/>
      <c r="K402" s="167" t="str">
        <f>N402&amp;" ("&amp;TEXT(M402,"0.00%")&amp;")"</f>
        <v>Tennessee (0.01%)</v>
      </c>
      <c r="L402" s="867">
        <v>48919.768529396715</v>
      </c>
      <c r="M402" s="870">
        <v>8.4983010434544392E-5</v>
      </c>
      <c r="N402" s="672" t="s">
        <v>46</v>
      </c>
      <c r="O402" s="44"/>
      <c r="P402" s="46"/>
    </row>
    <row r="403" spans="1:17">
      <c r="A403" s="126"/>
      <c r="K403" s="167" t="str">
        <f t="shared" ref="K403:K408" si="33">N403&amp;" ("&amp;TEXT(M403,"0.0%")&amp;")"</f>
        <v>North Carolina (0.7%)</v>
      </c>
      <c r="L403" s="866">
        <v>47723.793202389817</v>
      </c>
      <c r="M403" s="827">
        <v>6.6093515745028527E-3</v>
      </c>
      <c r="N403" s="672" t="s">
        <v>43</v>
      </c>
      <c r="O403" s="44"/>
      <c r="P403" s="46"/>
    </row>
    <row r="404" spans="1:17">
      <c r="A404" s="126"/>
      <c r="K404" s="167" t="str">
        <f t="shared" si="33"/>
        <v>West Virginia (1.0%)</v>
      </c>
      <c r="L404" s="871">
        <v>47572.296703295338</v>
      </c>
      <c r="M404" s="828">
        <v>1.0492275692965493E-2</v>
      </c>
      <c r="N404" s="672" t="s">
        <v>49</v>
      </c>
      <c r="O404" s="44"/>
      <c r="P404" s="46"/>
    </row>
    <row r="405" spans="1:17">
      <c r="A405" s="126"/>
      <c r="K405" s="167" t="str">
        <f t="shared" si="33"/>
        <v>Georgia (1.0%)</v>
      </c>
      <c r="L405" s="866">
        <v>47091.380966660086</v>
      </c>
      <c r="M405" s="827">
        <v>9.9536817025612252E-3</v>
      </c>
      <c r="N405" s="672" t="s">
        <v>38</v>
      </c>
      <c r="O405" s="44"/>
      <c r="P405" s="46"/>
    </row>
    <row r="406" spans="1:17">
      <c r="A406" s="126"/>
      <c r="K406" s="167" t="str">
        <f t="shared" si="33"/>
        <v>Kentucky (0.2%)</v>
      </c>
      <c r="L406" s="867">
        <v>46105.949587709416</v>
      </c>
      <c r="M406" s="848">
        <v>1.8042317086672491E-3</v>
      </c>
      <c r="N406" s="672" t="s">
        <v>39</v>
      </c>
      <c r="O406" s="44"/>
      <c r="P406" s="46"/>
    </row>
    <row r="407" spans="1:17">
      <c r="A407" s="126"/>
      <c r="K407" s="167" t="str">
        <f t="shared" si="33"/>
        <v>Arkansas (1.0%)</v>
      </c>
      <c r="L407" s="866">
        <v>44263.498240359513</v>
      </c>
      <c r="M407" s="827">
        <v>9.5363980666658462E-3</v>
      </c>
      <c r="N407" s="672" t="s">
        <v>35</v>
      </c>
      <c r="O407" s="44"/>
      <c r="P407" s="46"/>
    </row>
    <row r="408" spans="1:17">
      <c r="A408" s="126"/>
      <c r="K408" s="423" t="str">
        <f t="shared" si="33"/>
        <v>Louisiana (0.7%)</v>
      </c>
      <c r="L408" s="872">
        <v>44065.531318863927</v>
      </c>
      <c r="M408" s="829">
        <v>6.6944258692234887E-3</v>
      </c>
      <c r="N408" s="706" t="s">
        <v>40</v>
      </c>
      <c r="O408" s="44"/>
      <c r="P408" s="46"/>
    </row>
    <row r="409" spans="1:17">
      <c r="A409" s="126"/>
    </row>
    <row r="410" spans="1:17">
      <c r="A410" s="126"/>
    </row>
    <row r="411" spans="1:17">
      <c r="A411" s="126"/>
    </row>
    <row r="412" spans="1:17">
      <c r="A412" s="127"/>
    </row>
    <row r="413" spans="1:17">
      <c r="A413" s="125"/>
      <c r="K413" s="83"/>
      <c r="L413" s="83"/>
      <c r="M413" s="83"/>
      <c r="N413" s="83"/>
      <c r="O413" s="83"/>
      <c r="P413" s="83"/>
      <c r="Q413" s="83"/>
    </row>
    <row r="414" spans="1:17">
      <c r="A414" s="126"/>
      <c r="P414" s="244"/>
      <c r="Q414" s="83"/>
    </row>
    <row r="415" spans="1:17">
      <c r="A415" s="126"/>
      <c r="P415" s="83"/>
      <c r="Q415" s="83"/>
    </row>
    <row r="416" spans="1:17">
      <c r="A416" s="126"/>
      <c r="P416" s="83"/>
      <c r="Q416" s="83"/>
    </row>
    <row r="417" spans="1:17">
      <c r="A417" s="126"/>
      <c r="P417" s="196"/>
      <c r="Q417" s="114"/>
    </row>
    <row r="418" spans="1:17">
      <c r="A418" s="126"/>
      <c r="P418" s="196"/>
      <c r="Q418" s="114"/>
    </row>
    <row r="419" spans="1:17">
      <c r="A419" s="126"/>
      <c r="P419" s="196"/>
      <c r="Q419" s="114"/>
    </row>
    <row r="420" spans="1:17">
      <c r="A420" s="126"/>
      <c r="P420" s="196"/>
      <c r="Q420" s="114"/>
    </row>
    <row r="421" spans="1:17">
      <c r="A421" s="126"/>
      <c r="P421" s="196"/>
      <c r="Q421" s="114"/>
    </row>
    <row r="422" spans="1:17">
      <c r="A422" s="126"/>
      <c r="P422" s="196"/>
      <c r="Q422" s="114"/>
    </row>
    <row r="423" spans="1:17">
      <c r="A423" s="126"/>
      <c r="P423" s="196"/>
      <c r="Q423" s="114"/>
    </row>
    <row r="424" spans="1:17">
      <c r="A424" s="126"/>
      <c r="P424" s="196"/>
      <c r="Q424" s="114"/>
    </row>
    <row r="425" spans="1:17">
      <c r="A425" s="126"/>
      <c r="P425" s="196"/>
      <c r="Q425" s="114"/>
    </row>
    <row r="426" spans="1:17">
      <c r="A426" s="126"/>
      <c r="P426" s="196"/>
      <c r="Q426" s="114"/>
    </row>
    <row r="427" spans="1:17">
      <c r="A427" s="126"/>
      <c r="P427" s="196"/>
      <c r="Q427" s="114"/>
    </row>
    <row r="428" spans="1:17">
      <c r="A428" s="126"/>
      <c r="P428" s="196"/>
      <c r="Q428" s="114"/>
    </row>
    <row r="429" spans="1:17">
      <c r="A429" s="126"/>
      <c r="P429" s="196"/>
      <c r="Q429" s="114"/>
    </row>
    <row r="430" spans="1:17">
      <c r="A430" s="126"/>
      <c r="P430" s="196"/>
      <c r="Q430" s="114"/>
    </row>
    <row r="431" spans="1:17">
      <c r="A431" s="126"/>
      <c r="P431" s="196"/>
      <c r="Q431" s="114"/>
    </row>
    <row r="432" spans="1:17">
      <c r="A432" s="126"/>
      <c r="P432" s="196"/>
      <c r="Q432" s="114"/>
    </row>
    <row r="433" spans="1:17">
      <c r="A433" s="126"/>
      <c r="P433" s="196"/>
      <c r="Q433" s="114"/>
    </row>
    <row r="434" spans="1:17">
      <c r="A434" s="126"/>
      <c r="P434" s="196"/>
      <c r="Q434" s="114"/>
    </row>
    <row r="435" spans="1:17">
      <c r="A435" s="126"/>
      <c r="P435" s="140"/>
      <c r="Q435" s="83"/>
    </row>
    <row r="436" spans="1:17">
      <c r="A436" s="126"/>
    </row>
    <row r="437" spans="1:17">
      <c r="A437" s="125"/>
    </row>
    <row r="438" spans="1:17">
      <c r="A438" s="125"/>
    </row>
    <row r="439" spans="1:17">
      <c r="A439" s="125"/>
      <c r="J439" s="257">
        <v>18</v>
      </c>
    </row>
    <row r="442" spans="1:17">
      <c r="J442" s="59"/>
    </row>
    <row r="446" spans="1:17">
      <c r="A446" s="17"/>
    </row>
    <row r="448" spans="1:17">
      <c r="A448" s="17"/>
    </row>
    <row r="449" spans="1:1">
      <c r="A449" s="17"/>
    </row>
    <row r="450" spans="1:1">
      <c r="A450" s="17"/>
    </row>
  </sheetData>
  <sortState ref="K250:M256">
    <sortCondition descending="1" ref="L250:L256"/>
  </sortState>
  <phoneticPr fontId="4" type="noConversion"/>
  <printOptions horizontalCentered="1"/>
  <pageMargins left="0.59375" right="0.63541666666666696" top="0.5" bottom="0.5" header="0" footer="0"/>
  <pageSetup firstPageNumber="11" orientation="portrait" useFirstPageNumber="1" r:id="rId1"/>
  <headerFooter alignWithMargins="0">
    <oddFooter>&amp;L&amp;"AGaramond,Regular"SREB-State Data Exchange&amp;CPage &amp;P&amp;R&amp;"AGaramond,Regular"March 2016</oddFooter>
  </headerFooter>
  <rowBreaks count="1" manualBreakCount="1">
    <brk id="164" min="1" max="8" man="1"/>
  </rowBreaks>
  <colBreaks count="1" manualBreakCount="1">
    <brk id="9" max="278" man="1"/>
  </col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14902C"/>
  </sheetPr>
  <dimension ref="A1:AD390"/>
  <sheetViews>
    <sheetView showGridLines="0" showZeros="0" view="pageBreakPreview" topLeftCell="A124" zoomScaleNormal="80" zoomScaleSheetLayoutView="100" workbookViewId="0">
      <selection activeCell="H165" sqref="H165"/>
    </sheetView>
  </sheetViews>
  <sheetFormatPr defaultRowHeight="12.75"/>
  <cols>
    <col min="1" max="1" width="2.5703125" style="460" customWidth="1"/>
    <col min="2" max="2" width="17.85546875" style="431" customWidth="1"/>
    <col min="3" max="4" width="11.28515625" style="431" customWidth="1"/>
    <col min="5" max="5" width="9.5703125" style="431" customWidth="1"/>
    <col min="6" max="6" width="11.28515625" style="431" customWidth="1"/>
    <col min="7" max="8" width="9.140625" style="431"/>
    <col min="9" max="9" width="10.28515625" style="431" customWidth="1"/>
    <col min="10" max="10" width="3" style="431" customWidth="1"/>
    <col min="11" max="11" width="21" style="456" customWidth="1"/>
    <col min="12" max="12" width="11.7109375" style="456" customWidth="1"/>
    <col min="13" max="13" width="11" style="456" customWidth="1"/>
    <col min="14" max="14" width="11.42578125" style="431" customWidth="1"/>
    <col min="15" max="15" width="21.42578125" style="457" customWidth="1"/>
    <col min="16" max="16" width="9.5703125" style="457" customWidth="1"/>
    <col min="17" max="17" width="13.42578125" style="457" customWidth="1"/>
    <col min="18" max="18" width="11" style="442" customWidth="1"/>
    <col min="19" max="19" width="12.28515625" style="442" customWidth="1"/>
    <col min="20" max="20" width="15.5703125" style="431" customWidth="1"/>
    <col min="21" max="27" width="9.140625" style="431"/>
    <col min="28" max="16384" width="9.140625" style="426"/>
  </cols>
  <sheetData>
    <row r="1" spans="1:30" ht="45.75" customHeight="1">
      <c r="A1" s="424"/>
      <c r="B1" s="718" t="s">
        <v>204</v>
      </c>
      <c r="C1" s="425"/>
      <c r="D1" s="425"/>
      <c r="E1" s="425"/>
      <c r="F1" s="425"/>
      <c r="G1" s="425"/>
      <c r="H1" s="425"/>
      <c r="I1" s="425"/>
      <c r="J1" s="426"/>
      <c r="K1" s="427" t="s">
        <v>17</v>
      </c>
      <c r="L1" s="428"/>
      <c r="M1" s="429" t="s">
        <v>124</v>
      </c>
      <c r="N1" s="428"/>
      <c r="O1" s="428"/>
      <c r="P1" s="428"/>
      <c r="Q1" s="428"/>
      <c r="R1" s="428"/>
      <c r="S1" s="430"/>
      <c r="AB1" s="431"/>
      <c r="AC1" s="431"/>
      <c r="AD1" s="431"/>
    </row>
    <row r="2" spans="1:30" ht="13.5" customHeight="1">
      <c r="A2" s="432"/>
      <c r="B2" s="433"/>
      <c r="C2" s="425"/>
      <c r="D2" s="425"/>
      <c r="E2" s="425"/>
      <c r="F2" s="425"/>
      <c r="G2" s="425"/>
      <c r="H2" s="425"/>
      <c r="I2" s="425"/>
      <c r="J2" s="426"/>
      <c r="K2" s="434" t="s">
        <v>102</v>
      </c>
      <c r="L2" s="428"/>
      <c r="M2" s="435"/>
      <c r="N2" s="428"/>
      <c r="O2" s="435"/>
      <c r="P2" s="436" t="s">
        <v>143</v>
      </c>
      <c r="Q2" s="428"/>
      <c r="R2" s="428"/>
      <c r="S2" s="431"/>
      <c r="AB2" s="431"/>
      <c r="AC2" s="431"/>
      <c r="AD2" s="431"/>
    </row>
    <row r="3" spans="1:30">
      <c r="A3" s="437"/>
      <c r="J3" s="885" t="s">
        <v>211</v>
      </c>
      <c r="K3" s="438"/>
      <c r="L3" s="439"/>
      <c r="M3" s="483" t="s">
        <v>175</v>
      </c>
      <c r="N3" s="746" t="s">
        <v>212</v>
      </c>
      <c r="O3" s="440" t="s">
        <v>55</v>
      </c>
      <c r="P3" s="441" t="s">
        <v>142</v>
      </c>
      <c r="Q3" s="440"/>
      <c r="R3" s="440" t="s">
        <v>1</v>
      </c>
      <c r="AB3" s="431"/>
      <c r="AC3" s="431"/>
      <c r="AD3" s="431"/>
    </row>
    <row r="4" spans="1:30">
      <c r="A4" s="437"/>
      <c r="J4" s="426"/>
      <c r="K4" s="443" t="str">
        <f>Q4&amp;" ("&amp;TEXT(P4,"0,000")&amp;")"</f>
        <v>SREB states (-9,099)</v>
      </c>
      <c r="L4" s="290"/>
      <c r="M4" s="299">
        <v>130217.58420000001</v>
      </c>
      <c r="N4" s="737">
        <v>121118.94057777779</v>
      </c>
      <c r="O4" s="267">
        <f>ABS(P4)</f>
        <v>9098.6436222222255</v>
      </c>
      <c r="P4" s="677">
        <f>+N4-M4</f>
        <v>-9098.6436222222255</v>
      </c>
      <c r="Q4" s="291" t="s">
        <v>0</v>
      </c>
      <c r="R4" s="743">
        <v>-6.9872618802754791E-2</v>
      </c>
      <c r="S4" s="444"/>
      <c r="AB4" s="431"/>
      <c r="AC4" s="431"/>
      <c r="AD4" s="431"/>
    </row>
    <row r="5" spans="1:30">
      <c r="A5" s="445"/>
      <c r="J5" s="426"/>
      <c r="K5" s="446"/>
      <c r="L5" s="84"/>
      <c r="M5" s="483"/>
      <c r="N5" s="728"/>
      <c r="O5" s="512"/>
      <c r="P5" s="678"/>
      <c r="Q5" s="676"/>
      <c r="R5" s="880">
        <v>0</v>
      </c>
      <c r="S5" s="444"/>
      <c r="AB5" s="431"/>
      <c r="AC5" s="431"/>
      <c r="AD5" s="431"/>
    </row>
    <row r="6" spans="1:30">
      <c r="A6" s="445"/>
      <c r="J6" s="426"/>
      <c r="K6" s="443" t="str">
        <f>Q6&amp;" ("&amp;TEXT(P6,"0,000")&amp;")"</f>
        <v>Georgia (-5,034)</v>
      </c>
      <c r="L6" s="290"/>
      <c r="M6" s="737">
        <v>71686.516666666677</v>
      </c>
      <c r="N6" s="299">
        <v>76720.666666666672</v>
      </c>
      <c r="O6" s="267">
        <f t="shared" ref="O6:O11" si="0">ABS(P6)</f>
        <v>5034.1499999999942</v>
      </c>
      <c r="P6" s="677">
        <f t="shared" ref="P6:P11" si="1">+M6-N6</f>
        <v>-5034.1499999999942</v>
      </c>
      <c r="Q6" s="291" t="s">
        <v>38</v>
      </c>
      <c r="R6" s="743">
        <v>-6.5616609170931692E-2</v>
      </c>
      <c r="S6" s="444"/>
      <c r="AB6" s="431"/>
      <c r="AC6" s="431"/>
      <c r="AD6" s="431"/>
    </row>
    <row r="7" spans="1:30">
      <c r="A7" s="445"/>
      <c r="J7" s="426"/>
      <c r="K7" s="443" t="str">
        <f>Q7&amp;" ("&amp;TEXT(P7,"00")&amp;")"</f>
        <v>Oklahoma (-219)</v>
      </c>
      <c r="L7" s="84"/>
      <c r="M7" s="737">
        <v>19699.354466666664</v>
      </c>
      <c r="N7" s="675">
        <v>19918.6842</v>
      </c>
      <c r="O7" s="267">
        <f t="shared" si="0"/>
        <v>219.32973333333575</v>
      </c>
      <c r="P7" s="677">
        <f t="shared" si="1"/>
        <v>-219.32973333333575</v>
      </c>
      <c r="Q7" s="291" t="s">
        <v>44</v>
      </c>
      <c r="R7" s="743">
        <v>-1.101125612169381E-2</v>
      </c>
      <c r="S7" s="444"/>
      <c r="AB7" s="431"/>
      <c r="AC7" s="431"/>
      <c r="AD7" s="431"/>
    </row>
    <row r="8" spans="1:30">
      <c r="A8" s="445"/>
      <c r="J8" s="426"/>
      <c r="K8" s="443" t="str">
        <f>Q8&amp;" ("&amp;TEXT(P8,"0,00")&amp;")"</f>
        <v>Louisiana (-3,288)</v>
      </c>
      <c r="L8" s="84"/>
      <c r="M8" s="737">
        <v>10366.871666666666</v>
      </c>
      <c r="N8" s="299">
        <v>13654.404444444444</v>
      </c>
      <c r="O8" s="267">
        <f t="shared" si="0"/>
        <v>3287.5327777777784</v>
      </c>
      <c r="P8" s="677">
        <f t="shared" si="1"/>
        <v>-3287.5327777777784</v>
      </c>
      <c r="Q8" s="291" t="s">
        <v>40</v>
      </c>
      <c r="R8" s="743">
        <v>-0.24076720380985742</v>
      </c>
      <c r="S8" s="444"/>
      <c r="AB8" s="431"/>
      <c r="AC8" s="431"/>
      <c r="AD8" s="431"/>
    </row>
    <row r="9" spans="1:30">
      <c r="A9" s="445"/>
      <c r="J9" s="426"/>
      <c r="K9" s="443" t="str">
        <f>Q9&amp;" ("&amp;TEXT(P9,"00")&amp;")"</f>
        <v>Tennessee (-125)</v>
      </c>
      <c r="L9" s="290"/>
      <c r="M9" s="737">
        <v>11199.464444444444</v>
      </c>
      <c r="N9" s="299">
        <v>11324.595555555554</v>
      </c>
      <c r="O9" s="267">
        <f t="shared" si="0"/>
        <v>125.13111111110993</v>
      </c>
      <c r="P9" s="677">
        <f t="shared" si="1"/>
        <v>-125.13111111110993</v>
      </c>
      <c r="Q9" s="291" t="s">
        <v>46</v>
      </c>
      <c r="R9" s="743">
        <v>-1.1049499339490659E-2</v>
      </c>
      <c r="S9" s="444"/>
      <c r="AB9" s="431"/>
      <c r="AC9" s="431"/>
      <c r="AD9" s="431"/>
    </row>
    <row r="10" spans="1:30">
      <c r="A10" s="445"/>
      <c r="J10" s="426"/>
      <c r="K10" s="443" t="str">
        <f>Q10&amp;" ("&amp;TEXT(P10,"0")&amp;")"</f>
        <v>Kentucky (-278)</v>
      </c>
      <c r="L10" s="290"/>
      <c r="M10" s="737">
        <v>5098.7333333333336</v>
      </c>
      <c r="N10" s="675">
        <v>5377.2</v>
      </c>
      <c r="O10" s="267">
        <f t="shared" si="0"/>
        <v>278.46666666666624</v>
      </c>
      <c r="P10" s="677">
        <f t="shared" si="1"/>
        <v>-278.46666666666624</v>
      </c>
      <c r="Q10" s="291" t="s">
        <v>39</v>
      </c>
      <c r="R10" s="743">
        <v>-5.1786555580351529E-2</v>
      </c>
      <c r="S10" s="444"/>
      <c r="AB10" s="431"/>
      <c r="AC10" s="431"/>
      <c r="AD10" s="431"/>
    </row>
    <row r="11" spans="1:30">
      <c r="A11" s="445"/>
      <c r="J11" s="426"/>
      <c r="K11" s="443" t="str">
        <f>Q11&amp;" ("&amp;TEXT(P11,"0")&amp;")"</f>
        <v>Alabama (-154)</v>
      </c>
      <c r="L11" s="290"/>
      <c r="M11" s="737">
        <v>3068</v>
      </c>
      <c r="N11" s="299">
        <v>3222.0333333333338</v>
      </c>
      <c r="O11" s="267">
        <f t="shared" si="0"/>
        <v>154.03333333333376</v>
      </c>
      <c r="P11" s="677">
        <f t="shared" si="1"/>
        <v>-154.03333333333376</v>
      </c>
      <c r="Q11" s="291" t="s">
        <v>34</v>
      </c>
      <c r="R11" s="743">
        <v>-4.7806250711248714E-2</v>
      </c>
      <c r="S11" s="444"/>
      <c r="AB11" s="431"/>
      <c r="AC11" s="431"/>
      <c r="AD11" s="431"/>
    </row>
    <row r="12" spans="1:30">
      <c r="A12" s="445"/>
      <c r="J12" s="426"/>
      <c r="K12" s="443" t="str">
        <f>Q12&amp;" ("&amp;TEXT(P12,"0,000")&amp;")"</f>
        <v>Arkansas (—)</v>
      </c>
      <c r="L12" s="84"/>
      <c r="M12" s="674"/>
      <c r="N12" s="567"/>
      <c r="O12" s="447" t="s">
        <v>27</v>
      </c>
      <c r="P12" s="883" t="s">
        <v>27</v>
      </c>
      <c r="Q12" s="464" t="s">
        <v>35</v>
      </c>
      <c r="R12" s="881" t="s">
        <v>27</v>
      </c>
      <c r="S12" s="448"/>
      <c r="AB12" s="431"/>
      <c r="AC12" s="431"/>
      <c r="AD12" s="431"/>
    </row>
    <row r="13" spans="1:30">
      <c r="A13" s="445"/>
      <c r="J13" s="426"/>
      <c r="K13" s="443" t="str">
        <f>Q13&amp;" ("&amp;TEXT(P13,"0,000")&amp;")"</f>
        <v>Florida (—)</v>
      </c>
      <c r="L13" s="84"/>
      <c r="M13" s="674"/>
      <c r="N13" s="567"/>
      <c r="O13" s="447" t="s">
        <v>27</v>
      </c>
      <c r="P13" s="883" t="s">
        <v>27</v>
      </c>
      <c r="Q13" s="455" t="s">
        <v>37</v>
      </c>
      <c r="R13" s="881" t="s">
        <v>27</v>
      </c>
      <c r="S13" s="448"/>
      <c r="AB13" s="431"/>
      <c r="AC13" s="431"/>
      <c r="AD13" s="431"/>
    </row>
    <row r="14" spans="1:30">
      <c r="A14" s="445"/>
      <c r="J14" s="426"/>
      <c r="K14" s="449" t="str">
        <f>Q14&amp;" ("&amp;TEXT(P14,"0,000")&amp;")"</f>
        <v>West Virginia (—)</v>
      </c>
      <c r="L14" s="190"/>
      <c r="M14" s="358"/>
      <c r="N14" s="662"/>
      <c r="O14" s="372" t="s">
        <v>27</v>
      </c>
      <c r="P14" s="884" t="s">
        <v>27</v>
      </c>
      <c r="Q14" s="673" t="s">
        <v>49</v>
      </c>
      <c r="R14" s="882" t="s">
        <v>27</v>
      </c>
      <c r="S14" s="448"/>
      <c r="AB14" s="431"/>
      <c r="AC14" s="431"/>
      <c r="AD14" s="431"/>
    </row>
    <row r="15" spans="1:30">
      <c r="A15" s="445"/>
      <c r="J15" s="426"/>
      <c r="K15" s="450"/>
      <c r="L15" s="84"/>
      <c r="M15" s="451"/>
      <c r="N15" s="451"/>
      <c r="O15" s="451"/>
      <c r="P15" s="451"/>
      <c r="Q15" s="107"/>
      <c r="R15" s="188"/>
      <c r="S15" s="42"/>
      <c r="AB15" s="431"/>
      <c r="AC15" s="431"/>
      <c r="AD15" s="431"/>
    </row>
    <row r="16" spans="1:30">
      <c r="A16" s="445"/>
      <c r="J16" s="426"/>
      <c r="K16" s="450"/>
      <c r="L16" s="84"/>
      <c r="M16" s="451"/>
      <c r="N16" s="451"/>
      <c r="O16" s="451"/>
      <c r="P16" s="451"/>
      <c r="Q16" s="107"/>
      <c r="R16" s="188"/>
      <c r="S16" s="42"/>
      <c r="AB16" s="431"/>
      <c r="AC16" s="431"/>
      <c r="AD16" s="431"/>
    </row>
    <row r="17" spans="1:30">
      <c r="A17" s="445"/>
      <c r="J17" s="426"/>
      <c r="K17" s="333" t="s">
        <v>148</v>
      </c>
      <c r="L17" s="446"/>
      <c r="M17" s="452"/>
      <c r="N17" s="452"/>
      <c r="O17" s="446"/>
      <c r="P17" s="446"/>
      <c r="Q17" s="446"/>
      <c r="R17" s="188"/>
      <c r="S17" s="42"/>
      <c r="AB17" s="431"/>
      <c r="AC17" s="431"/>
      <c r="AD17" s="431"/>
    </row>
    <row r="18" spans="1:30">
      <c r="A18" s="445"/>
      <c r="J18" s="426"/>
      <c r="K18" s="453"/>
      <c r="L18" s="193"/>
      <c r="M18" s="199"/>
      <c r="N18" s="199"/>
      <c r="O18" s="192"/>
      <c r="P18" s="192"/>
      <c r="Q18" s="454"/>
      <c r="R18" s="188"/>
      <c r="S18" s="42"/>
      <c r="AB18" s="431"/>
      <c r="AC18" s="431"/>
      <c r="AD18" s="431"/>
    </row>
    <row r="19" spans="1:30">
      <c r="A19" s="445"/>
      <c r="J19" s="426"/>
      <c r="K19" s="450"/>
      <c r="L19" s="84"/>
      <c r="M19" s="106"/>
      <c r="N19" s="106"/>
      <c r="O19" s="106"/>
      <c r="P19" s="106"/>
      <c r="Q19" s="106"/>
      <c r="R19" s="455"/>
      <c r="S19" s="42"/>
      <c r="AB19" s="431"/>
      <c r="AC19" s="431"/>
      <c r="AD19" s="431"/>
    </row>
    <row r="20" spans="1:30">
      <c r="A20" s="445"/>
      <c r="J20" s="426"/>
      <c r="S20" s="42"/>
      <c r="AB20" s="431"/>
      <c r="AC20" s="431"/>
      <c r="AD20" s="431"/>
    </row>
    <row r="21" spans="1:30">
      <c r="A21" s="445"/>
      <c r="J21" s="426"/>
      <c r="S21" s="42"/>
      <c r="AB21" s="431"/>
      <c r="AC21" s="431"/>
      <c r="AD21" s="431"/>
    </row>
    <row r="22" spans="1:30">
      <c r="A22" s="445"/>
      <c r="J22" s="426"/>
      <c r="O22" s="106"/>
      <c r="P22" s="106"/>
      <c r="Q22" s="106"/>
      <c r="R22" s="455"/>
      <c r="S22" s="42"/>
      <c r="AB22" s="431"/>
      <c r="AC22" s="431"/>
      <c r="AD22" s="431"/>
    </row>
    <row r="23" spans="1:30">
      <c r="A23" s="445"/>
      <c r="J23" s="426"/>
      <c r="S23" s="42"/>
      <c r="AB23" s="431"/>
      <c r="AC23" s="431"/>
      <c r="AD23" s="431"/>
    </row>
    <row r="24" spans="1:30">
      <c r="A24" s="445"/>
      <c r="J24" s="426"/>
      <c r="S24" s="42"/>
      <c r="AB24" s="431"/>
      <c r="AC24" s="431"/>
      <c r="AD24" s="431"/>
    </row>
    <row r="25" spans="1:30">
      <c r="A25" s="445"/>
      <c r="J25" s="426"/>
      <c r="K25" s="458"/>
      <c r="S25" s="431"/>
      <c r="AB25" s="431"/>
      <c r="AC25" s="431"/>
      <c r="AD25" s="431"/>
    </row>
    <row r="26" spans="1:30">
      <c r="A26" s="445"/>
      <c r="J26" s="426"/>
      <c r="S26" s="431"/>
      <c r="AB26" s="431"/>
      <c r="AC26" s="431"/>
      <c r="AD26" s="431"/>
    </row>
    <row r="27" spans="1:30">
      <c r="A27" s="445"/>
      <c r="J27" s="426"/>
      <c r="S27" s="431"/>
      <c r="AB27" s="431"/>
      <c r="AC27" s="431"/>
      <c r="AD27" s="431"/>
    </row>
    <row r="28" spans="1:30">
      <c r="A28" s="459"/>
      <c r="J28" s="426"/>
      <c r="S28" s="431"/>
      <c r="AB28" s="431"/>
      <c r="AC28" s="431"/>
      <c r="AD28" s="431"/>
    </row>
    <row r="29" spans="1:30" s="460" customFormat="1">
      <c r="A29" s="437"/>
      <c r="B29" s="446"/>
      <c r="C29" s="446"/>
      <c r="D29" s="446"/>
      <c r="E29" s="446"/>
      <c r="F29" s="446"/>
      <c r="G29" s="446"/>
      <c r="H29" s="446"/>
      <c r="I29" s="446"/>
      <c r="J29" s="446"/>
      <c r="S29" s="446"/>
      <c r="T29" s="461"/>
      <c r="U29" s="446"/>
      <c r="V29" s="446"/>
      <c r="W29" s="446"/>
      <c r="X29" s="446"/>
      <c r="Y29" s="446"/>
      <c r="Z29" s="446"/>
      <c r="AA29" s="446"/>
      <c r="AB29" s="446"/>
    </row>
    <row r="30" spans="1:30" s="460" customFormat="1">
      <c r="A30" s="445"/>
      <c r="B30" s="446"/>
      <c r="C30" s="446"/>
      <c r="D30" s="446"/>
      <c r="E30" s="446"/>
      <c r="F30" s="446"/>
      <c r="G30" s="446"/>
      <c r="H30" s="446"/>
      <c r="I30" s="446"/>
      <c r="J30" s="446"/>
      <c r="S30" s="446"/>
      <c r="T30" s="461"/>
      <c r="U30" s="446"/>
      <c r="V30" s="446"/>
      <c r="W30" s="446"/>
      <c r="X30" s="446"/>
      <c r="Y30" s="446"/>
      <c r="Z30" s="446"/>
      <c r="AA30" s="446"/>
      <c r="AB30" s="446"/>
    </row>
    <row r="31" spans="1:30" s="460" customFormat="1">
      <c r="A31" s="445"/>
      <c r="B31" s="446"/>
      <c r="C31" s="446"/>
      <c r="D31" s="446"/>
      <c r="E31" s="446"/>
      <c r="F31" s="446"/>
      <c r="G31" s="446"/>
      <c r="H31" s="446"/>
      <c r="I31" s="446"/>
      <c r="J31" s="446"/>
      <c r="S31" s="446"/>
      <c r="T31" s="461"/>
      <c r="U31" s="446"/>
      <c r="V31" s="446"/>
      <c r="W31" s="446"/>
      <c r="X31" s="446"/>
      <c r="Y31" s="446"/>
      <c r="Z31" s="446"/>
      <c r="AA31" s="446"/>
      <c r="AB31" s="446"/>
    </row>
    <row r="32" spans="1:30" s="460" customFormat="1">
      <c r="A32" s="445"/>
      <c r="B32" s="446"/>
      <c r="C32" s="446"/>
      <c r="D32" s="446"/>
      <c r="E32" s="446"/>
      <c r="F32" s="446"/>
      <c r="G32" s="446"/>
      <c r="H32" s="446"/>
      <c r="I32" s="446"/>
      <c r="J32" s="446"/>
      <c r="M32" s="462"/>
      <c r="S32" s="446"/>
      <c r="T32" s="461"/>
      <c r="U32" s="446"/>
      <c r="V32" s="446"/>
      <c r="W32" s="446"/>
      <c r="X32" s="446"/>
      <c r="Y32" s="446"/>
      <c r="Z32" s="446"/>
      <c r="AA32" s="446"/>
      <c r="AB32" s="446"/>
    </row>
    <row r="33" spans="1:28" s="460" customFormat="1">
      <c r="A33" s="445"/>
      <c r="B33" s="446"/>
      <c r="C33" s="446"/>
      <c r="D33" s="446"/>
      <c r="E33" s="446"/>
      <c r="F33" s="446"/>
      <c r="G33" s="446"/>
      <c r="H33" s="446"/>
      <c r="I33" s="446"/>
      <c r="J33" s="877" t="s">
        <v>211</v>
      </c>
      <c r="S33" s="446"/>
      <c r="T33" s="461"/>
      <c r="U33" s="446"/>
      <c r="V33" s="446"/>
      <c r="W33" s="446"/>
      <c r="X33" s="446"/>
      <c r="Y33" s="446"/>
      <c r="Z33" s="446"/>
      <c r="AA33" s="446"/>
      <c r="AB33" s="446"/>
    </row>
    <row r="34" spans="1:28" s="460" customFormat="1">
      <c r="A34" s="445"/>
      <c r="B34" s="446"/>
      <c r="C34" s="446"/>
      <c r="D34" s="446"/>
      <c r="E34" s="446"/>
      <c r="F34" s="446"/>
      <c r="G34" s="446"/>
      <c r="H34" s="446"/>
      <c r="I34" s="446"/>
      <c r="J34" s="446"/>
      <c r="K34" s="230"/>
      <c r="L34" s="886" t="s">
        <v>1</v>
      </c>
      <c r="M34" s="463"/>
      <c r="N34" s="446"/>
      <c r="O34" s="446"/>
      <c r="P34" s="446"/>
      <c r="Q34" s="446"/>
      <c r="R34" s="446"/>
      <c r="S34" s="446"/>
      <c r="T34" s="461"/>
      <c r="U34" s="446"/>
      <c r="V34" s="446"/>
      <c r="W34" s="446"/>
      <c r="X34" s="446"/>
      <c r="Y34" s="446"/>
      <c r="Z34" s="446"/>
      <c r="AA34" s="446"/>
      <c r="AB34" s="446"/>
    </row>
    <row r="35" spans="1:28" s="460" customFormat="1">
      <c r="A35" s="445"/>
      <c r="B35" s="446"/>
      <c r="C35" s="446"/>
      <c r="D35" s="446"/>
      <c r="E35" s="446"/>
      <c r="F35" s="446"/>
      <c r="G35" s="446"/>
      <c r="H35" s="446"/>
      <c r="I35" s="446"/>
      <c r="J35" s="446"/>
      <c r="K35" s="291" t="s">
        <v>0</v>
      </c>
      <c r="L35" s="743">
        <v>-6.9872618802754791E-2</v>
      </c>
      <c r="M35" s="463"/>
      <c r="N35" s="446"/>
      <c r="O35" s="446"/>
      <c r="P35" s="446"/>
      <c r="Q35" s="446"/>
      <c r="R35" s="446"/>
      <c r="S35" s="446"/>
      <c r="T35" s="461"/>
      <c r="U35" s="446"/>
      <c r="V35" s="446"/>
      <c r="W35" s="446"/>
      <c r="X35" s="446"/>
      <c r="Y35" s="446"/>
      <c r="Z35" s="446"/>
      <c r="AA35" s="446"/>
      <c r="AB35" s="446"/>
    </row>
    <row r="36" spans="1:28" s="460" customFormat="1">
      <c r="A36" s="445"/>
      <c r="B36" s="446"/>
      <c r="C36" s="446"/>
      <c r="D36" s="446"/>
      <c r="E36" s="446"/>
      <c r="F36" s="446"/>
      <c r="G36" s="446"/>
      <c r="H36" s="446"/>
      <c r="I36" s="446"/>
      <c r="J36" s="446"/>
      <c r="K36" s="291"/>
      <c r="L36" s="743"/>
      <c r="M36" s="463"/>
      <c r="N36" s="446"/>
      <c r="O36" s="446"/>
      <c r="P36" s="446"/>
      <c r="Q36" s="446"/>
      <c r="R36" s="446"/>
      <c r="S36" s="446"/>
      <c r="T36" s="461"/>
      <c r="U36" s="446"/>
      <c r="V36" s="446"/>
      <c r="W36" s="446"/>
      <c r="X36" s="446"/>
      <c r="Y36" s="446"/>
      <c r="Z36" s="446"/>
      <c r="AA36" s="446"/>
      <c r="AB36" s="446"/>
    </row>
    <row r="37" spans="1:28" s="460" customFormat="1">
      <c r="A37" s="445"/>
      <c r="B37" s="446"/>
      <c r="C37" s="446"/>
      <c r="D37" s="446"/>
      <c r="E37" s="446"/>
      <c r="F37" s="446"/>
      <c r="G37" s="446"/>
      <c r="H37" s="446"/>
      <c r="I37" s="446"/>
      <c r="J37" s="446"/>
      <c r="K37" s="291" t="s">
        <v>44</v>
      </c>
      <c r="L37" s="743">
        <v>-1.101125612169381E-2</v>
      </c>
      <c r="M37" s="463"/>
      <c r="N37" s="446"/>
      <c r="O37" s="446"/>
      <c r="P37" s="446"/>
      <c r="Q37" s="446"/>
      <c r="R37" s="446"/>
      <c r="S37" s="446"/>
      <c r="T37" s="461"/>
      <c r="U37" s="446"/>
      <c r="V37" s="446"/>
      <c r="W37" s="446"/>
      <c r="X37" s="446"/>
      <c r="Y37" s="446"/>
      <c r="Z37" s="446"/>
      <c r="AA37" s="446"/>
      <c r="AB37" s="446"/>
    </row>
    <row r="38" spans="1:28" s="460" customFormat="1">
      <c r="A38" s="445"/>
      <c r="B38" s="446"/>
      <c r="C38" s="446"/>
      <c r="D38" s="446"/>
      <c r="E38" s="446"/>
      <c r="F38" s="446"/>
      <c r="G38" s="446"/>
      <c r="H38" s="446"/>
      <c r="I38" s="446"/>
      <c r="J38" s="446"/>
      <c r="K38" s="291" t="s">
        <v>46</v>
      </c>
      <c r="L38" s="743">
        <v>-1.1049499339490659E-2</v>
      </c>
      <c r="M38" s="463"/>
      <c r="N38" s="446"/>
      <c r="O38" s="446"/>
      <c r="P38" s="446"/>
      <c r="Q38" s="446"/>
      <c r="R38" s="446"/>
      <c r="S38" s="446"/>
      <c r="T38" s="461"/>
      <c r="U38" s="446"/>
      <c r="V38" s="446"/>
      <c r="W38" s="446"/>
      <c r="X38" s="446"/>
      <c r="Y38" s="446"/>
      <c r="Z38" s="446"/>
      <c r="AA38" s="446"/>
      <c r="AB38" s="446"/>
    </row>
    <row r="39" spans="1:28" s="460" customFormat="1">
      <c r="A39" s="445"/>
      <c r="B39" s="446"/>
      <c r="C39" s="446"/>
      <c r="D39" s="446"/>
      <c r="E39" s="446"/>
      <c r="F39" s="446"/>
      <c r="G39" s="446"/>
      <c r="H39" s="446"/>
      <c r="I39" s="446"/>
      <c r="J39" s="446"/>
      <c r="K39" s="291" t="s">
        <v>34</v>
      </c>
      <c r="L39" s="743">
        <v>-4.7806250711248714E-2</v>
      </c>
      <c r="M39" s="463"/>
      <c r="N39" s="446"/>
      <c r="O39" s="446"/>
      <c r="P39" s="446"/>
      <c r="Q39" s="446"/>
      <c r="R39" s="446"/>
      <c r="S39" s="446"/>
      <c r="T39" s="461"/>
      <c r="U39" s="446"/>
      <c r="V39" s="446"/>
      <c r="W39" s="446"/>
      <c r="X39" s="446"/>
      <c r="Y39" s="446"/>
      <c r="Z39" s="446"/>
      <c r="AA39" s="446"/>
      <c r="AB39" s="446"/>
    </row>
    <row r="40" spans="1:28" s="460" customFormat="1">
      <c r="A40" s="445"/>
      <c r="B40" s="446"/>
      <c r="C40" s="446"/>
      <c r="D40" s="446"/>
      <c r="E40" s="446"/>
      <c r="F40" s="446"/>
      <c r="G40" s="446"/>
      <c r="H40" s="446"/>
      <c r="I40" s="446"/>
      <c r="J40" s="446"/>
      <c r="K40" s="291" t="s">
        <v>39</v>
      </c>
      <c r="L40" s="743">
        <v>-5.1786555580351529E-2</v>
      </c>
      <c r="M40" s="463"/>
      <c r="N40" s="446"/>
      <c r="O40" s="446"/>
      <c r="P40" s="446"/>
      <c r="Q40" s="446"/>
      <c r="R40" s="446"/>
      <c r="S40" s="446"/>
      <c r="T40" s="461"/>
      <c r="U40" s="446"/>
      <c r="V40" s="446"/>
      <c r="W40" s="446"/>
      <c r="X40" s="446"/>
      <c r="Y40" s="446"/>
      <c r="Z40" s="446"/>
      <c r="AA40" s="446"/>
      <c r="AB40" s="446"/>
    </row>
    <row r="41" spans="1:28" s="460" customFormat="1">
      <c r="A41" s="445"/>
      <c r="B41" s="446"/>
      <c r="C41" s="446"/>
      <c r="D41" s="446"/>
      <c r="E41" s="446"/>
      <c r="F41" s="446"/>
      <c r="G41" s="446"/>
      <c r="H41" s="446"/>
      <c r="I41" s="446"/>
      <c r="J41" s="446"/>
      <c r="K41" s="291" t="s">
        <v>38</v>
      </c>
      <c r="L41" s="743">
        <v>-6.5616609170931692E-2</v>
      </c>
      <c r="M41" s="463"/>
      <c r="N41" s="446"/>
      <c r="O41" s="446"/>
      <c r="P41" s="446"/>
      <c r="Q41" s="446"/>
      <c r="R41" s="446"/>
      <c r="S41" s="446"/>
      <c r="T41" s="461"/>
      <c r="U41" s="446"/>
      <c r="V41" s="446"/>
      <c r="W41" s="446"/>
      <c r="X41" s="446"/>
      <c r="Y41" s="446"/>
      <c r="Z41" s="446"/>
      <c r="AA41" s="446"/>
      <c r="AB41" s="446"/>
    </row>
    <row r="42" spans="1:28" s="460" customFormat="1">
      <c r="A42" s="445"/>
      <c r="B42" s="446"/>
      <c r="C42" s="446"/>
      <c r="D42" s="446"/>
      <c r="E42" s="446"/>
      <c r="F42" s="446"/>
      <c r="G42" s="446"/>
      <c r="H42" s="446"/>
      <c r="I42" s="446"/>
      <c r="J42" s="446"/>
      <c r="K42" s="291" t="s">
        <v>40</v>
      </c>
      <c r="L42" s="743">
        <v>-0.24076720380985742</v>
      </c>
      <c r="M42" s="463"/>
      <c r="N42" s="446"/>
      <c r="O42" s="446"/>
      <c r="P42" s="446"/>
      <c r="Q42" s="446"/>
      <c r="R42" s="446"/>
      <c r="S42" s="446"/>
      <c r="T42" s="461"/>
      <c r="U42" s="446"/>
      <c r="V42" s="446"/>
      <c r="W42" s="446"/>
      <c r="X42" s="446"/>
      <c r="Y42" s="446"/>
      <c r="Z42" s="446"/>
      <c r="AA42" s="446"/>
      <c r="AB42" s="446"/>
    </row>
    <row r="43" spans="1:28" s="460" customFormat="1">
      <c r="A43" s="445"/>
      <c r="B43" s="446"/>
      <c r="C43" s="446"/>
      <c r="D43" s="446"/>
      <c r="E43" s="446"/>
      <c r="F43" s="446"/>
      <c r="G43" s="446"/>
      <c r="H43" s="446"/>
      <c r="I43" s="446"/>
      <c r="J43" s="446"/>
      <c r="K43" s="464" t="s">
        <v>103</v>
      </c>
      <c r="L43" s="881" t="s">
        <v>27</v>
      </c>
      <c r="M43" s="463"/>
      <c r="N43" s="446"/>
      <c r="O43" s="446"/>
      <c r="P43" s="446"/>
      <c r="Q43" s="446"/>
      <c r="R43" s="464"/>
      <c r="S43" s="446"/>
      <c r="T43" s="461"/>
      <c r="U43" s="446"/>
      <c r="V43" s="446"/>
      <c r="W43" s="446"/>
      <c r="X43" s="446"/>
      <c r="Y43" s="446"/>
      <c r="Z43" s="446"/>
      <c r="AA43" s="446"/>
      <c r="AB43" s="446"/>
    </row>
    <row r="44" spans="1:28" s="460" customFormat="1">
      <c r="A44" s="445"/>
      <c r="B44" s="446"/>
      <c r="C44" s="446"/>
      <c r="D44" s="446"/>
      <c r="E44" s="446"/>
      <c r="F44" s="446"/>
      <c r="G44" s="446"/>
      <c r="H44" s="446"/>
      <c r="I44" s="446"/>
      <c r="J44" s="446"/>
      <c r="K44" s="455" t="s">
        <v>104</v>
      </c>
      <c r="L44" s="881" t="s">
        <v>27</v>
      </c>
      <c r="M44" s="463"/>
      <c r="N44" s="446"/>
      <c r="O44" s="446"/>
      <c r="P44" s="446"/>
      <c r="Q44" s="446"/>
      <c r="R44" s="455"/>
      <c r="S44" s="446"/>
      <c r="T44" s="461"/>
      <c r="U44" s="446"/>
      <c r="V44" s="446"/>
      <c r="W44" s="446"/>
      <c r="X44" s="446"/>
      <c r="Y44" s="446"/>
      <c r="Z44" s="446"/>
      <c r="AA44" s="446"/>
      <c r="AB44" s="446"/>
    </row>
    <row r="45" spans="1:28" s="460" customFormat="1">
      <c r="A45" s="445"/>
      <c r="B45" s="446"/>
      <c r="C45" s="446"/>
      <c r="D45" s="446"/>
      <c r="E45" s="446"/>
      <c r="F45" s="446"/>
      <c r="G45" s="446"/>
      <c r="H45" s="446"/>
      <c r="I45" s="446"/>
      <c r="J45" s="446"/>
      <c r="K45" s="673" t="s">
        <v>105</v>
      </c>
      <c r="L45" s="882" t="s">
        <v>27</v>
      </c>
      <c r="M45" s="463"/>
      <c r="N45" s="446"/>
      <c r="O45" s="446"/>
      <c r="P45" s="446"/>
      <c r="Q45" s="446"/>
      <c r="R45" s="455"/>
      <c r="S45" s="446"/>
      <c r="T45" s="461"/>
      <c r="U45" s="446"/>
      <c r="V45" s="446"/>
      <c r="W45" s="446"/>
      <c r="X45" s="446"/>
      <c r="Y45" s="446"/>
      <c r="Z45" s="446"/>
      <c r="AA45" s="446"/>
      <c r="AB45" s="446"/>
    </row>
    <row r="46" spans="1:28" s="460" customFormat="1">
      <c r="A46" s="445"/>
      <c r="B46" s="446"/>
      <c r="C46" s="446"/>
      <c r="D46" s="446"/>
      <c r="E46" s="446"/>
      <c r="F46" s="446"/>
      <c r="G46" s="446"/>
      <c r="H46" s="446"/>
      <c r="I46" s="446"/>
      <c r="J46" s="446"/>
      <c r="K46" s="465"/>
      <c r="L46" s="465"/>
      <c r="S46" s="446"/>
      <c r="T46" s="461"/>
      <c r="U46" s="446"/>
      <c r="V46" s="446"/>
      <c r="W46" s="446"/>
      <c r="X46" s="446"/>
      <c r="Y46" s="446"/>
      <c r="Z46" s="446"/>
      <c r="AA46" s="446"/>
      <c r="AB46" s="446"/>
    </row>
    <row r="47" spans="1:28" s="460" customFormat="1">
      <c r="A47" s="445"/>
      <c r="B47" s="446"/>
      <c r="C47" s="446"/>
      <c r="D47" s="446"/>
      <c r="E47" s="446"/>
      <c r="F47" s="446"/>
      <c r="G47" s="446"/>
      <c r="H47" s="446"/>
      <c r="I47" s="446"/>
      <c r="J47" s="446"/>
      <c r="K47" s="450"/>
      <c r="L47" s="451"/>
      <c r="M47" s="446"/>
      <c r="N47" s="446"/>
      <c r="O47" s="446"/>
      <c r="P47" s="446"/>
      <c r="Q47" s="446"/>
      <c r="R47" s="455"/>
      <c r="S47" s="446"/>
      <c r="T47" s="461"/>
      <c r="U47" s="446"/>
      <c r="V47" s="446"/>
      <c r="W47" s="446"/>
      <c r="X47" s="446"/>
      <c r="Y47" s="446"/>
      <c r="Z47" s="446"/>
      <c r="AA47" s="446"/>
      <c r="AB47" s="446"/>
    </row>
    <row r="48" spans="1:28" s="460" customFormat="1">
      <c r="A48" s="445"/>
      <c r="B48" s="446"/>
      <c r="C48" s="446"/>
      <c r="D48" s="446"/>
      <c r="E48" s="446"/>
      <c r="F48" s="446"/>
      <c r="G48" s="446"/>
      <c r="H48" s="446"/>
      <c r="I48" s="446"/>
      <c r="J48" s="446"/>
      <c r="K48" s="450"/>
      <c r="L48" s="451"/>
      <c r="M48" s="446"/>
      <c r="N48" s="446"/>
      <c r="O48" s="446"/>
      <c r="P48" s="446"/>
      <c r="Q48" s="446"/>
      <c r="R48" s="455"/>
      <c r="S48" s="446"/>
      <c r="T48" s="461"/>
      <c r="U48" s="446"/>
      <c r="V48" s="446"/>
      <c r="W48" s="446"/>
      <c r="X48" s="446"/>
      <c r="Y48" s="446"/>
      <c r="Z48" s="446"/>
      <c r="AA48" s="446"/>
      <c r="AB48" s="446"/>
    </row>
    <row r="49" spans="1:28" s="460" customFormat="1">
      <c r="A49" s="445"/>
      <c r="B49" s="446"/>
      <c r="C49" s="446"/>
      <c r="D49" s="446"/>
      <c r="E49" s="446"/>
      <c r="F49" s="446"/>
      <c r="G49" s="446"/>
      <c r="H49" s="446"/>
      <c r="I49" s="446"/>
      <c r="J49" s="446"/>
      <c r="K49" s="450"/>
      <c r="L49" s="106"/>
      <c r="M49" s="446"/>
      <c r="N49" s="446"/>
      <c r="O49" s="446"/>
      <c r="P49" s="446"/>
      <c r="Q49" s="446"/>
      <c r="R49" s="455"/>
      <c r="S49" s="446"/>
      <c r="T49" s="461"/>
      <c r="U49" s="446"/>
      <c r="V49" s="446"/>
      <c r="W49" s="446"/>
      <c r="X49" s="446"/>
      <c r="Y49" s="446"/>
      <c r="Z49" s="446"/>
      <c r="AA49" s="446"/>
      <c r="AB49" s="446"/>
    </row>
    <row r="50" spans="1:28" s="460" customFormat="1">
      <c r="A50" s="445"/>
      <c r="B50" s="446"/>
      <c r="C50" s="446"/>
      <c r="D50" s="446"/>
      <c r="E50" s="446"/>
      <c r="F50" s="446"/>
      <c r="G50" s="446"/>
      <c r="H50" s="446"/>
      <c r="I50" s="446"/>
      <c r="J50" s="446"/>
      <c r="K50" s="450"/>
      <c r="L50" s="106"/>
      <c r="M50" s="446"/>
      <c r="N50" s="446"/>
      <c r="O50" s="446"/>
      <c r="P50" s="446"/>
      <c r="Q50" s="446"/>
      <c r="R50" s="455"/>
      <c r="S50" s="446"/>
      <c r="T50" s="461"/>
      <c r="U50" s="446"/>
      <c r="V50" s="446"/>
      <c r="W50" s="446"/>
      <c r="X50" s="446"/>
      <c r="Y50" s="446"/>
      <c r="Z50" s="446"/>
      <c r="AA50" s="446"/>
      <c r="AB50" s="446"/>
    </row>
    <row r="51" spans="1:28" s="460" customFormat="1">
      <c r="A51" s="445"/>
      <c r="B51" s="446"/>
      <c r="C51" s="446"/>
      <c r="D51" s="446"/>
      <c r="E51" s="446"/>
      <c r="F51" s="446"/>
      <c r="G51" s="446"/>
      <c r="H51" s="446"/>
      <c r="I51" s="446"/>
      <c r="J51" s="446"/>
      <c r="K51" s="450"/>
      <c r="L51" s="106"/>
      <c r="M51" s="446"/>
      <c r="N51" s="446"/>
      <c r="O51" s="446"/>
      <c r="P51" s="446"/>
      <c r="Q51" s="446"/>
      <c r="R51" s="455"/>
      <c r="S51" s="446"/>
      <c r="T51" s="461"/>
      <c r="U51" s="446"/>
      <c r="V51" s="446"/>
      <c r="W51" s="446"/>
      <c r="X51" s="446"/>
      <c r="Y51" s="446"/>
      <c r="Z51" s="446"/>
      <c r="AA51" s="446"/>
      <c r="AB51" s="446"/>
    </row>
    <row r="52" spans="1:28" s="460" customFormat="1">
      <c r="A52" s="445"/>
      <c r="B52" s="446"/>
      <c r="C52" s="446"/>
      <c r="D52" s="446"/>
      <c r="E52" s="446"/>
      <c r="F52" s="446"/>
      <c r="G52" s="446"/>
      <c r="H52" s="446"/>
      <c r="I52" s="446"/>
      <c r="J52" s="446"/>
      <c r="S52" s="446"/>
      <c r="T52" s="461"/>
      <c r="U52" s="446"/>
      <c r="V52" s="446"/>
      <c r="W52" s="446"/>
      <c r="X52" s="446"/>
      <c r="Y52" s="446"/>
      <c r="Z52" s="446"/>
      <c r="AA52" s="446"/>
      <c r="AB52" s="446"/>
    </row>
    <row r="53" spans="1:28" s="460" customFormat="1">
      <c r="A53" s="437"/>
      <c r="B53" s="446"/>
      <c r="C53" s="446"/>
      <c r="D53" s="446"/>
      <c r="E53" s="446"/>
      <c r="F53" s="446"/>
      <c r="G53" s="446"/>
      <c r="H53" s="446"/>
      <c r="I53" s="446"/>
      <c r="J53" s="446"/>
      <c r="M53" s="446"/>
      <c r="N53" s="446"/>
      <c r="O53" s="446"/>
      <c r="P53" s="446"/>
      <c r="Q53" s="446"/>
      <c r="R53" s="446"/>
      <c r="S53" s="446"/>
      <c r="T53" s="461"/>
      <c r="U53" s="446"/>
      <c r="V53" s="446"/>
      <c r="W53" s="446"/>
      <c r="X53" s="446"/>
      <c r="Y53" s="446"/>
      <c r="Z53" s="446"/>
      <c r="AA53" s="446"/>
      <c r="AB53" s="446"/>
    </row>
    <row r="54" spans="1:28" s="460" customFormat="1">
      <c r="A54" s="437"/>
      <c r="B54" s="466" t="s">
        <v>182</v>
      </c>
      <c r="C54" s="446"/>
      <c r="D54" s="446"/>
      <c r="E54" s="446"/>
      <c r="F54" s="446"/>
      <c r="G54" s="446"/>
      <c r="H54" s="446"/>
      <c r="I54" s="446"/>
      <c r="J54" s="446"/>
      <c r="K54" s="446"/>
      <c r="L54" s="446"/>
      <c r="M54" s="446"/>
      <c r="N54" s="446"/>
      <c r="O54" s="446"/>
      <c r="P54" s="446"/>
      <c r="Q54" s="446"/>
      <c r="R54" s="446"/>
      <c r="S54" s="446"/>
      <c r="T54" s="461"/>
      <c r="U54" s="446"/>
      <c r="V54" s="446"/>
      <c r="W54" s="446"/>
      <c r="X54" s="446"/>
      <c r="Y54" s="446"/>
      <c r="Z54" s="446"/>
      <c r="AA54" s="446"/>
      <c r="AB54" s="446"/>
    </row>
    <row r="55" spans="1:28" s="460" customFormat="1">
      <c r="A55" s="437"/>
      <c r="B55" s="446"/>
      <c r="C55" s="446"/>
      <c r="D55" s="446"/>
      <c r="E55" s="446"/>
      <c r="F55" s="446"/>
      <c r="G55" s="446"/>
      <c r="H55" s="446"/>
      <c r="I55" s="446"/>
      <c r="J55" s="467">
        <v>19</v>
      </c>
      <c r="K55" s="446"/>
      <c r="L55" s="446"/>
      <c r="M55" s="446"/>
      <c r="N55" s="446"/>
      <c r="O55" s="446"/>
      <c r="P55" s="446"/>
      <c r="Q55" s="446"/>
      <c r="R55" s="446"/>
      <c r="S55" s="446"/>
      <c r="T55" s="461"/>
      <c r="U55" s="446"/>
      <c r="V55" s="446"/>
      <c r="W55" s="446"/>
      <c r="X55" s="446"/>
      <c r="Y55" s="446"/>
      <c r="Z55" s="446"/>
      <c r="AA55" s="446"/>
      <c r="AB55" s="446"/>
    </row>
    <row r="56" spans="1:28" s="460" customFormat="1" ht="43.5" customHeight="1">
      <c r="A56" s="468"/>
      <c r="B56" s="718" t="s">
        <v>204</v>
      </c>
      <c r="C56" s="469"/>
      <c r="D56" s="469"/>
      <c r="E56" s="469"/>
      <c r="F56" s="469"/>
      <c r="G56" s="469"/>
      <c r="H56" s="469"/>
      <c r="I56" s="469"/>
      <c r="J56" s="446"/>
      <c r="K56" s="446"/>
      <c r="L56" s="446"/>
      <c r="M56" s="446"/>
      <c r="N56" s="446"/>
      <c r="O56" s="446"/>
      <c r="P56" s="446"/>
      <c r="Q56" s="446"/>
      <c r="R56" s="446"/>
      <c r="S56" s="446"/>
      <c r="T56" s="461"/>
      <c r="U56" s="446"/>
      <c r="V56" s="446"/>
      <c r="W56" s="446"/>
      <c r="X56" s="446"/>
      <c r="Y56" s="446"/>
      <c r="Z56" s="446"/>
      <c r="AA56" s="446"/>
      <c r="AB56" s="446"/>
    </row>
    <row r="57" spans="1:28" s="460" customFormat="1">
      <c r="A57" s="432"/>
      <c r="B57" s="446"/>
      <c r="C57" s="446"/>
      <c r="D57" s="446"/>
      <c r="E57" s="446"/>
      <c r="F57" s="446"/>
      <c r="G57" s="446"/>
      <c r="H57" s="446"/>
      <c r="I57" s="446"/>
      <c r="J57" s="446"/>
      <c r="K57" s="446"/>
      <c r="L57" s="446"/>
      <c r="M57" s="446"/>
      <c r="N57" s="446"/>
      <c r="O57" s="446"/>
      <c r="P57" s="446"/>
      <c r="Q57" s="446"/>
      <c r="R57" s="446"/>
      <c r="S57" s="446"/>
      <c r="T57" s="461"/>
      <c r="U57" s="446"/>
      <c r="V57" s="446"/>
      <c r="W57" s="446"/>
      <c r="X57" s="446"/>
      <c r="Y57" s="446"/>
      <c r="Z57" s="446"/>
      <c r="AA57" s="446"/>
      <c r="AB57" s="446"/>
    </row>
    <row r="58" spans="1:28" s="460" customFormat="1">
      <c r="A58" s="437"/>
      <c r="B58" s="446"/>
      <c r="C58" s="446"/>
      <c r="D58" s="446"/>
      <c r="E58" s="446"/>
      <c r="F58" s="446"/>
      <c r="G58" s="446"/>
      <c r="H58" s="446"/>
      <c r="I58" s="446"/>
      <c r="J58" s="877" t="s">
        <v>211</v>
      </c>
      <c r="K58" s="446"/>
      <c r="L58" s="446"/>
      <c r="M58" s="446"/>
      <c r="N58" s="446"/>
      <c r="O58" s="430"/>
      <c r="P58" s="430"/>
      <c r="Q58" s="446"/>
      <c r="R58" s="446"/>
      <c r="S58" s="446"/>
      <c r="T58" s="461"/>
      <c r="U58" s="446"/>
      <c r="V58" s="446"/>
      <c r="W58" s="446"/>
      <c r="X58" s="446"/>
      <c r="Y58" s="446"/>
      <c r="Z58" s="446"/>
      <c r="AA58" s="446"/>
      <c r="AB58" s="446"/>
    </row>
    <row r="59" spans="1:28" s="460" customFormat="1">
      <c r="A59" s="437"/>
      <c r="B59" s="446"/>
      <c r="C59" s="446"/>
      <c r="D59" s="446"/>
      <c r="E59" s="446"/>
      <c r="F59" s="446"/>
      <c r="G59" s="446"/>
      <c r="H59" s="446"/>
      <c r="I59" s="446"/>
      <c r="J59" s="446"/>
      <c r="K59" s="470" t="s">
        <v>230</v>
      </c>
      <c r="L59" s="471"/>
      <c r="M59" s="471"/>
      <c r="N59" s="471"/>
      <c r="O59" s="428"/>
      <c r="P59" s="428"/>
      <c r="Q59" s="85"/>
      <c r="R59" s="446"/>
      <c r="S59" s="446"/>
      <c r="T59" s="461"/>
      <c r="U59" s="446"/>
      <c r="V59" s="446"/>
      <c r="W59" s="446"/>
      <c r="X59" s="446"/>
      <c r="Y59" s="446"/>
      <c r="Z59" s="446"/>
      <c r="AA59" s="446"/>
      <c r="AB59" s="446"/>
    </row>
    <row r="60" spans="1:28" s="460" customFormat="1">
      <c r="A60" s="445"/>
      <c r="B60" s="446"/>
      <c r="C60" s="446"/>
      <c r="D60" s="446"/>
      <c r="E60" s="446"/>
      <c r="F60" s="446"/>
      <c r="G60" s="446"/>
      <c r="H60" s="446"/>
      <c r="I60" s="446"/>
      <c r="J60" s="679"/>
      <c r="K60" s="471"/>
      <c r="L60" s="643" t="s">
        <v>27</v>
      </c>
      <c r="M60" s="471"/>
      <c r="N60" s="471"/>
      <c r="O60" s="428"/>
      <c r="P60" s="428"/>
      <c r="Q60" s="85"/>
      <c r="R60" s="446"/>
      <c r="S60" s="446"/>
      <c r="T60" s="461"/>
      <c r="U60" s="446"/>
      <c r="V60" s="446"/>
      <c r="W60" s="446"/>
      <c r="X60" s="446"/>
      <c r="Y60" s="446"/>
      <c r="Z60" s="446"/>
      <c r="AA60" s="446"/>
      <c r="AB60" s="446"/>
    </row>
    <row r="61" spans="1:28" s="460" customFormat="1">
      <c r="A61" s="445"/>
      <c r="B61" s="446"/>
      <c r="C61" s="446"/>
      <c r="D61" s="446"/>
      <c r="E61" s="446"/>
      <c r="F61" s="446"/>
      <c r="G61" s="446"/>
      <c r="H61" s="446"/>
      <c r="I61" s="446"/>
      <c r="J61" s="446"/>
      <c r="K61" s="472"/>
      <c r="L61" s="888" t="s">
        <v>12</v>
      </c>
      <c r="M61" s="473"/>
      <c r="N61" s="483" t="s">
        <v>100</v>
      </c>
      <c r="O61" s="446"/>
      <c r="P61" s="446"/>
      <c r="Q61" s="446"/>
      <c r="R61" s="446"/>
      <c r="S61" s="446"/>
      <c r="T61" s="461"/>
      <c r="U61" s="446"/>
      <c r="V61" s="446"/>
      <c r="W61" s="446"/>
      <c r="X61" s="446"/>
      <c r="Y61" s="446"/>
      <c r="Z61" s="446"/>
      <c r="AA61" s="446"/>
      <c r="AB61" s="446"/>
    </row>
    <row r="62" spans="1:28" s="460" customFormat="1">
      <c r="A62" s="445"/>
      <c r="B62" s="446"/>
      <c r="C62" s="446"/>
      <c r="D62" s="446"/>
      <c r="E62" s="446"/>
      <c r="F62" s="446"/>
      <c r="G62" s="446"/>
      <c r="H62" s="446"/>
      <c r="I62" s="446"/>
      <c r="J62" s="446"/>
      <c r="K62" s="474" t="str">
        <f t="shared" ref="K62:K70" si="2">M62&amp;" ("&amp;TEXT(L62,"0.0")&amp;")"</f>
        <v>Louisiana (6.9)</v>
      </c>
      <c r="L62" s="825">
        <v>6.8634476077854112</v>
      </c>
      <c r="M62" s="291" t="s">
        <v>40</v>
      </c>
      <c r="N62" s="827">
        <v>0.15123639976519218</v>
      </c>
      <c r="O62" s="446"/>
      <c r="P62" s="446"/>
      <c r="Q62" s="446"/>
      <c r="R62" s="446"/>
      <c r="S62" s="446"/>
      <c r="T62" s="461"/>
      <c r="U62" s="446"/>
      <c r="V62" s="446"/>
      <c r="W62" s="446"/>
      <c r="X62" s="446"/>
      <c r="Y62" s="446"/>
      <c r="Z62" s="446"/>
      <c r="AA62" s="446"/>
      <c r="AB62" s="446"/>
    </row>
    <row r="63" spans="1:28" s="460" customFormat="1">
      <c r="A63" s="445"/>
      <c r="B63" s="446"/>
      <c r="C63" s="446"/>
      <c r="D63" s="446"/>
      <c r="E63" s="446"/>
      <c r="F63" s="446"/>
      <c r="G63" s="446"/>
      <c r="H63" s="446"/>
      <c r="I63" s="446"/>
      <c r="J63" s="446"/>
      <c r="K63" s="474" t="str">
        <f t="shared" si="2"/>
        <v>Kentucky (0.7)</v>
      </c>
      <c r="L63" s="825">
        <v>0.6952010963210784</v>
      </c>
      <c r="M63" s="291" t="s">
        <v>39</v>
      </c>
      <c r="N63" s="827">
        <v>5.1169571527568937E-2</v>
      </c>
      <c r="O63" s="446"/>
      <c r="P63" s="446"/>
      <c r="Q63" s="446"/>
      <c r="R63" s="446"/>
      <c r="S63" s="446"/>
      <c r="T63" s="461"/>
      <c r="U63" s="446"/>
      <c r="V63" s="446"/>
      <c r="W63" s="446"/>
      <c r="X63" s="446"/>
      <c r="Y63" s="446"/>
      <c r="Z63" s="446"/>
      <c r="AA63" s="446"/>
      <c r="AB63" s="446"/>
    </row>
    <row r="64" spans="1:28" s="460" customFormat="1">
      <c r="A64" s="445"/>
      <c r="B64" s="446"/>
      <c r="C64" s="446"/>
      <c r="D64" s="446"/>
      <c r="E64" s="446"/>
      <c r="F64" s="446"/>
      <c r="G64" s="446"/>
      <c r="H64" s="446"/>
      <c r="I64" s="446"/>
      <c r="J64" s="446"/>
      <c r="K64" s="474" t="str">
        <f t="shared" si="2"/>
        <v>Georgia (1.3)</v>
      </c>
      <c r="L64" s="825">
        <v>1.307058726656718</v>
      </c>
      <c r="M64" s="291" t="s">
        <v>38</v>
      </c>
      <c r="N64" s="827">
        <v>4.6991217083826323E-2</v>
      </c>
      <c r="O64" s="446"/>
      <c r="P64" s="446"/>
      <c r="Q64" s="446"/>
      <c r="R64" s="446"/>
      <c r="S64" s="446"/>
      <c r="T64" s="461"/>
      <c r="U64" s="446"/>
      <c r="V64" s="446"/>
      <c r="W64" s="446"/>
      <c r="X64" s="446"/>
      <c r="Y64" s="446"/>
      <c r="Z64" s="446"/>
      <c r="AA64" s="446"/>
      <c r="AB64" s="446"/>
    </row>
    <row r="65" spans="1:28" s="460" customFormat="1">
      <c r="A65" s="445"/>
      <c r="B65" s="446"/>
      <c r="C65" s="446"/>
      <c r="D65" s="446"/>
      <c r="E65" s="446"/>
      <c r="F65" s="446"/>
      <c r="G65" s="446"/>
      <c r="H65" s="446"/>
      <c r="I65" s="446"/>
      <c r="J65" s="446"/>
      <c r="K65" s="474" t="str">
        <f t="shared" si="2"/>
        <v>Alabama (-0.2)</v>
      </c>
      <c r="L65" s="825">
        <v>-0.20996074125839703</v>
      </c>
      <c r="M65" s="291" t="s">
        <v>34</v>
      </c>
      <c r="N65" s="827">
        <v>3.4202520643198613E-2</v>
      </c>
      <c r="O65" s="446"/>
      <c r="P65" s="446"/>
      <c r="Q65" s="446"/>
      <c r="R65" s="446"/>
      <c r="S65" s="446"/>
      <c r="T65" s="461"/>
      <c r="U65" s="446"/>
      <c r="V65" s="446"/>
      <c r="W65" s="446"/>
      <c r="X65" s="446"/>
      <c r="Y65" s="446"/>
      <c r="Z65" s="446"/>
      <c r="AA65" s="446"/>
      <c r="AB65" s="446"/>
    </row>
    <row r="66" spans="1:28" s="460" customFormat="1">
      <c r="A66" s="445"/>
      <c r="B66" s="446"/>
      <c r="C66" s="446"/>
      <c r="D66" s="446"/>
      <c r="E66" s="446"/>
      <c r="F66" s="446"/>
      <c r="G66" s="446"/>
      <c r="H66" s="446"/>
      <c r="I66" s="446"/>
      <c r="J66" s="446"/>
      <c r="K66" s="474" t="str">
        <f t="shared" si="2"/>
        <v>Arkansas (—)</v>
      </c>
      <c r="L66" s="825" t="s">
        <v>27</v>
      </c>
      <c r="M66" s="490" t="s">
        <v>35</v>
      </c>
      <c r="N66" s="282"/>
      <c r="O66" s="446"/>
      <c r="P66" s="446"/>
      <c r="Q66" s="446"/>
      <c r="R66" s="446"/>
      <c r="S66" s="446"/>
      <c r="T66" s="461"/>
      <c r="U66" s="446"/>
      <c r="V66" s="446"/>
      <c r="W66" s="446"/>
      <c r="X66" s="446"/>
      <c r="Y66" s="446"/>
      <c r="Z66" s="446"/>
      <c r="AA66" s="446"/>
      <c r="AB66" s="446"/>
    </row>
    <row r="67" spans="1:28" s="460" customFormat="1">
      <c r="A67" s="445"/>
      <c r="B67" s="446"/>
      <c r="C67" s="446"/>
      <c r="D67" s="446"/>
      <c r="E67" s="446"/>
      <c r="F67" s="446"/>
      <c r="G67" s="446"/>
      <c r="H67" s="446"/>
      <c r="I67" s="446"/>
      <c r="J67" s="446"/>
      <c r="K67" s="474" t="str">
        <f t="shared" si="2"/>
        <v>Florida (—)</v>
      </c>
      <c r="L67" s="825" t="s">
        <v>27</v>
      </c>
      <c r="M67" s="490" t="s">
        <v>37</v>
      </c>
      <c r="N67" s="234"/>
      <c r="O67" s="446"/>
      <c r="P67" s="446"/>
      <c r="Q67" s="446"/>
      <c r="R67" s="446"/>
      <c r="S67" s="446"/>
      <c r="T67" s="461"/>
      <c r="U67" s="446"/>
      <c r="V67" s="446"/>
      <c r="W67" s="446"/>
      <c r="X67" s="446"/>
      <c r="Y67" s="446"/>
      <c r="Z67" s="446"/>
      <c r="AA67" s="446"/>
      <c r="AB67" s="446"/>
    </row>
    <row r="68" spans="1:28" s="460" customFormat="1">
      <c r="A68" s="445"/>
      <c r="B68" s="446"/>
      <c r="C68" s="446"/>
      <c r="D68" s="446"/>
      <c r="E68" s="446"/>
      <c r="F68" s="446"/>
      <c r="G68" s="446"/>
      <c r="H68" s="446"/>
      <c r="I68" s="446"/>
      <c r="J68" s="446"/>
      <c r="K68" s="474" t="str">
        <f t="shared" si="2"/>
        <v>Oklahoma (—)</v>
      </c>
      <c r="L68" s="825" t="s">
        <v>27</v>
      </c>
      <c r="M68" s="490" t="s">
        <v>44</v>
      </c>
      <c r="N68" s="234"/>
      <c r="O68" s="446"/>
      <c r="P68" s="446"/>
      <c r="Q68" s="446"/>
      <c r="R68" s="446"/>
      <c r="S68" s="446"/>
      <c r="T68" s="461"/>
      <c r="U68" s="446"/>
      <c r="V68" s="446"/>
      <c r="W68" s="446"/>
      <c r="X68" s="446"/>
      <c r="Y68" s="446"/>
      <c r="Z68" s="446"/>
      <c r="AA68" s="446"/>
      <c r="AB68" s="446"/>
    </row>
    <row r="69" spans="1:28" s="460" customFormat="1">
      <c r="A69" s="445"/>
      <c r="B69" s="446"/>
      <c r="C69" s="446"/>
      <c r="D69" s="446"/>
      <c r="E69" s="446"/>
      <c r="F69" s="446"/>
      <c r="G69" s="446"/>
      <c r="H69" s="446"/>
      <c r="I69" s="446"/>
      <c r="J69" s="446"/>
      <c r="K69" s="474" t="str">
        <f t="shared" si="2"/>
        <v>Tennessee (—)</v>
      </c>
      <c r="L69" s="825" t="s">
        <v>27</v>
      </c>
      <c r="M69" s="490" t="s">
        <v>46</v>
      </c>
      <c r="N69" s="475"/>
      <c r="O69" s="446"/>
      <c r="P69" s="446"/>
      <c r="Q69" s="446"/>
      <c r="R69" s="446"/>
      <c r="S69" s="446"/>
      <c r="T69" s="461"/>
      <c r="U69" s="446"/>
      <c r="V69" s="446"/>
      <c r="W69" s="446"/>
      <c r="X69" s="446"/>
      <c r="Y69" s="446"/>
      <c r="Z69" s="446"/>
      <c r="AA69" s="446"/>
      <c r="AB69" s="446"/>
    </row>
    <row r="70" spans="1:28" s="460" customFormat="1">
      <c r="A70" s="445"/>
      <c r="B70" s="446"/>
      <c r="C70" s="446"/>
      <c r="D70" s="446"/>
      <c r="E70" s="446"/>
      <c r="F70" s="446"/>
      <c r="G70" s="446"/>
      <c r="H70" s="446"/>
      <c r="I70" s="446"/>
      <c r="J70" s="446"/>
      <c r="K70" s="476" t="str">
        <f t="shared" si="2"/>
        <v>West Virginia (—)</v>
      </c>
      <c r="L70" s="887" t="s">
        <v>27</v>
      </c>
      <c r="M70" s="680" t="s">
        <v>49</v>
      </c>
      <c r="N70" s="373"/>
      <c r="O70" s="446"/>
      <c r="P70" s="446"/>
      <c r="Q70" s="446"/>
      <c r="R70" s="446"/>
      <c r="S70" s="446"/>
      <c r="T70" s="461"/>
      <c r="U70" s="446"/>
      <c r="V70" s="446"/>
      <c r="W70" s="446"/>
      <c r="X70" s="446"/>
      <c r="Y70" s="446"/>
      <c r="Z70" s="446"/>
      <c r="AA70" s="446"/>
      <c r="AB70" s="446"/>
    </row>
    <row r="71" spans="1:28" s="460" customFormat="1">
      <c r="A71" s="445"/>
      <c r="B71" s="446"/>
      <c r="C71" s="446"/>
      <c r="D71" s="446"/>
      <c r="E71" s="446"/>
      <c r="F71" s="446"/>
      <c r="G71" s="446"/>
      <c r="H71" s="446"/>
      <c r="I71" s="446"/>
      <c r="J71" s="446"/>
      <c r="K71" s="450"/>
      <c r="L71" s="88"/>
      <c r="M71" s="477"/>
      <c r="N71" s="104"/>
      <c r="O71" s="446"/>
      <c r="P71" s="446"/>
      <c r="Q71" s="446"/>
      <c r="R71" s="446"/>
      <c r="S71" s="446"/>
      <c r="T71" s="461"/>
      <c r="U71" s="446"/>
      <c r="V71" s="446"/>
      <c r="W71" s="446"/>
      <c r="X71" s="446"/>
      <c r="Y71" s="446"/>
      <c r="Z71" s="446"/>
      <c r="AA71" s="446"/>
      <c r="AB71" s="446"/>
    </row>
    <row r="72" spans="1:28" s="460" customFormat="1">
      <c r="A72" s="445"/>
      <c r="B72" s="446"/>
      <c r="C72" s="446"/>
      <c r="D72" s="446"/>
      <c r="E72" s="446"/>
      <c r="F72" s="446"/>
      <c r="G72" s="446"/>
      <c r="H72" s="446"/>
      <c r="I72" s="446"/>
      <c r="J72" s="446"/>
      <c r="N72" s="104"/>
      <c r="O72" s="446"/>
      <c r="P72" s="446"/>
      <c r="Q72" s="446"/>
      <c r="R72" s="446"/>
      <c r="S72" s="446"/>
      <c r="T72" s="461"/>
      <c r="U72" s="446"/>
      <c r="V72" s="446"/>
      <c r="W72" s="446"/>
      <c r="X72" s="446"/>
      <c r="Y72" s="446"/>
      <c r="Z72" s="446"/>
      <c r="AA72" s="446"/>
      <c r="AB72" s="446"/>
    </row>
    <row r="73" spans="1:28" s="460" customFormat="1">
      <c r="A73" s="445"/>
      <c r="B73" s="446"/>
      <c r="C73" s="446"/>
      <c r="D73" s="446"/>
      <c r="E73" s="446"/>
      <c r="F73" s="446"/>
      <c r="G73" s="446"/>
      <c r="H73" s="446"/>
      <c r="I73" s="446"/>
      <c r="J73" s="446"/>
      <c r="N73" s="104"/>
      <c r="O73" s="446"/>
      <c r="P73" s="446"/>
      <c r="Q73" s="446"/>
      <c r="R73" s="446"/>
      <c r="S73" s="446"/>
      <c r="T73" s="461"/>
      <c r="U73" s="446"/>
      <c r="V73" s="446"/>
      <c r="W73" s="446"/>
      <c r="X73" s="446"/>
      <c r="Y73" s="446"/>
      <c r="Z73" s="446"/>
      <c r="AA73" s="446"/>
      <c r="AB73" s="446"/>
    </row>
    <row r="74" spans="1:28" s="460" customFormat="1">
      <c r="A74" s="445"/>
      <c r="B74" s="446"/>
      <c r="C74" s="446"/>
      <c r="D74" s="446"/>
      <c r="E74" s="446"/>
      <c r="F74" s="446"/>
      <c r="G74" s="446"/>
      <c r="H74" s="446"/>
      <c r="I74" s="446"/>
      <c r="J74" s="446"/>
      <c r="N74" s="104"/>
      <c r="O74" s="446"/>
      <c r="P74" s="446"/>
      <c r="Q74" s="446"/>
      <c r="R74" s="446"/>
      <c r="S74" s="446"/>
      <c r="T74" s="461"/>
      <c r="U74" s="446"/>
      <c r="V74" s="446"/>
      <c r="W74" s="446"/>
      <c r="X74" s="446"/>
      <c r="Y74" s="446"/>
      <c r="Z74" s="446"/>
      <c r="AA74" s="446"/>
      <c r="AB74" s="446"/>
    </row>
    <row r="75" spans="1:28" s="460" customFormat="1">
      <c r="A75" s="445"/>
      <c r="B75" s="446"/>
      <c r="C75" s="446"/>
      <c r="D75" s="446"/>
      <c r="E75" s="446"/>
      <c r="F75" s="446"/>
      <c r="G75" s="446"/>
      <c r="H75" s="446"/>
      <c r="I75" s="446"/>
      <c r="J75" s="446"/>
      <c r="K75" s="450"/>
      <c r="L75" s="88"/>
      <c r="M75" s="477"/>
      <c r="N75" s="104"/>
      <c r="O75" s="446"/>
      <c r="P75" s="446"/>
      <c r="Q75" s="446"/>
      <c r="R75" s="446"/>
      <c r="S75" s="446"/>
      <c r="T75" s="461"/>
      <c r="U75" s="446"/>
      <c r="V75" s="446"/>
      <c r="W75" s="446"/>
      <c r="X75" s="446"/>
      <c r="Y75" s="446"/>
      <c r="Z75" s="446"/>
      <c r="AA75" s="446"/>
      <c r="AB75" s="446"/>
    </row>
    <row r="76" spans="1:28" s="460" customFormat="1">
      <c r="A76" s="445"/>
      <c r="B76" s="446"/>
      <c r="C76" s="446"/>
      <c r="D76" s="446"/>
      <c r="E76" s="446"/>
      <c r="F76" s="446"/>
      <c r="G76" s="446"/>
      <c r="H76" s="446"/>
      <c r="I76" s="446"/>
      <c r="J76" s="446"/>
      <c r="K76" s="450"/>
      <c r="L76" s="88"/>
      <c r="M76" s="477"/>
      <c r="N76" s="104"/>
      <c r="O76" s="446"/>
      <c r="P76" s="446"/>
      <c r="Q76" s="446"/>
      <c r="R76" s="446"/>
      <c r="S76" s="446"/>
      <c r="T76" s="461"/>
      <c r="U76" s="446"/>
      <c r="V76" s="446"/>
      <c r="W76" s="446"/>
      <c r="X76" s="446"/>
      <c r="Y76" s="446"/>
      <c r="Z76" s="446"/>
      <c r="AA76" s="446"/>
      <c r="AB76" s="446"/>
    </row>
    <row r="77" spans="1:28" s="460" customFormat="1">
      <c r="A77" s="445"/>
      <c r="B77" s="446"/>
      <c r="C77" s="446"/>
      <c r="D77" s="446"/>
      <c r="E77" s="446"/>
      <c r="F77" s="446"/>
      <c r="G77" s="446"/>
      <c r="H77" s="446"/>
      <c r="I77" s="446"/>
      <c r="J77" s="446"/>
      <c r="N77" s="104"/>
      <c r="O77" s="446"/>
      <c r="P77" s="446"/>
      <c r="Q77" s="446"/>
      <c r="R77" s="446"/>
      <c r="S77" s="446"/>
      <c r="T77" s="461"/>
      <c r="U77" s="446"/>
      <c r="V77" s="446"/>
      <c r="W77" s="446"/>
      <c r="X77" s="446"/>
      <c r="Y77" s="446"/>
      <c r="Z77" s="446"/>
      <c r="AA77" s="446"/>
      <c r="AB77" s="446"/>
    </row>
    <row r="78" spans="1:28" s="460" customFormat="1">
      <c r="A78" s="445"/>
      <c r="B78" s="446"/>
      <c r="C78" s="446"/>
      <c r="D78" s="446"/>
      <c r="E78" s="446"/>
      <c r="F78" s="446"/>
      <c r="G78" s="446"/>
      <c r="H78" s="446"/>
      <c r="I78" s="446"/>
      <c r="J78" s="446"/>
      <c r="K78" s="446"/>
      <c r="L78" s="446"/>
      <c r="M78" s="477"/>
      <c r="N78" s="104"/>
      <c r="O78" s="446"/>
      <c r="P78" s="446"/>
      <c r="Q78" s="446"/>
      <c r="R78" s="446"/>
      <c r="S78" s="446"/>
      <c r="T78" s="461"/>
      <c r="U78" s="446"/>
      <c r="V78" s="446"/>
      <c r="W78" s="446"/>
      <c r="X78" s="446"/>
      <c r="Y78" s="446"/>
      <c r="Z78" s="446"/>
      <c r="AA78" s="446"/>
      <c r="AB78" s="446"/>
    </row>
    <row r="79" spans="1:28" s="460" customFormat="1">
      <c r="A79" s="445"/>
      <c r="B79" s="446"/>
      <c r="C79" s="446"/>
      <c r="D79" s="446"/>
      <c r="E79" s="446"/>
      <c r="F79" s="446"/>
      <c r="G79" s="446"/>
      <c r="H79" s="446"/>
      <c r="I79" s="446"/>
      <c r="J79" s="446"/>
      <c r="K79" s="446"/>
      <c r="L79" s="446"/>
      <c r="M79" s="477"/>
      <c r="O79" s="446"/>
      <c r="P79" s="446"/>
      <c r="Q79" s="446"/>
      <c r="R79" s="446"/>
      <c r="S79" s="446"/>
      <c r="T79" s="461"/>
      <c r="U79" s="446"/>
      <c r="V79" s="446"/>
      <c r="W79" s="446"/>
      <c r="X79" s="446"/>
      <c r="Y79" s="446"/>
      <c r="Z79" s="446"/>
      <c r="AA79" s="446"/>
      <c r="AB79" s="446"/>
    </row>
    <row r="80" spans="1:28" s="460" customFormat="1">
      <c r="A80" s="445"/>
      <c r="B80" s="446"/>
      <c r="C80" s="446"/>
      <c r="D80" s="446"/>
      <c r="E80" s="446"/>
      <c r="F80" s="446"/>
      <c r="G80" s="446"/>
      <c r="H80" s="446"/>
      <c r="I80" s="446"/>
      <c r="J80" s="446"/>
      <c r="K80" s="464"/>
      <c r="L80" s="84"/>
      <c r="M80" s="478"/>
      <c r="O80" s="446"/>
      <c r="P80" s="446"/>
      <c r="Q80" s="446"/>
      <c r="R80" s="446"/>
      <c r="S80" s="446"/>
      <c r="T80" s="461"/>
      <c r="U80" s="446"/>
      <c r="V80" s="446"/>
      <c r="W80" s="446"/>
      <c r="X80" s="446"/>
      <c r="Y80" s="446"/>
      <c r="Z80" s="446"/>
      <c r="AA80" s="446"/>
      <c r="AB80" s="446"/>
    </row>
    <row r="81" spans="1:28" s="460" customFormat="1">
      <c r="A81" s="445"/>
      <c r="B81" s="446"/>
      <c r="C81" s="446"/>
      <c r="D81" s="446"/>
      <c r="E81" s="446"/>
      <c r="F81" s="446"/>
      <c r="G81" s="446"/>
      <c r="H81" s="446"/>
      <c r="I81" s="446"/>
      <c r="J81" s="446"/>
      <c r="K81" s="455"/>
      <c r="L81" s="84"/>
      <c r="M81" s="478"/>
      <c r="O81" s="446"/>
      <c r="P81" s="446"/>
      <c r="Q81" s="446"/>
      <c r="R81" s="446"/>
      <c r="S81" s="446"/>
      <c r="T81" s="461"/>
      <c r="U81" s="446"/>
      <c r="V81" s="446"/>
      <c r="W81" s="446"/>
      <c r="X81" s="446"/>
      <c r="Y81" s="446"/>
      <c r="Z81" s="446"/>
      <c r="AA81" s="446"/>
      <c r="AB81" s="446"/>
    </row>
    <row r="82" spans="1:28" s="460" customFormat="1">
      <c r="A82" s="445"/>
      <c r="B82" s="446"/>
      <c r="C82" s="446"/>
      <c r="D82" s="446"/>
      <c r="E82" s="446"/>
      <c r="F82" s="446"/>
      <c r="G82" s="446"/>
      <c r="H82" s="446"/>
      <c r="I82" s="446"/>
      <c r="J82" s="446"/>
      <c r="K82" s="455"/>
      <c r="L82" s="84"/>
      <c r="M82" s="478"/>
      <c r="O82" s="446"/>
      <c r="P82" s="446"/>
      <c r="Q82" s="446"/>
      <c r="R82" s="446"/>
      <c r="S82" s="446"/>
      <c r="T82" s="461"/>
      <c r="U82" s="446"/>
      <c r="V82" s="446"/>
      <c r="W82" s="446"/>
      <c r="X82" s="446"/>
      <c r="Y82" s="446"/>
      <c r="Z82" s="446"/>
      <c r="AA82" s="446"/>
      <c r="AB82" s="446"/>
    </row>
    <row r="83" spans="1:28" s="460" customFormat="1">
      <c r="A83" s="459"/>
      <c r="B83" s="446"/>
      <c r="C83" s="446"/>
      <c r="D83" s="446"/>
      <c r="E83" s="446"/>
      <c r="F83" s="446"/>
      <c r="G83" s="446"/>
      <c r="H83" s="446"/>
      <c r="I83" s="446"/>
      <c r="J83" s="446"/>
      <c r="L83" s="84"/>
      <c r="M83" s="451"/>
      <c r="N83" s="446"/>
      <c r="O83" s="446"/>
      <c r="P83" s="446"/>
      <c r="Q83" s="446"/>
      <c r="R83" s="446"/>
      <c r="S83" s="446"/>
      <c r="T83" s="461"/>
      <c r="U83" s="446"/>
      <c r="V83" s="446"/>
      <c r="W83" s="446"/>
      <c r="X83" s="446"/>
      <c r="Y83" s="446"/>
      <c r="Z83" s="446"/>
      <c r="AA83" s="446"/>
      <c r="AB83" s="446"/>
    </row>
    <row r="84" spans="1:28">
      <c r="A84" s="437"/>
      <c r="J84" s="455"/>
      <c r="L84" s="84"/>
      <c r="M84" s="451"/>
    </row>
    <row r="85" spans="1:28">
      <c r="A85" s="445"/>
      <c r="J85" s="455"/>
      <c r="K85" s="455"/>
      <c r="L85" s="84"/>
      <c r="M85" s="451"/>
    </row>
    <row r="86" spans="1:28">
      <c r="A86" s="445"/>
      <c r="K86" s="455"/>
      <c r="L86" s="84"/>
      <c r="M86" s="106"/>
    </row>
    <row r="87" spans="1:28">
      <c r="A87" s="445"/>
      <c r="K87" s="455"/>
      <c r="L87" s="84"/>
      <c r="M87" s="106"/>
      <c r="O87" s="46"/>
      <c r="P87" s="46"/>
    </row>
    <row r="88" spans="1:28">
      <c r="A88" s="445"/>
      <c r="K88" s="455"/>
      <c r="L88" s="84"/>
      <c r="M88" s="106"/>
      <c r="O88" s="430"/>
      <c r="P88" s="430"/>
    </row>
    <row r="89" spans="1:28">
      <c r="A89" s="445"/>
      <c r="J89" s="877" t="s">
        <v>211</v>
      </c>
      <c r="K89" s="455"/>
      <c r="L89" s="84"/>
      <c r="M89" s="106"/>
      <c r="O89" s="46"/>
      <c r="P89" s="46"/>
    </row>
    <row r="90" spans="1:28">
      <c r="A90" s="445"/>
      <c r="K90" s="470" t="s">
        <v>114</v>
      </c>
      <c r="L90" s="452"/>
      <c r="M90" s="452"/>
      <c r="N90" s="58"/>
      <c r="O90" s="479"/>
      <c r="P90" s="479"/>
      <c r="Q90" s="480"/>
      <c r="R90" s="481"/>
    </row>
    <row r="91" spans="1:28">
      <c r="A91" s="445"/>
      <c r="J91" s="679"/>
      <c r="K91" s="452"/>
      <c r="L91" s="452"/>
      <c r="M91" s="452"/>
      <c r="N91" s="58"/>
      <c r="O91" s="479"/>
      <c r="P91" s="479"/>
      <c r="Q91" s="480"/>
      <c r="R91" s="481"/>
    </row>
    <row r="92" spans="1:28">
      <c r="A92" s="445"/>
      <c r="K92" s="482"/>
      <c r="L92" s="472" t="s">
        <v>63</v>
      </c>
      <c r="M92" s="483" t="s">
        <v>12</v>
      </c>
      <c r="N92" s="483" t="s">
        <v>4</v>
      </c>
      <c r="O92" s="484"/>
      <c r="P92" s="485"/>
      <c r="Q92" s="480"/>
      <c r="R92" s="481"/>
    </row>
    <row r="93" spans="1:28">
      <c r="A93" s="445"/>
      <c r="K93" s="486" t="str">
        <f>O93&amp;" ("&amp;TEXT(M93,"0.0")&amp;")"</f>
        <v>Georgia (-0.1)</v>
      </c>
      <c r="L93" s="109">
        <f>+N93/100</f>
        <v>0.30916041626609936</v>
      </c>
      <c r="M93" s="919">
        <v>-0.1118865283417918</v>
      </c>
      <c r="N93" s="918">
        <v>30.916041626609935</v>
      </c>
      <c r="O93" s="138" t="s">
        <v>38</v>
      </c>
      <c r="P93" s="487"/>
      <c r="Q93" s="480"/>
      <c r="R93" s="481"/>
    </row>
    <row r="94" spans="1:28">
      <c r="A94" s="445"/>
      <c r="K94" s="486" t="str">
        <f>O94&amp;" ("&amp;TEXT(M94,"0.0")&amp;")"</f>
        <v>Kentucky (-0.8)</v>
      </c>
      <c r="L94" s="109">
        <f>+N94/100</f>
        <v>0.28367048437438785</v>
      </c>
      <c r="M94" s="919">
        <v>-0.84095497458116597</v>
      </c>
      <c r="N94" s="918">
        <v>28.367048437438786</v>
      </c>
      <c r="O94" s="138" t="s">
        <v>39</v>
      </c>
      <c r="P94" s="487"/>
      <c r="Q94" s="480"/>
      <c r="R94" s="481"/>
    </row>
    <row r="95" spans="1:28">
      <c r="A95" s="445"/>
      <c r="K95" s="486" t="str">
        <f>O95&amp;" ("&amp;TEXT(M95,"0.0")&amp;")"</f>
        <v>Alabama (-1.2)</v>
      </c>
      <c r="L95" s="109">
        <f>+N95/100</f>
        <v>6.2820512820512819E-2</v>
      </c>
      <c r="M95" s="919">
        <v>-1.175972119320523</v>
      </c>
      <c r="N95" s="918">
        <v>6.2820512820512819</v>
      </c>
      <c r="O95" s="138" t="s">
        <v>34</v>
      </c>
      <c r="P95" s="487"/>
      <c r="Q95" s="480"/>
      <c r="R95" s="481"/>
    </row>
    <row r="96" spans="1:28">
      <c r="A96" s="445"/>
      <c r="K96" s="486" t="str">
        <f t="shared" ref="K96:K101" si="3">O96&amp;" ("&amp;TEXT(M96,"0.0")&amp;")"</f>
        <v>Arkansas (—)</v>
      </c>
      <c r="L96" s="109"/>
      <c r="M96" s="288" t="s">
        <v>27</v>
      </c>
      <c r="N96" s="289"/>
      <c r="O96" s="490" t="s">
        <v>35</v>
      </c>
      <c r="P96" s="487"/>
      <c r="Q96" s="480"/>
      <c r="R96" s="481"/>
    </row>
    <row r="97" spans="1:30">
      <c r="A97" s="445"/>
      <c r="K97" s="486" t="str">
        <f t="shared" si="3"/>
        <v>Florida (—)</v>
      </c>
      <c r="L97" s="109"/>
      <c r="M97" s="288" t="s">
        <v>27</v>
      </c>
      <c r="N97" s="289"/>
      <c r="O97" s="490" t="s">
        <v>37</v>
      </c>
      <c r="P97" s="487"/>
      <c r="Q97" s="480"/>
      <c r="R97" s="481"/>
    </row>
    <row r="98" spans="1:30">
      <c r="A98" s="445"/>
      <c r="K98" s="486" t="str">
        <f t="shared" si="3"/>
        <v>Louisiana (—)</v>
      </c>
      <c r="L98" s="109"/>
      <c r="M98" s="288" t="s">
        <v>27</v>
      </c>
      <c r="N98" s="289"/>
      <c r="O98" s="490" t="s">
        <v>40</v>
      </c>
      <c r="P98" s="487"/>
      <c r="Q98" s="480"/>
      <c r="R98" s="481"/>
    </row>
    <row r="99" spans="1:30">
      <c r="A99" s="445"/>
      <c r="K99" s="486" t="str">
        <f t="shared" si="3"/>
        <v>Oklahoma (—)</v>
      </c>
      <c r="L99" s="109"/>
      <c r="M99" s="288" t="s">
        <v>27</v>
      </c>
      <c r="N99" s="289"/>
      <c r="O99" s="490" t="s">
        <v>44</v>
      </c>
      <c r="P99" s="487"/>
      <c r="Q99" s="480"/>
      <c r="R99" s="481"/>
    </row>
    <row r="100" spans="1:30">
      <c r="A100" s="445"/>
      <c r="K100" s="486" t="str">
        <f t="shared" si="3"/>
        <v>Tennessee (—)</v>
      </c>
      <c r="L100" s="109"/>
      <c r="M100" s="288" t="s">
        <v>27</v>
      </c>
      <c r="N100" s="289"/>
      <c r="O100" s="490" t="s">
        <v>46</v>
      </c>
      <c r="P100" s="487"/>
      <c r="Q100" s="480"/>
      <c r="R100" s="481"/>
    </row>
    <row r="101" spans="1:30">
      <c r="A101" s="445"/>
      <c r="K101" s="488" t="str">
        <f t="shared" si="3"/>
        <v>West Virginia (—)</v>
      </c>
      <c r="L101" s="374"/>
      <c r="M101" s="375" t="s">
        <v>27</v>
      </c>
      <c r="N101" s="376"/>
      <c r="O101" s="680" t="s">
        <v>49</v>
      </c>
      <c r="P101" s="489"/>
      <c r="Q101" s="480"/>
      <c r="R101" s="481"/>
    </row>
    <row r="102" spans="1:30">
      <c r="A102" s="445"/>
      <c r="K102" s="486"/>
      <c r="L102" s="109"/>
      <c r="M102" s="106"/>
      <c r="N102" s="110"/>
      <c r="O102" s="490"/>
      <c r="P102" s="490"/>
      <c r="Q102" s="480"/>
      <c r="R102" s="481"/>
    </row>
    <row r="103" spans="1:30">
      <c r="A103" s="445"/>
      <c r="Q103" s="480"/>
      <c r="R103" s="481"/>
    </row>
    <row r="104" spans="1:30">
      <c r="A104" s="445"/>
      <c r="K104" s="486"/>
      <c r="L104" s="109"/>
      <c r="M104" s="106"/>
      <c r="N104" s="110"/>
      <c r="O104" s="490"/>
      <c r="P104" s="490"/>
      <c r="Q104" s="480"/>
      <c r="R104" s="481"/>
    </row>
    <row r="105" spans="1:30">
      <c r="A105" s="445"/>
      <c r="Q105" s="480"/>
      <c r="R105" s="481"/>
    </row>
    <row r="106" spans="1:30">
      <c r="A106" s="445"/>
      <c r="K106" s="486"/>
      <c r="L106" s="109"/>
      <c r="M106" s="106"/>
      <c r="N106" s="110"/>
      <c r="O106" s="490"/>
      <c r="P106" s="490"/>
    </row>
    <row r="107" spans="1:30">
      <c r="A107" s="445"/>
      <c r="B107" s="457"/>
      <c r="K107" s="486"/>
      <c r="L107" s="109"/>
      <c r="M107" s="106"/>
      <c r="N107" s="110"/>
      <c r="O107" s="490"/>
      <c r="P107" s="490"/>
    </row>
    <row r="108" spans="1:30">
      <c r="A108" s="437"/>
    </row>
    <row r="109" spans="1:30">
      <c r="A109" s="437"/>
      <c r="B109" s="466" t="s">
        <v>122</v>
      </c>
      <c r="N109" s="446"/>
    </row>
    <row r="110" spans="1:30">
      <c r="A110" s="437"/>
      <c r="J110" s="467">
        <v>20</v>
      </c>
      <c r="K110" s="446"/>
    </row>
    <row r="111" spans="1:30" ht="42" customHeight="1">
      <c r="A111" s="424"/>
      <c r="B111" s="718" t="s">
        <v>205</v>
      </c>
      <c r="C111" s="425"/>
      <c r="D111" s="425"/>
      <c r="E111" s="425"/>
      <c r="F111" s="425"/>
      <c r="G111" s="425"/>
      <c r="H111" s="425"/>
      <c r="I111" s="425"/>
      <c r="J111" s="426"/>
      <c r="K111" s="446"/>
      <c r="L111" s="446"/>
      <c r="M111" s="446"/>
      <c r="N111" s="446"/>
      <c r="O111" s="446"/>
      <c r="P111" s="446"/>
      <c r="Q111" s="431"/>
      <c r="R111" s="431"/>
      <c r="S111" s="431"/>
      <c r="AB111" s="431"/>
      <c r="AC111" s="431"/>
      <c r="AD111" s="431"/>
    </row>
    <row r="112" spans="1:30" s="460" customFormat="1">
      <c r="A112" s="432"/>
      <c r="B112" s="446"/>
      <c r="C112" s="446"/>
      <c r="D112" s="446"/>
      <c r="E112" s="446"/>
      <c r="F112" s="446"/>
      <c r="G112" s="446"/>
      <c r="H112" s="446"/>
      <c r="I112" s="446"/>
      <c r="J112" s="446"/>
      <c r="K112" s="446"/>
      <c r="L112" s="446"/>
      <c r="M112" s="446"/>
      <c r="N112" s="491"/>
      <c r="O112" s="446"/>
      <c r="P112" s="446"/>
      <c r="Q112" s="446"/>
      <c r="R112" s="446"/>
      <c r="S112" s="446"/>
      <c r="T112" s="461"/>
      <c r="U112" s="446"/>
      <c r="V112" s="446"/>
      <c r="W112" s="446"/>
      <c r="X112" s="446"/>
      <c r="Y112" s="446"/>
      <c r="Z112" s="446"/>
      <c r="AA112" s="446"/>
      <c r="AB112" s="446"/>
    </row>
    <row r="113" spans="1:28" s="460" customFormat="1">
      <c r="A113" s="437"/>
      <c r="B113" s="446"/>
      <c r="C113" s="446"/>
      <c r="D113" s="446"/>
      <c r="E113" s="446"/>
      <c r="F113" s="446"/>
      <c r="G113" s="446"/>
      <c r="H113" s="446"/>
      <c r="I113" s="446"/>
      <c r="J113" s="446"/>
      <c r="K113" s="446"/>
      <c r="L113" s="446"/>
      <c r="M113" s="446"/>
      <c r="N113" s="446"/>
      <c r="O113" s="446"/>
      <c r="P113" s="446"/>
      <c r="Q113" s="446"/>
      <c r="R113" s="446"/>
      <c r="S113" s="446"/>
      <c r="T113" s="461"/>
      <c r="U113" s="446"/>
      <c r="V113" s="446"/>
      <c r="W113" s="446"/>
      <c r="X113" s="446"/>
      <c r="Y113" s="446"/>
      <c r="Z113" s="446"/>
      <c r="AA113" s="446"/>
      <c r="AB113" s="446"/>
    </row>
    <row r="114" spans="1:28" s="460" customFormat="1">
      <c r="A114" s="437"/>
      <c r="B114" s="446"/>
      <c r="C114" s="446"/>
      <c r="D114" s="446"/>
      <c r="E114" s="446"/>
      <c r="F114" s="446"/>
      <c r="G114" s="446"/>
      <c r="H114" s="446"/>
      <c r="I114" s="446"/>
      <c r="J114" s="446"/>
      <c r="K114" s="446"/>
      <c r="L114" s="446"/>
      <c r="M114" s="446"/>
      <c r="N114" s="446"/>
      <c r="O114" s="446"/>
      <c r="P114" s="446"/>
      <c r="Q114" s="446"/>
      <c r="R114" s="446"/>
      <c r="S114" s="446"/>
      <c r="T114" s="461"/>
      <c r="U114" s="446"/>
      <c r="V114" s="446"/>
      <c r="W114" s="446"/>
      <c r="X114" s="446"/>
      <c r="Y114" s="446"/>
      <c r="Z114" s="446"/>
      <c r="AA114" s="446"/>
      <c r="AB114" s="446"/>
    </row>
    <row r="115" spans="1:28" s="460" customFormat="1">
      <c r="A115" s="445"/>
      <c r="B115" s="446"/>
      <c r="C115" s="446"/>
      <c r="D115" s="446"/>
      <c r="E115" s="446"/>
      <c r="F115" s="446"/>
      <c r="G115" s="446"/>
      <c r="H115" s="446"/>
      <c r="I115" s="446"/>
      <c r="J115" s="877" t="s">
        <v>211</v>
      </c>
      <c r="K115" s="446"/>
      <c r="L115" s="446"/>
      <c r="M115" s="446"/>
      <c r="N115" s="446"/>
      <c r="O115" s="446"/>
      <c r="P115" s="446"/>
      <c r="Q115" s="446"/>
      <c r="R115" s="446"/>
      <c r="S115" s="446"/>
      <c r="T115" s="461"/>
      <c r="U115" s="446"/>
      <c r="V115" s="446"/>
      <c r="W115" s="446"/>
      <c r="X115" s="446"/>
      <c r="Y115" s="446"/>
      <c r="Z115" s="446"/>
      <c r="AA115" s="446"/>
      <c r="AB115" s="446"/>
    </row>
    <row r="116" spans="1:28" s="460" customFormat="1">
      <c r="A116" s="445"/>
      <c r="B116" s="446"/>
      <c r="C116" s="446"/>
      <c r="D116" s="446"/>
      <c r="E116" s="446"/>
      <c r="F116" s="446"/>
      <c r="G116" s="446"/>
      <c r="H116" s="446"/>
      <c r="I116" s="446"/>
      <c r="J116" s="679"/>
      <c r="K116" s="446"/>
      <c r="L116" s="429" t="s">
        <v>79</v>
      </c>
      <c r="M116" s="446"/>
      <c r="N116" s="446"/>
      <c r="O116" s="446"/>
      <c r="P116" s="446"/>
      <c r="Q116" s="446"/>
      <c r="R116" s="462"/>
      <c r="S116" s="446"/>
      <c r="T116" s="461"/>
      <c r="U116" s="431"/>
      <c r="V116" s="431"/>
      <c r="W116" s="431"/>
      <c r="X116" s="431"/>
      <c r="Y116" s="446"/>
      <c r="Z116" s="446"/>
      <c r="AA116" s="446"/>
      <c r="AB116" s="446"/>
    </row>
    <row r="117" spans="1:28" s="460" customFormat="1">
      <c r="A117" s="445"/>
      <c r="B117" s="446"/>
      <c r="C117" s="446"/>
      <c r="D117" s="446"/>
      <c r="E117" s="446"/>
      <c r="F117" s="446"/>
      <c r="G117" s="446"/>
      <c r="H117" s="446"/>
      <c r="I117" s="446"/>
      <c r="J117" s="446"/>
      <c r="K117" s="470" t="s">
        <v>231</v>
      </c>
      <c r="L117" s="471"/>
      <c r="M117" s="471"/>
      <c r="N117" s="471"/>
      <c r="O117" s="471"/>
      <c r="P117" s="471"/>
      <c r="Q117" s="492"/>
      <c r="R117" s="471"/>
      <c r="S117" s="471"/>
      <c r="T117" s="471"/>
      <c r="U117" s="431"/>
      <c r="V117" s="431"/>
      <c r="W117" s="431"/>
      <c r="X117" s="431"/>
      <c r="Y117" s="493"/>
    </row>
    <row r="118" spans="1:28" s="460" customFormat="1">
      <c r="A118" s="445"/>
      <c r="B118" s="446"/>
      <c r="C118" s="446"/>
      <c r="D118" s="446"/>
      <c r="E118" s="446"/>
      <c r="F118" s="446"/>
      <c r="G118" s="446"/>
      <c r="H118" s="446"/>
      <c r="I118" s="446"/>
      <c r="J118" s="446"/>
      <c r="K118" s="472"/>
      <c r="L118" s="440" t="s">
        <v>11</v>
      </c>
      <c r="M118" s="440" t="s">
        <v>56</v>
      </c>
      <c r="N118" s="440" t="s">
        <v>58</v>
      </c>
      <c r="O118" s="494" t="s">
        <v>12</v>
      </c>
      <c r="P118" s="472"/>
      <c r="Q118" s="483" t="s">
        <v>11</v>
      </c>
      <c r="R118" s="483" t="s">
        <v>56</v>
      </c>
      <c r="S118" s="483" t="s">
        <v>58</v>
      </c>
      <c r="U118" s="431"/>
      <c r="V118" s="431"/>
      <c r="W118" s="431"/>
      <c r="X118" s="431"/>
      <c r="Y118" s="463"/>
    </row>
    <row r="119" spans="1:28" s="460" customFormat="1">
      <c r="A119" s="445"/>
      <c r="B119" s="446"/>
      <c r="C119" s="446"/>
      <c r="D119" s="446"/>
      <c r="E119" s="446"/>
      <c r="F119" s="446"/>
      <c r="G119" s="446"/>
      <c r="H119" s="446"/>
      <c r="I119" s="446"/>
      <c r="J119" s="446"/>
      <c r="K119" s="474"/>
      <c r="L119" s="181"/>
      <c r="M119" s="181"/>
      <c r="N119" s="181"/>
      <c r="O119" s="495"/>
      <c r="P119" s="496"/>
      <c r="Q119" s="497"/>
      <c r="R119" s="498"/>
      <c r="S119" s="497"/>
      <c r="U119" s="431"/>
      <c r="V119" s="431"/>
      <c r="W119" s="431"/>
      <c r="X119" s="431"/>
      <c r="Y119" s="499"/>
    </row>
    <row r="120" spans="1:28" s="460" customFormat="1">
      <c r="A120" s="445"/>
      <c r="B120" s="446"/>
      <c r="C120" s="446"/>
      <c r="D120" s="446"/>
      <c r="E120" s="446"/>
      <c r="F120" s="446"/>
      <c r="G120" s="446"/>
      <c r="H120" s="446"/>
      <c r="I120" s="446"/>
      <c r="J120" s="446"/>
      <c r="K120" s="474"/>
      <c r="L120" s="181"/>
      <c r="M120" s="181"/>
      <c r="N120" s="181"/>
      <c r="O120" s="495"/>
      <c r="P120" s="496"/>
      <c r="Q120" s="497"/>
      <c r="R120" s="498"/>
      <c r="S120" s="497"/>
      <c r="U120" s="431"/>
      <c r="V120" s="431"/>
      <c r="W120" s="431"/>
      <c r="X120" s="431"/>
      <c r="Y120" s="499"/>
    </row>
    <row r="121" spans="1:28" s="460" customFormat="1">
      <c r="A121" s="445"/>
      <c r="B121" s="446"/>
      <c r="C121" s="446"/>
      <c r="D121" s="446"/>
      <c r="E121" s="446"/>
      <c r="F121" s="446"/>
      <c r="G121" s="446"/>
      <c r="H121" s="446"/>
      <c r="I121" s="446"/>
      <c r="J121" s="446"/>
      <c r="K121" s="474" t="str">
        <f>P121&amp;" ("&amp;TEXT(O121,"0.0")&amp;")"</f>
        <v>Kentucky (2.9)</v>
      </c>
      <c r="L121" s="181">
        <f t="shared" ref="L121:N124" si="4">Q121/100</f>
        <v>0.69260700389105068</v>
      </c>
      <c r="M121" s="181">
        <f t="shared" si="4"/>
        <v>0.65175097276264593</v>
      </c>
      <c r="N121" s="181">
        <f t="shared" si="4"/>
        <v>4.0856031128404663E-2</v>
      </c>
      <c r="O121" s="895">
        <v>2.9486436515164201</v>
      </c>
      <c r="P121" s="646" t="s">
        <v>39</v>
      </c>
      <c r="Q121" s="889">
        <v>69.260700389105068</v>
      </c>
      <c r="R121" s="891">
        <v>65.175097276264594</v>
      </c>
      <c r="S121" s="893">
        <v>4.0856031128404666</v>
      </c>
      <c r="U121" s="431"/>
      <c r="V121" s="431"/>
      <c r="W121" s="431"/>
      <c r="X121" s="431"/>
      <c r="Y121" s="499"/>
    </row>
    <row r="122" spans="1:28" s="460" customFormat="1">
      <c r="A122" s="445"/>
      <c r="B122" s="446"/>
      <c r="C122" s="446"/>
      <c r="D122" s="446"/>
      <c r="E122" s="446"/>
      <c r="F122" s="446"/>
      <c r="G122" s="446"/>
      <c r="H122" s="446"/>
      <c r="I122" s="446"/>
      <c r="J122" s="446"/>
      <c r="K122" s="474" t="str">
        <f>P122&amp;" ("&amp;TEXT(O122,"0.0")&amp;")"</f>
        <v>Alabama (0.4)</v>
      </c>
      <c r="L122" s="181">
        <f t="shared" si="4"/>
        <v>0.64476885644768867</v>
      </c>
      <c r="M122" s="181">
        <f t="shared" si="4"/>
        <v>0.59367396593673971</v>
      </c>
      <c r="N122" s="181">
        <f t="shared" si="4"/>
        <v>5.1094890510948912E-2</v>
      </c>
      <c r="O122" s="895">
        <v>0.41438564476887052</v>
      </c>
      <c r="P122" s="645" t="s">
        <v>34</v>
      </c>
      <c r="Q122" s="889">
        <v>64.476885644768871</v>
      </c>
      <c r="R122" s="891">
        <v>59.367396593673973</v>
      </c>
      <c r="S122" s="893">
        <v>5.1094890510948909</v>
      </c>
      <c r="U122" s="431"/>
      <c r="V122" s="431"/>
      <c r="W122" s="431"/>
      <c r="X122" s="431"/>
      <c r="Y122" s="500"/>
    </row>
    <row r="123" spans="1:28" s="460" customFormat="1">
      <c r="A123" s="445"/>
      <c r="B123" s="446"/>
      <c r="C123" s="446"/>
      <c r="D123" s="446"/>
      <c r="E123" s="446"/>
      <c r="F123" s="446"/>
      <c r="G123" s="446"/>
      <c r="H123" s="446"/>
      <c r="I123" s="446"/>
      <c r="J123" s="446"/>
      <c r="K123" s="474" t="str">
        <f>P123&amp;" ("&amp;TEXT(O123,"0.0")&amp;")"</f>
        <v>Louisiana (3.9)</v>
      </c>
      <c r="L123" s="181">
        <f t="shared" si="4"/>
        <v>0.52766155276615523</v>
      </c>
      <c r="M123" s="181">
        <f t="shared" si="4"/>
        <v>0.45420734542073454</v>
      </c>
      <c r="N123" s="181">
        <f t="shared" si="4"/>
        <v>7.3454207345420741E-2</v>
      </c>
      <c r="O123" s="895">
        <v>3.9341196815098627</v>
      </c>
      <c r="P123" s="646" t="s">
        <v>40</v>
      </c>
      <c r="Q123" s="890">
        <v>52.766155276615528</v>
      </c>
      <c r="R123" s="892">
        <v>45.420734542073454</v>
      </c>
      <c r="S123" s="894">
        <v>7.3454207345420741</v>
      </c>
      <c r="U123" s="431"/>
      <c r="V123" s="431"/>
      <c r="W123" s="431"/>
      <c r="X123" s="431"/>
      <c r="Y123" s="500"/>
    </row>
    <row r="124" spans="1:28" s="460" customFormat="1">
      <c r="A124" s="445"/>
      <c r="B124" s="446"/>
      <c r="C124" s="446"/>
      <c r="D124" s="446"/>
      <c r="E124" s="446"/>
      <c r="F124" s="446"/>
      <c r="G124" s="446"/>
      <c r="H124" s="446"/>
      <c r="I124" s="446"/>
      <c r="J124" s="446"/>
      <c r="K124" s="474" t="str">
        <f>P124&amp;" ("&amp;TEXT(O124,"0.0")&amp;")"</f>
        <v>Georgia (-1.2)</v>
      </c>
      <c r="L124" s="181">
        <f t="shared" si="4"/>
        <v>0.52321388325445117</v>
      </c>
      <c r="M124" s="181">
        <f t="shared" si="4"/>
        <v>0.52321388325445117</v>
      </c>
      <c r="N124" s="181">
        <f t="shared" si="4"/>
        <v>0</v>
      </c>
      <c r="O124" s="895">
        <v>-1.1999149327002385</v>
      </c>
      <c r="P124" s="646" t="s">
        <v>38</v>
      </c>
      <c r="Q124" s="889">
        <v>52.32138832544512</v>
      </c>
      <c r="R124" s="891">
        <v>52.32138832544512</v>
      </c>
      <c r="S124" s="893">
        <v>0</v>
      </c>
      <c r="U124" s="431"/>
      <c r="V124" s="431"/>
      <c r="W124" s="431"/>
      <c r="X124" s="431"/>
      <c r="Y124" s="500"/>
    </row>
    <row r="125" spans="1:28" s="460" customFormat="1">
      <c r="A125" s="445"/>
      <c r="B125" s="446"/>
      <c r="C125" s="446"/>
      <c r="D125" s="446"/>
      <c r="E125" s="446"/>
      <c r="F125" s="446"/>
      <c r="G125" s="446"/>
      <c r="H125" s="446"/>
      <c r="I125" s="446"/>
      <c r="J125" s="446"/>
      <c r="K125" s="474" t="str">
        <f t="shared" ref="K125:K129" si="5">P125&amp;" ("&amp;TEXT(O125,"0.0")&amp;")"</f>
        <v>Arkansas (—)</v>
      </c>
      <c r="L125" s="181">
        <f t="shared" ref="L125:N128" si="6">Q125/100</f>
        <v>0</v>
      </c>
      <c r="M125" s="181">
        <f t="shared" si="6"/>
        <v>0</v>
      </c>
      <c r="N125" s="181">
        <f t="shared" si="6"/>
        <v>0</v>
      </c>
      <c r="O125" s="303" t="s">
        <v>27</v>
      </c>
      <c r="P125" s="681" t="s">
        <v>35</v>
      </c>
      <c r="Q125" s="501">
        <v>0</v>
      </c>
      <c r="R125" s="502">
        <v>0</v>
      </c>
      <c r="S125" s="501">
        <v>0</v>
      </c>
      <c r="U125" s="431"/>
      <c r="V125" s="431"/>
      <c r="W125" s="431"/>
      <c r="X125" s="431"/>
      <c r="Y125" s="500"/>
    </row>
    <row r="126" spans="1:28" s="460" customFormat="1">
      <c r="A126" s="445"/>
      <c r="B126" s="446"/>
      <c r="C126" s="446"/>
      <c r="D126" s="446"/>
      <c r="E126" s="446"/>
      <c r="F126" s="446"/>
      <c r="G126" s="446"/>
      <c r="H126" s="446"/>
      <c r="I126" s="446"/>
      <c r="J126" s="446"/>
      <c r="K126" s="474" t="str">
        <f t="shared" si="5"/>
        <v>Florida (—)</v>
      </c>
      <c r="L126" s="181">
        <f t="shared" si="6"/>
        <v>0</v>
      </c>
      <c r="M126" s="181">
        <f t="shared" si="6"/>
        <v>0</v>
      </c>
      <c r="N126" s="181">
        <f t="shared" si="6"/>
        <v>0</v>
      </c>
      <c r="O126" s="303" t="s">
        <v>27</v>
      </c>
      <c r="P126" s="681" t="s">
        <v>37</v>
      </c>
      <c r="Q126" s="497">
        <v>0</v>
      </c>
      <c r="R126" s="498">
        <v>0</v>
      </c>
      <c r="S126" s="497">
        <v>0</v>
      </c>
      <c r="U126" s="431"/>
      <c r="V126" s="431"/>
      <c r="W126" s="431"/>
      <c r="X126" s="431"/>
      <c r="Y126" s="500"/>
    </row>
    <row r="127" spans="1:28" s="460" customFormat="1">
      <c r="A127" s="445"/>
      <c r="B127" s="446"/>
      <c r="C127" s="446"/>
      <c r="D127" s="446"/>
      <c r="E127" s="446"/>
      <c r="F127" s="446"/>
      <c r="G127" s="446"/>
      <c r="H127" s="446"/>
      <c r="I127" s="446"/>
      <c r="J127" s="446"/>
      <c r="K127" s="474" t="str">
        <f t="shared" si="5"/>
        <v>Oklahoma (—)</v>
      </c>
      <c r="L127" s="181">
        <f t="shared" si="6"/>
        <v>0</v>
      </c>
      <c r="M127" s="181">
        <f t="shared" si="6"/>
        <v>0</v>
      </c>
      <c r="N127" s="181">
        <f t="shared" si="6"/>
        <v>0</v>
      </c>
      <c r="O127" s="303" t="s">
        <v>27</v>
      </c>
      <c r="P127" s="681" t="s">
        <v>44</v>
      </c>
      <c r="Q127" s="497">
        <v>0</v>
      </c>
      <c r="R127" s="498">
        <v>0</v>
      </c>
      <c r="S127" s="497">
        <v>0</v>
      </c>
      <c r="U127" s="431"/>
      <c r="V127" s="431"/>
      <c r="W127" s="431"/>
      <c r="X127" s="431"/>
      <c r="Y127" s="500"/>
    </row>
    <row r="128" spans="1:28" s="460" customFormat="1">
      <c r="A128" s="445"/>
      <c r="B128" s="446"/>
      <c r="C128" s="446"/>
      <c r="D128" s="446"/>
      <c r="E128" s="446"/>
      <c r="F128" s="446"/>
      <c r="G128" s="446"/>
      <c r="H128" s="446"/>
      <c r="I128" s="446"/>
      <c r="J128" s="446"/>
      <c r="K128" s="474" t="str">
        <f t="shared" si="5"/>
        <v>Tennessee (—)</v>
      </c>
      <c r="L128" s="181">
        <f t="shared" si="6"/>
        <v>0</v>
      </c>
      <c r="M128" s="181">
        <f t="shared" si="6"/>
        <v>0</v>
      </c>
      <c r="N128" s="181">
        <f t="shared" si="6"/>
        <v>0</v>
      </c>
      <c r="O128" s="303" t="s">
        <v>27</v>
      </c>
      <c r="P128" s="681" t="s">
        <v>46</v>
      </c>
      <c r="Q128" s="497">
        <v>0</v>
      </c>
      <c r="R128" s="503">
        <v>0</v>
      </c>
      <c r="S128" s="497">
        <v>0</v>
      </c>
      <c r="U128" s="431"/>
      <c r="V128" s="431"/>
      <c r="W128" s="431"/>
      <c r="X128" s="431"/>
      <c r="Y128" s="500"/>
    </row>
    <row r="129" spans="1:30" s="460" customFormat="1">
      <c r="A129" s="445"/>
      <c r="B129" s="446"/>
      <c r="C129" s="446"/>
      <c r="D129" s="446"/>
      <c r="E129" s="446"/>
      <c r="F129" s="446"/>
      <c r="G129" s="446"/>
      <c r="H129" s="446"/>
      <c r="I129" s="446"/>
      <c r="J129" s="446"/>
      <c r="K129" s="476" t="str">
        <f t="shared" si="5"/>
        <v>West Virginia (—)</v>
      </c>
      <c r="L129" s="504"/>
      <c r="M129" s="504"/>
      <c r="N129" s="504"/>
      <c r="O129" s="377" t="s">
        <v>27</v>
      </c>
      <c r="P129" s="682" t="s">
        <v>49</v>
      </c>
      <c r="Q129" s="505"/>
      <c r="R129" s="505"/>
      <c r="S129" s="505"/>
      <c r="U129" s="431"/>
      <c r="V129" s="431"/>
      <c r="W129" s="431"/>
      <c r="X129" s="431"/>
      <c r="Y129" s="500"/>
    </row>
    <row r="130" spans="1:30" s="460" customFormat="1">
      <c r="A130" s="445"/>
      <c r="B130" s="446"/>
      <c r="C130" s="446"/>
      <c r="D130" s="446"/>
      <c r="E130" s="446"/>
      <c r="F130" s="446"/>
      <c r="G130" s="446"/>
      <c r="H130" s="446"/>
      <c r="I130" s="446"/>
      <c r="J130" s="446"/>
      <c r="K130" s="450"/>
      <c r="L130" s="111"/>
      <c r="M130" s="111"/>
      <c r="N130" s="111"/>
      <c r="O130" s="189"/>
      <c r="P130" s="111"/>
      <c r="Q130" s="111"/>
      <c r="R130" s="111"/>
      <c r="S130" s="106"/>
      <c r="T130" s="500"/>
      <c r="U130" s="431"/>
      <c r="V130" s="431"/>
      <c r="W130" s="431"/>
      <c r="X130" s="431"/>
      <c r="Y130" s="506"/>
      <c r="Z130" s="507"/>
      <c r="AA130" s="508"/>
      <c r="AB130" s="508"/>
      <c r="AC130" s="509"/>
      <c r="AD130" s="500"/>
    </row>
    <row r="131" spans="1:30" s="460" customFormat="1">
      <c r="A131" s="445"/>
      <c r="B131" s="446"/>
      <c r="C131" s="446"/>
      <c r="D131" s="446"/>
      <c r="E131" s="446"/>
      <c r="F131" s="446"/>
      <c r="G131" s="446"/>
      <c r="H131" s="446"/>
      <c r="I131" s="446"/>
      <c r="J131" s="446"/>
      <c r="L131" s="111"/>
      <c r="M131" s="111"/>
      <c r="N131" s="111"/>
      <c r="O131" s="111"/>
      <c r="P131" s="111"/>
      <c r="Q131" s="111"/>
      <c r="R131" s="111"/>
      <c r="S131" s="106"/>
      <c r="T131" s="510"/>
      <c r="U131" s="431"/>
      <c r="V131" s="431"/>
      <c r="W131" s="431"/>
      <c r="X131" s="431"/>
      <c r="Y131" s="446"/>
      <c r="Z131" s="446"/>
      <c r="AA131" s="446"/>
      <c r="AB131" s="446"/>
      <c r="AC131" s="446"/>
      <c r="AD131" s="510"/>
    </row>
    <row r="132" spans="1:30" s="460" customFormat="1">
      <c r="A132" s="445"/>
      <c r="B132" s="446"/>
      <c r="C132" s="446"/>
      <c r="D132" s="446"/>
      <c r="E132" s="446"/>
      <c r="F132" s="446"/>
      <c r="G132" s="446"/>
      <c r="H132" s="446"/>
      <c r="I132" s="446"/>
      <c r="J132" s="446"/>
      <c r="K132" s="450"/>
      <c r="L132" s="111"/>
      <c r="M132" s="111"/>
      <c r="N132" s="111"/>
      <c r="O132" s="111"/>
      <c r="P132" s="111"/>
      <c r="Q132" s="111"/>
      <c r="R132" s="111"/>
      <c r="S132" s="106"/>
      <c r="T132" s="510"/>
      <c r="U132" s="446"/>
      <c r="V132" s="446"/>
      <c r="W132" s="446"/>
      <c r="X132" s="446"/>
      <c r="Y132" s="446"/>
      <c r="Z132" s="446"/>
      <c r="AA132" s="446"/>
      <c r="AB132" s="446"/>
      <c r="AC132" s="446"/>
      <c r="AD132" s="510"/>
    </row>
    <row r="133" spans="1:30" s="460" customFormat="1">
      <c r="A133" s="445"/>
      <c r="B133" s="446"/>
      <c r="C133" s="446"/>
      <c r="D133" s="446"/>
      <c r="E133" s="446"/>
      <c r="F133" s="446"/>
      <c r="G133" s="446"/>
      <c r="H133" s="446"/>
      <c r="I133" s="446"/>
      <c r="J133" s="446"/>
      <c r="L133" s="111"/>
      <c r="M133" s="111"/>
      <c r="N133" s="111"/>
      <c r="O133" s="111"/>
      <c r="P133" s="111"/>
      <c r="Q133" s="111"/>
      <c r="R133" s="111"/>
      <c r="S133" s="106"/>
      <c r="T133" s="510"/>
      <c r="U133" s="446"/>
      <c r="V133" s="446"/>
      <c r="W133" s="446"/>
      <c r="X133" s="446"/>
      <c r="Y133" s="446"/>
      <c r="Z133" s="446"/>
      <c r="AA133" s="446"/>
      <c r="AB133" s="446"/>
      <c r="AC133" s="446"/>
      <c r="AD133" s="510"/>
    </row>
    <row r="134" spans="1:30" s="460" customFormat="1">
      <c r="A134" s="445"/>
      <c r="B134" s="446"/>
      <c r="C134" s="446"/>
      <c r="D134" s="446"/>
      <c r="E134" s="446"/>
      <c r="F134" s="446"/>
      <c r="G134" s="446"/>
      <c r="H134" s="446"/>
      <c r="I134" s="446"/>
      <c r="J134" s="446"/>
      <c r="K134" s="450"/>
      <c r="L134" s="111"/>
      <c r="M134" s="111"/>
      <c r="N134" s="111"/>
      <c r="O134" s="111"/>
      <c r="P134" s="111"/>
      <c r="Q134" s="111"/>
      <c r="R134" s="111"/>
      <c r="S134" s="106"/>
      <c r="T134" s="510"/>
      <c r="U134" s="446"/>
      <c r="V134" s="446"/>
      <c r="W134" s="446"/>
      <c r="X134" s="446"/>
      <c r="Y134" s="446"/>
      <c r="Z134" s="446"/>
      <c r="AA134" s="446"/>
      <c r="AB134" s="446"/>
      <c r="AC134" s="446"/>
      <c r="AD134" s="510"/>
    </row>
    <row r="135" spans="1:30" s="460" customFormat="1">
      <c r="A135" s="445"/>
      <c r="B135" s="446"/>
      <c r="C135" s="446"/>
      <c r="D135" s="446"/>
      <c r="E135" s="446"/>
      <c r="F135" s="446"/>
      <c r="G135" s="446"/>
      <c r="H135" s="446"/>
      <c r="I135" s="446"/>
      <c r="J135" s="446"/>
      <c r="K135" s="450"/>
      <c r="L135" s="111"/>
      <c r="M135" s="111"/>
      <c r="N135" s="111"/>
      <c r="O135" s="111"/>
      <c r="P135" s="111"/>
      <c r="Q135" s="111"/>
      <c r="R135" s="111"/>
      <c r="S135" s="106"/>
      <c r="T135" s="510"/>
      <c r="U135" s="446"/>
      <c r="V135" s="446"/>
      <c r="W135" s="446"/>
      <c r="X135" s="446"/>
      <c r="Y135" s="446"/>
      <c r="Z135" s="446"/>
      <c r="AA135" s="446"/>
      <c r="AB135" s="446"/>
      <c r="AC135" s="446"/>
      <c r="AD135" s="510"/>
    </row>
    <row r="136" spans="1:30" s="460" customFormat="1">
      <c r="A136" s="445"/>
      <c r="B136" s="446"/>
      <c r="C136" s="446"/>
      <c r="D136" s="446"/>
      <c r="E136" s="446"/>
      <c r="F136" s="446"/>
      <c r="G136" s="446"/>
      <c r="H136" s="446"/>
      <c r="I136" s="446"/>
      <c r="J136" s="446"/>
      <c r="L136" s="111"/>
      <c r="M136" s="111"/>
      <c r="N136" s="111"/>
      <c r="O136" s="111"/>
      <c r="P136" s="111"/>
      <c r="Q136" s="111"/>
      <c r="R136" s="111"/>
      <c r="S136" s="106"/>
      <c r="T136" s="511"/>
      <c r="U136" s="446"/>
      <c r="V136" s="446"/>
      <c r="W136" s="446"/>
      <c r="X136" s="446"/>
      <c r="Y136" s="446"/>
      <c r="Z136" s="446"/>
      <c r="AA136" s="446"/>
      <c r="AB136" s="446"/>
      <c r="AC136" s="446"/>
      <c r="AD136" s="511"/>
    </row>
    <row r="137" spans="1:30" s="460" customFormat="1">
      <c r="A137" s="445"/>
      <c r="B137" s="446"/>
      <c r="C137" s="446"/>
      <c r="D137" s="446"/>
      <c r="E137" s="446"/>
      <c r="F137" s="446"/>
      <c r="G137" s="446"/>
      <c r="H137" s="446"/>
      <c r="I137" s="446"/>
      <c r="J137" s="446"/>
      <c r="K137" s="446"/>
      <c r="T137" s="461"/>
      <c r="U137" s="446"/>
      <c r="V137" s="446"/>
      <c r="W137" s="446"/>
      <c r="X137" s="446"/>
      <c r="Y137" s="446"/>
      <c r="Z137" s="446"/>
      <c r="AA137" s="446"/>
      <c r="AB137" s="446"/>
      <c r="AC137" s="446"/>
    </row>
    <row r="138" spans="1:30" s="460" customFormat="1">
      <c r="A138" s="459"/>
      <c r="B138" s="446"/>
      <c r="C138" s="446"/>
      <c r="D138" s="446"/>
      <c r="E138" s="446"/>
      <c r="F138" s="446"/>
      <c r="G138" s="446"/>
      <c r="H138" s="446"/>
      <c r="I138" s="446"/>
      <c r="J138" s="446"/>
      <c r="K138" s="446"/>
      <c r="T138" s="461"/>
      <c r="U138" s="446"/>
      <c r="V138" s="446"/>
    </row>
    <row r="139" spans="1:30">
      <c r="A139" s="437"/>
      <c r="J139" s="426"/>
      <c r="K139" s="446"/>
      <c r="L139" s="446"/>
      <c r="M139" s="446"/>
      <c r="N139" s="446"/>
      <c r="O139" s="446"/>
      <c r="P139" s="446"/>
      <c r="Q139" s="431"/>
      <c r="R139" s="431"/>
      <c r="S139" s="431"/>
      <c r="AD139" s="431"/>
    </row>
    <row r="140" spans="1:30" s="460" customFormat="1">
      <c r="A140" s="445"/>
      <c r="B140" s="446"/>
      <c r="C140" s="446"/>
      <c r="D140" s="446"/>
      <c r="E140" s="446"/>
      <c r="F140" s="446"/>
      <c r="G140" s="446"/>
      <c r="H140" s="446"/>
      <c r="I140" s="446"/>
      <c r="J140" s="446"/>
      <c r="K140" s="446"/>
      <c r="L140" s="446"/>
      <c r="M140" s="446"/>
      <c r="N140" s="446"/>
      <c r="O140" s="446"/>
      <c r="P140" s="446"/>
      <c r="Q140" s="446"/>
      <c r="R140" s="446"/>
      <c r="S140" s="446"/>
      <c r="T140" s="461"/>
      <c r="U140" s="446"/>
      <c r="V140" s="446"/>
      <c r="W140" s="446"/>
      <c r="X140" s="446"/>
      <c r="Y140" s="446"/>
      <c r="Z140" s="446"/>
      <c r="AA140" s="446"/>
      <c r="AB140" s="446"/>
    </row>
    <row r="141" spans="1:30" s="460" customFormat="1">
      <c r="A141" s="445"/>
      <c r="B141" s="446"/>
      <c r="C141" s="446"/>
      <c r="D141" s="446"/>
      <c r="E141" s="446"/>
      <c r="F141" s="446"/>
      <c r="G141" s="446"/>
      <c r="H141" s="446"/>
      <c r="I141" s="446"/>
      <c r="J141" s="877" t="s">
        <v>211</v>
      </c>
      <c r="K141" s="446"/>
      <c r="L141" s="446"/>
      <c r="M141" s="446"/>
      <c r="N141" s="446"/>
      <c r="O141" s="446"/>
      <c r="P141" s="446"/>
      <c r="Q141" s="446"/>
      <c r="R141" s="446"/>
      <c r="S141" s="446"/>
      <c r="T141" s="461"/>
      <c r="U141" s="446"/>
      <c r="V141" s="446"/>
      <c r="W141" s="446"/>
      <c r="X141" s="446"/>
      <c r="Y141" s="446"/>
      <c r="Z141" s="446"/>
      <c r="AA141" s="446"/>
      <c r="AB141" s="446"/>
    </row>
    <row r="142" spans="1:30" s="460" customFormat="1">
      <c r="A142" s="445"/>
      <c r="B142" s="446"/>
      <c r="C142" s="446"/>
      <c r="D142" s="446"/>
      <c r="E142" s="446"/>
      <c r="F142" s="446"/>
      <c r="G142" s="446"/>
      <c r="H142" s="446"/>
      <c r="I142" s="446"/>
      <c r="J142" s="679"/>
      <c r="K142" s="446"/>
      <c r="L142" s="429" t="s">
        <v>79</v>
      </c>
      <c r="M142" s="446"/>
      <c r="N142" s="446"/>
      <c r="O142" s="446"/>
      <c r="P142" s="446"/>
      <c r="Q142" s="446"/>
      <c r="R142" s="446"/>
      <c r="S142" s="446"/>
      <c r="T142" s="461"/>
      <c r="U142" s="430"/>
      <c r="V142" s="446"/>
      <c r="W142" s="446"/>
      <c r="X142" s="446"/>
      <c r="Y142" s="446"/>
      <c r="Z142" s="446"/>
      <c r="AA142" s="446"/>
      <c r="AB142" s="446"/>
    </row>
    <row r="143" spans="1:30" s="460" customFormat="1">
      <c r="A143" s="445"/>
      <c r="B143" s="446"/>
      <c r="C143" s="446"/>
      <c r="D143" s="446"/>
      <c r="E143" s="446"/>
      <c r="F143" s="446"/>
      <c r="G143" s="446"/>
      <c r="H143" s="446"/>
      <c r="I143" s="446"/>
      <c r="J143" s="446"/>
      <c r="K143" s="470" t="s">
        <v>130</v>
      </c>
      <c r="L143" s="471"/>
      <c r="M143" s="471"/>
      <c r="N143" s="471"/>
      <c r="O143" s="471"/>
      <c r="P143" s="471"/>
      <c r="Q143" s="471"/>
      <c r="R143" s="471"/>
      <c r="S143" s="471"/>
      <c r="T143" s="492"/>
      <c r="U143" s="471"/>
      <c r="V143" s="463"/>
      <c r="W143" s="446"/>
      <c r="X143" s="446"/>
      <c r="Y143" s="446"/>
      <c r="Z143" s="446"/>
      <c r="AA143" s="446"/>
      <c r="AB143" s="446"/>
    </row>
    <row r="144" spans="1:30" s="460" customFormat="1">
      <c r="A144" s="445"/>
      <c r="B144" s="446"/>
      <c r="C144" s="446"/>
      <c r="D144" s="446"/>
      <c r="E144" s="446"/>
      <c r="F144" s="446"/>
      <c r="G144" s="446"/>
      <c r="H144" s="446"/>
      <c r="I144" s="446"/>
      <c r="J144" s="446"/>
      <c r="K144" s="472"/>
      <c r="L144" s="512" t="s">
        <v>13</v>
      </c>
      <c r="M144" s="512" t="s">
        <v>57</v>
      </c>
      <c r="N144" s="513" t="s">
        <v>56</v>
      </c>
      <c r="O144" s="512" t="s">
        <v>58</v>
      </c>
      <c r="P144" s="440"/>
      <c r="Q144" s="514" t="s">
        <v>13</v>
      </c>
      <c r="R144" s="483" t="s">
        <v>57</v>
      </c>
      <c r="S144" s="515" t="s">
        <v>56</v>
      </c>
      <c r="T144" s="483" t="s">
        <v>58</v>
      </c>
      <c r="U144" s="483" t="s">
        <v>12</v>
      </c>
      <c r="V144" s="484"/>
      <c r="W144" s="446"/>
      <c r="X144" s="446"/>
      <c r="Y144" s="446"/>
      <c r="Z144" s="446"/>
      <c r="AA144" s="446"/>
      <c r="AB144" s="446"/>
    </row>
    <row r="145" spans="1:28" s="460" customFormat="1">
      <c r="A145" s="445"/>
      <c r="B145" s="446"/>
      <c r="C145" s="446"/>
      <c r="D145" s="446"/>
      <c r="E145" s="446"/>
      <c r="F145" s="446"/>
      <c r="G145" s="446"/>
      <c r="H145" s="446"/>
      <c r="I145" s="446"/>
      <c r="J145" s="446"/>
      <c r="K145" s="474"/>
      <c r="L145" s="175"/>
      <c r="M145" s="175"/>
      <c r="N145" s="175"/>
      <c r="O145" s="175"/>
      <c r="P145" s="175"/>
      <c r="Q145" s="516"/>
      <c r="R145" s="517"/>
      <c r="S145" s="517"/>
      <c r="T145" s="517"/>
      <c r="U145" s="518"/>
      <c r="V145" s="519"/>
      <c r="W145" s="446"/>
      <c r="X145" s="446"/>
      <c r="Y145" s="446"/>
      <c r="Z145" s="446"/>
      <c r="AA145" s="446"/>
      <c r="AB145" s="446"/>
    </row>
    <row r="146" spans="1:28" s="460" customFormat="1">
      <c r="A146" s="445"/>
      <c r="B146" s="446"/>
      <c r="C146" s="446"/>
      <c r="D146" s="446"/>
      <c r="E146" s="446"/>
      <c r="F146" s="446"/>
      <c r="G146" s="446"/>
      <c r="H146" s="446"/>
      <c r="I146" s="446"/>
      <c r="J146" s="446"/>
      <c r="K146" s="474"/>
      <c r="L146" s="175"/>
      <c r="M146" s="175"/>
      <c r="N146" s="175"/>
      <c r="O146" s="175"/>
      <c r="P146" s="175"/>
      <c r="Q146" s="516"/>
      <c r="R146" s="520"/>
      <c r="S146" s="520"/>
      <c r="T146" s="520"/>
      <c r="U146" s="518"/>
      <c r="V146" s="521"/>
      <c r="W146" s="446"/>
      <c r="X146" s="446"/>
      <c r="Y146" s="446"/>
      <c r="Z146" s="446"/>
      <c r="AA146" s="446"/>
      <c r="AB146" s="446"/>
    </row>
    <row r="147" spans="1:28" s="460" customFormat="1">
      <c r="A147" s="445"/>
      <c r="B147" s="446"/>
      <c r="C147" s="446"/>
      <c r="D147" s="446"/>
      <c r="E147" s="446"/>
      <c r="F147" s="446"/>
      <c r="G147" s="446"/>
      <c r="H147" s="446"/>
      <c r="I147" s="446"/>
      <c r="J147" s="522"/>
      <c r="K147" s="474" t="str">
        <f>V147&amp;" ("&amp;TEXT(U147,"0.0")&amp;")"</f>
        <v>Alabama (6.3)</v>
      </c>
      <c r="L147" s="175">
        <f t="shared" ref="L147:O150" si="7">+Q147/100</f>
        <v>0.70486111111111116</v>
      </c>
      <c r="M147" s="175">
        <f t="shared" si="7"/>
        <v>0.36631944444444442</v>
      </c>
      <c r="N147" s="175">
        <f t="shared" si="7"/>
        <v>0.2517361111111111</v>
      </c>
      <c r="O147" s="175">
        <f t="shared" si="7"/>
        <v>8.6805555555555552E-2</v>
      </c>
      <c r="P147" s="175"/>
      <c r="Q147" s="896">
        <v>70.486111111111114</v>
      </c>
      <c r="R147" s="898">
        <v>36.631944444444443</v>
      </c>
      <c r="S147" s="893">
        <v>25.173611111111111</v>
      </c>
      <c r="T147" s="893">
        <v>8.6805555555555554</v>
      </c>
      <c r="U147" s="900">
        <v>6.3167300036192557</v>
      </c>
      <c r="V147" s="645" t="s">
        <v>34</v>
      </c>
      <c r="W147" s="523"/>
      <c r="X147" s="446"/>
      <c r="Y147" s="446"/>
      <c r="Z147" s="446"/>
      <c r="AA147" s="446"/>
      <c r="AB147" s="446"/>
    </row>
    <row r="148" spans="1:28" s="460" customFormat="1">
      <c r="A148" s="445"/>
      <c r="B148" s="446"/>
      <c r="C148" s="446"/>
      <c r="D148" s="446"/>
      <c r="E148" s="446"/>
      <c r="F148" s="446"/>
      <c r="G148" s="446"/>
      <c r="H148" s="446"/>
      <c r="I148" s="446"/>
      <c r="J148" s="522"/>
      <c r="K148" s="474" t="str">
        <f>V148&amp;" ("&amp;TEXT(U148,"0.0")&amp;")"</f>
        <v>Kentucky (5.4)</v>
      </c>
      <c r="L148" s="175">
        <f t="shared" si="7"/>
        <v>0.41036717062634986</v>
      </c>
      <c r="M148" s="175">
        <f t="shared" si="7"/>
        <v>0.2505399568034557</v>
      </c>
      <c r="N148" s="175">
        <f t="shared" si="7"/>
        <v>0.13174946004319654</v>
      </c>
      <c r="O148" s="175">
        <f t="shared" si="7"/>
        <v>2.8077753779697626E-2</v>
      </c>
      <c r="P148" s="175"/>
      <c r="Q148" s="897">
        <v>41.036717062634985</v>
      </c>
      <c r="R148" s="899">
        <v>25.053995680345569</v>
      </c>
      <c r="S148" s="894">
        <v>13.174946004319654</v>
      </c>
      <c r="T148" s="894">
        <v>2.8077753779697625</v>
      </c>
      <c r="U148" s="900">
        <v>5.4158020299552447</v>
      </c>
      <c r="V148" s="646" t="s">
        <v>39</v>
      </c>
      <c r="W148" s="446"/>
      <c r="X148" s="446"/>
      <c r="Y148" s="446"/>
      <c r="Z148" s="446"/>
      <c r="AA148" s="446"/>
      <c r="AB148" s="446"/>
    </row>
    <row r="149" spans="1:28" s="460" customFormat="1">
      <c r="A149" s="445"/>
      <c r="B149" s="446"/>
      <c r="C149" s="446"/>
      <c r="D149" s="446"/>
      <c r="E149" s="446"/>
      <c r="F149" s="446"/>
      <c r="G149" s="446"/>
      <c r="H149" s="446"/>
      <c r="I149" s="446"/>
      <c r="J149" s="522"/>
      <c r="K149" s="474" t="str">
        <f>V149&amp;" ("&amp;TEXT(U149,"0.0")&amp;")"</f>
        <v>Georgia (3.3)</v>
      </c>
      <c r="L149" s="175">
        <f t="shared" si="7"/>
        <v>0.38211611809577617</v>
      </c>
      <c r="M149" s="175">
        <f t="shared" si="7"/>
        <v>0.22644441305269106</v>
      </c>
      <c r="N149" s="175">
        <f t="shared" si="7"/>
        <v>0.15567170504308517</v>
      </c>
      <c r="O149" s="175">
        <f t="shared" si="7"/>
        <v>0</v>
      </c>
      <c r="P149" s="175"/>
      <c r="Q149" s="896">
        <v>38.211611809577619</v>
      </c>
      <c r="R149" s="898">
        <v>22.644441305269105</v>
      </c>
      <c r="S149" s="893">
        <v>15.567170504308518</v>
      </c>
      <c r="T149" s="893">
        <v>0</v>
      </c>
      <c r="U149" s="900">
        <v>3.3356025823573106</v>
      </c>
      <c r="V149" s="646" t="s">
        <v>38</v>
      </c>
      <c r="W149" s="446"/>
      <c r="X149" s="446"/>
      <c r="Y149" s="446"/>
      <c r="Z149" s="446"/>
      <c r="AA149" s="446"/>
      <c r="AB149" s="446"/>
    </row>
    <row r="150" spans="1:28" s="460" customFormat="1">
      <c r="A150" s="445"/>
      <c r="B150" s="446"/>
      <c r="C150" s="446"/>
      <c r="D150" s="446"/>
      <c r="E150" s="446"/>
      <c r="F150" s="446"/>
      <c r="G150" s="446"/>
      <c r="H150" s="446"/>
      <c r="I150" s="446"/>
      <c r="J150" s="522"/>
      <c r="K150" s="474" t="str">
        <f>V150&amp;" ("&amp;TEXT(U150,"0.0")&amp;")"</f>
        <v>Louisiana (-2.9)</v>
      </c>
      <c r="L150" s="175">
        <f t="shared" si="7"/>
        <v>0.3591057289240801</v>
      </c>
      <c r="M150" s="175">
        <f t="shared" si="7"/>
        <v>0.21285514671634839</v>
      </c>
      <c r="N150" s="175">
        <f t="shared" si="7"/>
        <v>6.8467629250116444E-2</v>
      </c>
      <c r="O150" s="175">
        <f t="shared" si="7"/>
        <v>7.7782952957615281E-2</v>
      </c>
      <c r="P150" s="175"/>
      <c r="Q150" s="896">
        <v>35.910572892408013</v>
      </c>
      <c r="R150" s="898">
        <v>21.285514671634839</v>
      </c>
      <c r="S150" s="898">
        <v>6.8467629250116442</v>
      </c>
      <c r="T150" s="898">
        <v>7.7782952957615281</v>
      </c>
      <c r="U150" s="900">
        <v>-2.8909988168257854</v>
      </c>
      <c r="V150" s="646" t="s">
        <v>40</v>
      </c>
      <c r="W150" s="446"/>
      <c r="X150" s="446"/>
      <c r="Y150" s="446"/>
      <c r="Z150" s="446"/>
      <c r="AA150" s="446"/>
      <c r="AB150" s="446"/>
    </row>
    <row r="151" spans="1:28" s="460" customFormat="1">
      <c r="A151" s="445"/>
      <c r="B151" s="446"/>
      <c r="C151" s="446"/>
      <c r="D151" s="446"/>
      <c r="E151" s="446"/>
      <c r="F151" s="446"/>
      <c r="G151" s="446"/>
      <c r="H151" s="446"/>
      <c r="I151" s="446"/>
      <c r="J151" s="522"/>
      <c r="K151" s="474" t="str">
        <f t="shared" ref="K151:K154" si="8">V151&amp;" ("&amp;TEXT(U151,"0.0")&amp;")"</f>
        <v>Arkansas (—)</v>
      </c>
      <c r="L151" s="175">
        <f t="shared" ref="L151:N155" si="9">+Q151/100</f>
        <v>0</v>
      </c>
      <c r="M151" s="175">
        <f t="shared" si="9"/>
        <v>0</v>
      </c>
      <c r="N151" s="175">
        <f t="shared" si="9"/>
        <v>0</v>
      </c>
      <c r="O151" s="187" t="s">
        <v>27</v>
      </c>
      <c r="P151" s="187"/>
      <c r="Q151" s="516">
        <v>0</v>
      </c>
      <c r="R151" s="517">
        <v>0</v>
      </c>
      <c r="S151" s="520">
        <v>0</v>
      </c>
      <c r="T151" s="520">
        <v>0</v>
      </c>
      <c r="U151" s="299" t="s">
        <v>27</v>
      </c>
      <c r="V151" s="683" t="s">
        <v>35</v>
      </c>
      <c r="W151" s="446"/>
      <c r="X151" s="446"/>
      <c r="Y151" s="446"/>
      <c r="Z151" s="446"/>
      <c r="AA151" s="446"/>
      <c r="AB151" s="446"/>
    </row>
    <row r="152" spans="1:28" s="460" customFormat="1">
      <c r="A152" s="445"/>
      <c r="B152" s="446"/>
      <c r="C152" s="446"/>
      <c r="D152" s="446"/>
      <c r="E152" s="446"/>
      <c r="F152" s="446"/>
      <c r="G152" s="446"/>
      <c r="H152" s="446"/>
      <c r="I152" s="446"/>
      <c r="J152" s="522"/>
      <c r="K152" s="474" t="str">
        <f t="shared" si="8"/>
        <v>Florida (—)</v>
      </c>
      <c r="L152" s="175">
        <f t="shared" si="9"/>
        <v>0</v>
      </c>
      <c r="M152" s="175">
        <f t="shared" si="9"/>
        <v>0</v>
      </c>
      <c r="N152" s="175">
        <f t="shared" si="9"/>
        <v>0</v>
      </c>
      <c r="O152" s="187" t="s">
        <v>27</v>
      </c>
      <c r="P152" s="187"/>
      <c r="Q152" s="516">
        <v>0</v>
      </c>
      <c r="R152" s="517">
        <v>0</v>
      </c>
      <c r="S152" s="520">
        <v>0</v>
      </c>
      <c r="T152" s="520">
        <v>0</v>
      </c>
      <c r="U152" s="299" t="s">
        <v>27</v>
      </c>
      <c r="V152" s="683" t="s">
        <v>37</v>
      </c>
      <c r="W152" s="446"/>
      <c r="X152" s="446"/>
      <c r="Y152" s="446"/>
      <c r="Z152" s="446"/>
      <c r="AA152" s="446"/>
      <c r="AB152" s="446"/>
    </row>
    <row r="153" spans="1:28" s="460" customFormat="1">
      <c r="A153" s="445"/>
      <c r="B153" s="446"/>
      <c r="C153" s="446"/>
      <c r="D153" s="446"/>
      <c r="E153" s="446"/>
      <c r="F153" s="446"/>
      <c r="G153" s="446"/>
      <c r="H153" s="446"/>
      <c r="I153" s="446"/>
      <c r="J153" s="522"/>
      <c r="K153" s="474" t="str">
        <f t="shared" si="8"/>
        <v>Tennessee (—)</v>
      </c>
      <c r="L153" s="175">
        <f t="shared" si="9"/>
        <v>0</v>
      </c>
      <c r="M153" s="175">
        <f t="shared" si="9"/>
        <v>0</v>
      </c>
      <c r="N153" s="175">
        <f t="shared" si="9"/>
        <v>0</v>
      </c>
      <c r="O153" s="187" t="s">
        <v>27</v>
      </c>
      <c r="P153" s="187"/>
      <c r="Q153" s="516">
        <v>0</v>
      </c>
      <c r="R153" s="517">
        <v>0</v>
      </c>
      <c r="S153" s="520">
        <v>0</v>
      </c>
      <c r="T153" s="520">
        <v>0</v>
      </c>
      <c r="U153" s="299" t="s">
        <v>27</v>
      </c>
      <c r="V153" s="681" t="s">
        <v>46</v>
      </c>
      <c r="W153" s="446"/>
      <c r="X153" s="446"/>
      <c r="Y153" s="446"/>
      <c r="Z153" s="446"/>
      <c r="AA153" s="446"/>
      <c r="AB153" s="446"/>
    </row>
    <row r="154" spans="1:28" s="460" customFormat="1">
      <c r="A154" s="445"/>
      <c r="B154" s="446"/>
      <c r="C154" s="446"/>
      <c r="D154" s="446"/>
      <c r="E154" s="446"/>
      <c r="F154" s="446"/>
      <c r="G154" s="446"/>
      <c r="H154" s="446"/>
      <c r="I154" s="446"/>
      <c r="J154" s="522"/>
      <c r="K154" s="476" t="str">
        <f t="shared" si="8"/>
        <v>West Virginia (—)</v>
      </c>
      <c r="L154" s="334">
        <f t="shared" si="9"/>
        <v>0</v>
      </c>
      <c r="M154" s="334">
        <f t="shared" si="9"/>
        <v>0</v>
      </c>
      <c r="N154" s="334">
        <f t="shared" si="9"/>
        <v>0</v>
      </c>
      <c r="O154" s="378" t="s">
        <v>27</v>
      </c>
      <c r="P154" s="378"/>
      <c r="Q154" s="524">
        <v>0</v>
      </c>
      <c r="R154" s="525">
        <v>0</v>
      </c>
      <c r="S154" s="525">
        <v>0</v>
      </c>
      <c r="T154" s="525">
        <v>0</v>
      </c>
      <c r="U154" s="358" t="s">
        <v>27</v>
      </c>
      <c r="V154" s="684" t="s">
        <v>49</v>
      </c>
      <c r="W154" s="446"/>
      <c r="X154" s="446"/>
      <c r="Y154" s="446"/>
      <c r="Z154" s="446"/>
      <c r="AA154" s="446"/>
      <c r="AB154" s="446"/>
    </row>
    <row r="155" spans="1:28" s="460" customFormat="1">
      <c r="A155" s="445"/>
      <c r="B155" s="446"/>
      <c r="C155" s="446"/>
      <c r="D155" s="446"/>
      <c r="E155" s="446"/>
      <c r="F155" s="446"/>
      <c r="G155" s="446"/>
      <c r="H155" s="446"/>
      <c r="I155" s="446"/>
      <c r="J155" s="522"/>
      <c r="K155" s="474"/>
      <c r="L155" s="175">
        <f t="shared" si="9"/>
        <v>0</v>
      </c>
      <c r="M155" s="175">
        <f t="shared" si="9"/>
        <v>0</v>
      </c>
      <c r="N155" s="175">
        <f t="shared" si="9"/>
        <v>0</v>
      </c>
      <c r="O155" s="187"/>
      <c r="P155" s="187"/>
      <c r="Q155" s="526">
        <v>0</v>
      </c>
      <c r="R155" s="527">
        <v>0</v>
      </c>
      <c r="S155" s="527">
        <v>0</v>
      </c>
      <c r="T155" s="527">
        <v>0</v>
      </c>
      <c r="U155" s="290"/>
      <c r="V155" s="496"/>
      <c r="W155" s="446"/>
      <c r="X155" s="446"/>
      <c r="Y155" s="446"/>
      <c r="Z155" s="446"/>
      <c r="AA155" s="446"/>
      <c r="AB155" s="446"/>
    </row>
    <row r="156" spans="1:28" s="460" customFormat="1">
      <c r="A156" s="445"/>
      <c r="B156" s="446"/>
      <c r="C156" s="446"/>
      <c r="D156" s="446"/>
      <c r="E156" s="446"/>
      <c r="F156" s="446"/>
      <c r="G156" s="446"/>
      <c r="H156" s="446"/>
      <c r="I156" s="446"/>
      <c r="J156" s="522"/>
      <c r="K156" s="446"/>
      <c r="L156" s="446"/>
      <c r="M156" s="446"/>
      <c r="N156" s="446"/>
      <c r="O156" s="446"/>
      <c r="P156" s="446"/>
      <c r="Q156" s="528"/>
      <c r="R156" s="528"/>
      <c r="S156" s="528"/>
      <c r="T156" s="528"/>
      <c r="U156" s="528"/>
      <c r="V156" s="446"/>
      <c r="W156" s="446"/>
      <c r="X156" s="446"/>
      <c r="Y156" s="446"/>
      <c r="Z156" s="446"/>
      <c r="AA156" s="446"/>
      <c r="AB156" s="446"/>
    </row>
    <row r="157" spans="1:28" s="529" customFormat="1">
      <c r="A157" s="445"/>
      <c r="B157" s="446"/>
      <c r="C157" s="446"/>
      <c r="D157" s="446"/>
      <c r="E157" s="446"/>
      <c r="F157" s="446"/>
      <c r="G157" s="446"/>
      <c r="H157" s="446"/>
      <c r="I157" s="446"/>
      <c r="J157" s="522"/>
      <c r="K157" s="446"/>
      <c r="L157" s="446"/>
      <c r="M157" s="446"/>
      <c r="N157" s="446"/>
      <c r="O157" s="446"/>
      <c r="P157" s="446"/>
      <c r="Q157" s="528"/>
      <c r="R157" s="528"/>
      <c r="S157" s="528"/>
      <c r="T157" s="528"/>
      <c r="U157" s="528"/>
      <c r="V157" s="446"/>
      <c r="W157" s="446"/>
      <c r="X157" s="446"/>
      <c r="Y157" s="446"/>
      <c r="Z157" s="446"/>
      <c r="AA157" s="446"/>
      <c r="AB157" s="446"/>
    </row>
    <row r="158" spans="1:28" s="460" customFormat="1">
      <c r="A158" s="445"/>
      <c r="B158" s="446"/>
      <c r="C158" s="446"/>
      <c r="D158" s="446"/>
      <c r="E158" s="446"/>
      <c r="F158" s="446"/>
      <c r="G158" s="446"/>
      <c r="H158" s="446"/>
      <c r="I158" s="446"/>
      <c r="J158" s="522"/>
      <c r="K158" s="446"/>
      <c r="L158" s="446"/>
      <c r="M158" s="446"/>
      <c r="N158" s="446"/>
      <c r="O158" s="446"/>
      <c r="P158" s="446"/>
      <c r="Q158" s="528"/>
      <c r="R158" s="528"/>
      <c r="S158" s="528"/>
      <c r="T158" s="528"/>
      <c r="U158" s="528"/>
      <c r="V158" s="446"/>
      <c r="W158" s="446"/>
      <c r="X158" s="446"/>
      <c r="Y158" s="446"/>
      <c r="Z158" s="446"/>
      <c r="AA158" s="446"/>
      <c r="AB158" s="446"/>
    </row>
    <row r="159" spans="1:28" s="460" customFormat="1" ht="12" customHeight="1">
      <c r="A159" s="445"/>
      <c r="B159" s="446"/>
      <c r="C159" s="446"/>
      <c r="D159" s="446"/>
      <c r="E159" s="446"/>
      <c r="F159" s="446"/>
      <c r="G159" s="446"/>
      <c r="H159" s="446"/>
      <c r="I159" s="446"/>
      <c r="J159" s="522"/>
      <c r="K159" s="446"/>
      <c r="L159" s="446"/>
      <c r="M159" s="446"/>
      <c r="N159" s="446"/>
      <c r="O159" s="446"/>
      <c r="P159" s="446"/>
      <c r="Q159" s="446"/>
      <c r="R159" s="446"/>
      <c r="S159" s="446"/>
      <c r="T159" s="446"/>
      <c r="U159" s="446"/>
      <c r="V159" s="446"/>
      <c r="W159" s="446"/>
      <c r="X159" s="446"/>
      <c r="Y159" s="446"/>
      <c r="Z159" s="446"/>
      <c r="AA159" s="446"/>
      <c r="AB159" s="446"/>
    </row>
    <row r="160" spans="1:28" s="460" customFormat="1">
      <c r="A160" s="445"/>
      <c r="B160" s="446"/>
      <c r="C160" s="446"/>
      <c r="D160" s="446"/>
      <c r="E160" s="446"/>
      <c r="F160" s="446"/>
      <c r="G160" s="446"/>
      <c r="H160" s="446"/>
      <c r="I160" s="446"/>
      <c r="J160" s="522"/>
      <c r="K160" s="446"/>
      <c r="L160" s="446"/>
      <c r="M160" s="446"/>
      <c r="N160" s="446"/>
      <c r="O160" s="446"/>
      <c r="P160" s="446"/>
      <c r="Q160" s="446"/>
      <c r="R160" s="446"/>
      <c r="S160" s="446"/>
      <c r="T160" s="446"/>
      <c r="U160" s="446"/>
      <c r="V160" s="446"/>
      <c r="W160" s="446"/>
      <c r="X160" s="446"/>
      <c r="Y160" s="446"/>
      <c r="Z160" s="446"/>
      <c r="AA160" s="446"/>
      <c r="AB160" s="446"/>
    </row>
    <row r="161" spans="1:28" s="460" customFormat="1">
      <c r="A161" s="445"/>
      <c r="B161" s="446"/>
      <c r="C161" s="446"/>
      <c r="D161" s="446"/>
      <c r="E161" s="446"/>
      <c r="F161" s="446"/>
      <c r="G161" s="446"/>
      <c r="H161" s="446"/>
      <c r="I161" s="446"/>
      <c r="J161" s="522"/>
      <c r="K161" s="446"/>
      <c r="L161" s="458"/>
      <c r="M161" s="446"/>
      <c r="N161" s="446"/>
      <c r="O161" s="446"/>
      <c r="P161" s="446"/>
      <c r="Q161" s="446"/>
      <c r="R161" s="446"/>
      <c r="S161" s="446"/>
      <c r="T161" s="446"/>
      <c r="U161" s="446"/>
      <c r="V161" s="446"/>
      <c r="W161" s="446"/>
      <c r="X161" s="446"/>
      <c r="Y161" s="446"/>
      <c r="Z161" s="446"/>
      <c r="AA161" s="446"/>
      <c r="AB161" s="446"/>
    </row>
    <row r="162" spans="1:28" s="460" customFormat="1" ht="13.5" customHeight="1">
      <c r="A162" s="445"/>
      <c r="B162" s="446"/>
      <c r="C162" s="446"/>
      <c r="D162" s="446"/>
      <c r="E162" s="446"/>
      <c r="F162" s="446"/>
      <c r="G162" s="446"/>
      <c r="H162" s="446"/>
      <c r="I162" s="446"/>
      <c r="J162" s="522"/>
      <c r="K162" s="446"/>
      <c r="L162" s="458"/>
      <c r="M162" s="446"/>
      <c r="N162" s="446"/>
      <c r="O162" s="446"/>
      <c r="P162" s="446"/>
      <c r="Q162" s="446"/>
      <c r="R162" s="446"/>
      <c r="S162" s="446"/>
      <c r="T162" s="446"/>
      <c r="U162" s="446"/>
      <c r="V162" s="446"/>
      <c r="W162" s="446"/>
      <c r="X162" s="446"/>
      <c r="Y162" s="446"/>
      <c r="Z162" s="446"/>
      <c r="AA162" s="446"/>
      <c r="AB162" s="446"/>
    </row>
    <row r="163" spans="1:28" s="460" customFormat="1">
      <c r="A163" s="437"/>
      <c r="B163" s="446"/>
      <c r="C163" s="446"/>
      <c r="D163" s="446"/>
      <c r="E163" s="446"/>
      <c r="F163" s="446"/>
      <c r="G163" s="446"/>
      <c r="H163" s="446"/>
      <c r="I163" s="446"/>
      <c r="J163" s="446"/>
      <c r="K163" s="446"/>
      <c r="L163" s="458"/>
      <c r="M163" s="446"/>
      <c r="N163" s="446"/>
      <c r="O163" s="446"/>
      <c r="P163" s="446"/>
      <c r="Q163" s="446"/>
      <c r="R163" s="446"/>
      <c r="S163" s="446"/>
      <c r="T163" s="446"/>
      <c r="U163" s="446"/>
      <c r="V163" s="446"/>
      <c r="W163" s="446"/>
      <c r="X163" s="446"/>
      <c r="Y163" s="446"/>
      <c r="Z163" s="446"/>
      <c r="AA163" s="446"/>
      <c r="AB163" s="446"/>
    </row>
    <row r="164" spans="1:28" s="460" customFormat="1">
      <c r="A164" s="437"/>
      <c r="B164" s="466" t="s">
        <v>182</v>
      </c>
      <c r="C164" s="446"/>
      <c r="D164" s="446"/>
      <c r="E164" s="446"/>
      <c r="F164" s="446"/>
      <c r="G164" s="446"/>
      <c r="H164" s="446"/>
      <c r="I164" s="446"/>
      <c r="J164" s="467">
        <v>21</v>
      </c>
      <c r="K164" s="446"/>
      <c r="L164" s="446"/>
      <c r="M164" s="446"/>
      <c r="N164" s="446"/>
      <c r="O164" s="446"/>
      <c r="P164" s="446"/>
      <c r="Q164" s="446"/>
      <c r="R164" s="446"/>
      <c r="S164" s="446"/>
      <c r="T164" s="446"/>
      <c r="U164" s="446"/>
      <c r="V164" s="446"/>
      <c r="W164" s="446"/>
      <c r="X164" s="446"/>
      <c r="Y164" s="446"/>
      <c r="Z164" s="446"/>
      <c r="AA164" s="446"/>
      <c r="AB164" s="446"/>
    </row>
    <row r="165" spans="1:28" ht="45.75" customHeight="1">
      <c r="A165" s="424"/>
      <c r="B165" s="718" t="s">
        <v>206</v>
      </c>
      <c r="C165" s="425"/>
      <c r="D165" s="425"/>
      <c r="E165" s="425"/>
      <c r="F165" s="425"/>
      <c r="G165" s="425"/>
      <c r="H165" s="425"/>
      <c r="I165" s="425"/>
    </row>
    <row r="166" spans="1:28">
      <c r="A166" s="432"/>
    </row>
    <row r="167" spans="1:28">
      <c r="A167" s="437"/>
    </row>
    <row r="168" spans="1:28">
      <c r="A168" s="437"/>
    </row>
    <row r="169" spans="1:28">
      <c r="A169" s="445"/>
      <c r="Q169" s="461"/>
    </row>
    <row r="170" spans="1:28">
      <c r="A170" s="445"/>
    </row>
    <row r="171" spans="1:28">
      <c r="A171" s="445"/>
      <c r="J171" s="877" t="s">
        <v>211</v>
      </c>
      <c r="N171" s="430"/>
      <c r="O171" s="47"/>
      <c r="P171" s="47"/>
      <c r="Q171" s="46"/>
    </row>
    <row r="172" spans="1:28">
      <c r="A172" s="445"/>
      <c r="K172" s="470" t="s">
        <v>121</v>
      </c>
      <c r="L172" s="471"/>
      <c r="M172" s="471"/>
      <c r="N172" s="471"/>
      <c r="O172" s="47"/>
      <c r="P172" s="47"/>
      <c r="Q172" s="46"/>
    </row>
    <row r="173" spans="1:28">
      <c r="A173" s="445"/>
      <c r="K173" s="472"/>
      <c r="L173" s="483" t="s">
        <v>6</v>
      </c>
      <c r="M173" s="530" t="s">
        <v>3</v>
      </c>
      <c r="N173" s="440"/>
      <c r="O173" s="47"/>
      <c r="P173" s="47"/>
      <c r="Q173" s="46"/>
    </row>
    <row r="174" spans="1:28">
      <c r="A174" s="445"/>
      <c r="K174" s="531" t="str">
        <f>N174&amp;" ("&amp;TEXT(L174,"###,###")&amp;")"</f>
        <v>SREB states (69,447)</v>
      </c>
      <c r="L174" s="901">
        <v>69447</v>
      </c>
      <c r="M174" s="799">
        <v>1.2007635923815631E-2</v>
      </c>
      <c r="N174" s="652" t="s">
        <v>0</v>
      </c>
      <c r="O174" s="47"/>
      <c r="P174" s="47"/>
      <c r="Q174" s="46"/>
    </row>
    <row r="175" spans="1:28">
      <c r="A175" s="445"/>
      <c r="K175" s="531"/>
      <c r="L175" s="687"/>
      <c r="M175" s="799"/>
      <c r="N175" s="652"/>
      <c r="O175" s="47"/>
      <c r="P175" s="47"/>
      <c r="Q175" s="46"/>
    </row>
    <row r="176" spans="1:28">
      <c r="A176" s="445"/>
      <c r="K176" s="531" t="str">
        <f t="shared" ref="K176:K182" si="10">N176&amp;" ("&amp;TEXT(L176,"###,###")&amp;")"</f>
        <v>Kentucky (3,699)</v>
      </c>
      <c r="L176" s="901">
        <v>3699</v>
      </c>
      <c r="M176" s="799">
        <v>0.27993079584775088</v>
      </c>
      <c r="N176" s="652" t="s">
        <v>39</v>
      </c>
      <c r="O176" s="47"/>
      <c r="P176" s="47"/>
      <c r="Q176" s="46"/>
    </row>
    <row r="177" spans="1:18">
      <c r="A177" s="445"/>
      <c r="K177" s="531" t="str">
        <f t="shared" si="10"/>
        <v>Alabama (1,427)</v>
      </c>
      <c r="L177" s="901">
        <v>1427</v>
      </c>
      <c r="M177" s="799">
        <v>0.24303135888501742</v>
      </c>
      <c r="N177" s="652" t="s">
        <v>34</v>
      </c>
      <c r="O177" s="47"/>
      <c r="P177" s="47"/>
      <c r="Q177" s="46"/>
    </row>
    <row r="178" spans="1:18">
      <c r="A178" s="445"/>
      <c r="K178" s="531" t="str">
        <f t="shared" si="10"/>
        <v>Louisiana (4,418)</v>
      </c>
      <c r="L178" s="901">
        <v>4418</v>
      </c>
      <c r="M178" s="902">
        <v>0.11848101265822784</v>
      </c>
      <c r="N178" s="652" t="s">
        <v>40</v>
      </c>
      <c r="O178" s="47"/>
      <c r="P178" s="47"/>
      <c r="Q178" s="46"/>
    </row>
    <row r="179" spans="1:18">
      <c r="A179" s="445"/>
      <c r="K179" s="531" t="str">
        <f t="shared" si="10"/>
        <v>Oklahoma (12,572)</v>
      </c>
      <c r="L179" s="819">
        <v>12572</v>
      </c>
      <c r="M179" s="903">
        <v>2.7208105237355992E-2</v>
      </c>
      <c r="N179" s="652" t="s">
        <v>44</v>
      </c>
      <c r="O179" s="47"/>
      <c r="P179" s="47"/>
      <c r="Q179" s="46"/>
    </row>
    <row r="180" spans="1:18">
      <c r="A180" s="445"/>
      <c r="K180" s="531" t="str">
        <f t="shared" si="10"/>
        <v>West Virginia (1,203)</v>
      </c>
      <c r="L180" s="819">
        <v>1203</v>
      </c>
      <c r="M180" s="801">
        <v>3.336113427856547E-3</v>
      </c>
      <c r="N180" s="654" t="s">
        <v>49</v>
      </c>
      <c r="O180" s="47"/>
      <c r="P180" s="47"/>
      <c r="Q180" s="46"/>
    </row>
    <row r="181" spans="1:18">
      <c r="A181" s="445"/>
      <c r="K181" s="531" t="str">
        <f t="shared" si="10"/>
        <v>Tennessee (7,066)</v>
      </c>
      <c r="L181" s="901">
        <v>7066</v>
      </c>
      <c r="M181" s="799">
        <v>-6.7472589260612875E-3</v>
      </c>
      <c r="N181" s="652" t="s">
        <v>46</v>
      </c>
      <c r="O181" s="47"/>
      <c r="P181" s="47"/>
      <c r="Q181" s="46"/>
    </row>
    <row r="182" spans="1:18">
      <c r="A182" s="445"/>
      <c r="K182" s="531" t="str">
        <f t="shared" si="10"/>
        <v>Georgia (39,062)</v>
      </c>
      <c r="L182" s="901">
        <v>39062</v>
      </c>
      <c r="M182" s="799">
        <v>-2.54721452985056E-2</v>
      </c>
      <c r="N182" s="652" t="s">
        <v>38</v>
      </c>
      <c r="O182" s="47"/>
      <c r="P182" s="47"/>
      <c r="Q182" s="46"/>
    </row>
    <row r="183" spans="1:18">
      <c r="A183" s="445"/>
      <c r="K183" s="531" t="str">
        <f>N183&amp;" ("&amp;TEXT(M183,"###,###")&amp;")"</f>
        <v>Arkansas (—)</v>
      </c>
      <c r="L183" s="298"/>
      <c r="M183" s="299" t="s">
        <v>27</v>
      </c>
      <c r="N183" s="685" t="s">
        <v>35</v>
      </c>
      <c r="O183" s="47"/>
      <c r="P183" s="47"/>
      <c r="Q183" s="46"/>
    </row>
    <row r="184" spans="1:18">
      <c r="A184" s="445"/>
      <c r="K184" s="532" t="str">
        <f>N184&amp;" ("&amp;TEXT(M184,"###,###")&amp;")"</f>
        <v>Florida (—)</v>
      </c>
      <c r="L184" s="314"/>
      <c r="M184" s="358" t="s">
        <v>27</v>
      </c>
      <c r="N184" s="686" t="s">
        <v>37</v>
      </c>
      <c r="O184" s="47"/>
      <c r="P184" s="47"/>
      <c r="Q184" s="46"/>
    </row>
    <row r="185" spans="1:18">
      <c r="A185" s="445"/>
      <c r="O185" s="47"/>
      <c r="P185" s="47"/>
      <c r="Q185" s="46"/>
    </row>
    <row r="186" spans="1:18">
      <c r="A186" s="445"/>
      <c r="O186" s="47"/>
      <c r="P186" s="47"/>
      <c r="Q186" s="46"/>
    </row>
    <row r="187" spans="1:18">
      <c r="A187" s="445"/>
      <c r="O187" s="47"/>
      <c r="P187" s="47"/>
      <c r="Q187" s="46"/>
    </row>
    <row r="188" spans="1:18">
      <c r="A188" s="445"/>
      <c r="K188" s="533"/>
      <c r="L188" s="113"/>
      <c r="M188" s="106"/>
      <c r="N188" s="534"/>
      <c r="O188" s="47"/>
      <c r="P188" s="47"/>
      <c r="Q188" s="46"/>
    </row>
    <row r="189" spans="1:18">
      <c r="A189" s="445"/>
      <c r="K189" s="533"/>
      <c r="L189" s="113"/>
      <c r="M189" s="106"/>
      <c r="N189" s="534"/>
    </row>
    <row r="190" spans="1:18">
      <c r="A190" s="445"/>
      <c r="K190" s="533"/>
      <c r="L190" s="113"/>
      <c r="M190" s="106"/>
      <c r="N190" s="534"/>
      <c r="R190" s="48"/>
    </row>
    <row r="191" spans="1:18">
      <c r="A191" s="445"/>
    </row>
    <row r="192" spans="1:18">
      <c r="A192" s="459"/>
    </row>
    <row r="193" spans="1:28">
      <c r="A193" s="437"/>
    </row>
    <row r="194" spans="1:28" s="460" customFormat="1">
      <c r="A194" s="445"/>
      <c r="B194" s="446"/>
      <c r="C194" s="446"/>
      <c r="D194" s="446"/>
      <c r="E194" s="446"/>
      <c r="F194" s="446"/>
      <c r="G194" s="446"/>
      <c r="H194" s="446"/>
      <c r="I194" s="446"/>
      <c r="J194" s="535"/>
      <c r="K194" s="446"/>
      <c r="L194" s="446"/>
      <c r="M194" s="446"/>
      <c r="N194" s="446"/>
      <c r="O194" s="446"/>
      <c r="P194" s="446"/>
      <c r="Q194" s="446"/>
      <c r="R194" s="446"/>
      <c r="S194" s="446"/>
      <c r="T194" s="461"/>
      <c r="U194" s="446"/>
      <c r="V194" s="446"/>
      <c r="W194" s="446"/>
      <c r="X194" s="446"/>
      <c r="Y194" s="446"/>
      <c r="Z194" s="446"/>
      <c r="AA194" s="446"/>
      <c r="AB194" s="446"/>
    </row>
    <row r="195" spans="1:28" s="460" customFormat="1">
      <c r="A195" s="445"/>
      <c r="B195" s="446"/>
      <c r="C195" s="446"/>
      <c r="D195" s="446"/>
      <c r="E195" s="446"/>
      <c r="F195" s="446"/>
      <c r="G195" s="446"/>
      <c r="H195" s="446"/>
      <c r="I195" s="446"/>
      <c r="J195" s="535"/>
      <c r="K195" s="428"/>
      <c r="L195" s="428"/>
      <c r="M195" s="428"/>
      <c r="N195" s="428"/>
      <c r="O195" s="428"/>
      <c r="P195" s="428"/>
      <c r="Q195" s="446"/>
      <c r="R195" s="446"/>
      <c r="S195" s="446"/>
      <c r="T195" s="461"/>
      <c r="U195" s="446"/>
      <c r="V195" s="446"/>
      <c r="W195" s="446"/>
      <c r="X195" s="446"/>
      <c r="Y195" s="446"/>
      <c r="Z195" s="446"/>
      <c r="AA195" s="446"/>
      <c r="AB195" s="446"/>
    </row>
    <row r="196" spans="1:28" s="460" customFormat="1">
      <c r="A196" s="445"/>
      <c r="B196" s="446"/>
      <c r="C196" s="446"/>
      <c r="D196" s="446"/>
      <c r="E196" s="446"/>
      <c r="F196" s="446"/>
      <c r="G196" s="446"/>
      <c r="H196" s="446"/>
      <c r="I196" s="446"/>
      <c r="J196" s="535"/>
      <c r="K196" s="428"/>
      <c r="L196" s="428"/>
      <c r="M196" s="428"/>
      <c r="N196" s="428"/>
      <c r="O196" s="428"/>
      <c r="P196" s="428"/>
      <c r="Q196" s="446"/>
      <c r="R196" s="446"/>
      <c r="S196" s="446"/>
      <c r="T196" s="461"/>
      <c r="U196" s="446"/>
      <c r="V196" s="446"/>
      <c r="W196" s="446"/>
      <c r="X196" s="446"/>
      <c r="Y196" s="446"/>
      <c r="Z196" s="446"/>
      <c r="AA196" s="446"/>
      <c r="AB196" s="446"/>
    </row>
    <row r="197" spans="1:28" s="460" customFormat="1">
      <c r="A197" s="445"/>
      <c r="B197" s="446"/>
      <c r="C197" s="446"/>
      <c r="D197" s="446"/>
      <c r="E197" s="446"/>
      <c r="F197" s="446"/>
      <c r="G197" s="446"/>
      <c r="H197" s="446"/>
      <c r="I197" s="446"/>
      <c r="J197" s="535"/>
      <c r="K197" s="536"/>
      <c r="L197" s="92"/>
      <c r="M197" s="92"/>
      <c r="N197" s="92"/>
      <c r="O197" s="118"/>
      <c r="P197" s="118"/>
      <c r="Q197" s="118"/>
      <c r="R197" s="118"/>
      <c r="S197" s="536"/>
      <c r="T197" s="461"/>
      <c r="U197" s="446"/>
      <c r="V197" s="446"/>
      <c r="W197" s="446"/>
      <c r="X197" s="446"/>
      <c r="Y197" s="446"/>
      <c r="Z197" s="446"/>
      <c r="AA197" s="446"/>
      <c r="AB197" s="446"/>
    </row>
    <row r="198" spans="1:28" s="460" customFormat="1">
      <c r="A198" s="445"/>
      <c r="B198" s="446"/>
      <c r="C198" s="446"/>
      <c r="D198" s="446"/>
      <c r="E198" s="446"/>
      <c r="F198" s="446"/>
      <c r="G198" s="446"/>
      <c r="H198" s="446"/>
      <c r="I198" s="446"/>
      <c r="J198" s="535"/>
      <c r="K198" s="533"/>
      <c r="L198" s="106"/>
      <c r="M198" s="92"/>
      <c r="N198" s="92"/>
      <c r="O198" s="118"/>
      <c r="P198" s="118"/>
      <c r="Q198" s="118"/>
      <c r="R198" s="118"/>
      <c r="S198" s="536"/>
      <c r="T198" s="461"/>
      <c r="U198" s="446"/>
      <c r="V198" s="446"/>
      <c r="W198" s="446"/>
      <c r="X198" s="446"/>
      <c r="Y198" s="446"/>
      <c r="Z198" s="446"/>
      <c r="AA198" s="446"/>
      <c r="AB198" s="446"/>
    </row>
    <row r="199" spans="1:28" s="460" customFormat="1">
      <c r="A199" s="445"/>
      <c r="B199" s="446"/>
      <c r="C199" s="446"/>
      <c r="D199" s="446"/>
      <c r="E199" s="446"/>
      <c r="F199" s="446"/>
      <c r="G199" s="446"/>
      <c r="H199" s="446"/>
      <c r="I199" s="446"/>
      <c r="J199" s="535"/>
      <c r="K199" s="533"/>
      <c r="L199" s="106"/>
      <c r="M199" s="92"/>
      <c r="N199" s="92"/>
      <c r="O199" s="118"/>
      <c r="P199" s="118"/>
      <c r="Q199" s="118"/>
      <c r="R199" s="118"/>
      <c r="S199" s="536"/>
      <c r="T199" s="461"/>
      <c r="U199" s="446"/>
      <c r="V199" s="446"/>
      <c r="W199" s="446"/>
      <c r="X199" s="446"/>
      <c r="Y199" s="446"/>
      <c r="Z199" s="446"/>
      <c r="AA199" s="446"/>
      <c r="AB199" s="446"/>
    </row>
    <row r="200" spans="1:28" s="460" customFormat="1">
      <c r="A200" s="445"/>
      <c r="B200" s="446"/>
      <c r="C200" s="446"/>
      <c r="D200" s="446"/>
      <c r="E200" s="446"/>
      <c r="F200" s="446"/>
      <c r="G200" s="446"/>
      <c r="H200" s="446"/>
      <c r="I200" s="446"/>
      <c r="J200" s="535"/>
      <c r="K200" s="533"/>
      <c r="L200" s="106"/>
      <c r="M200" s="92"/>
      <c r="N200" s="92"/>
      <c r="O200" s="118"/>
      <c r="P200" s="118"/>
      <c r="Q200" s="118"/>
      <c r="R200" s="118"/>
      <c r="S200" s="536"/>
      <c r="T200" s="461"/>
      <c r="U200" s="446"/>
      <c r="V200" s="446"/>
      <c r="W200" s="446"/>
      <c r="X200" s="446"/>
      <c r="Y200" s="446"/>
      <c r="Z200" s="446"/>
      <c r="AA200" s="446"/>
      <c r="AB200" s="446"/>
    </row>
    <row r="201" spans="1:28" s="460" customFormat="1">
      <c r="A201" s="445"/>
      <c r="B201" s="446"/>
      <c r="C201" s="446"/>
      <c r="D201" s="446"/>
      <c r="E201" s="446"/>
      <c r="F201" s="446"/>
      <c r="G201" s="446"/>
      <c r="H201" s="446"/>
      <c r="I201" s="446"/>
      <c r="J201" s="535"/>
      <c r="K201" s="533"/>
      <c r="L201" s="106"/>
      <c r="M201" s="92"/>
      <c r="N201" s="92"/>
      <c r="O201" s="118"/>
      <c r="P201" s="118"/>
      <c r="Q201" s="118"/>
      <c r="R201" s="118"/>
      <c r="S201" s="536"/>
      <c r="T201" s="461"/>
      <c r="U201" s="446"/>
      <c r="V201" s="446"/>
      <c r="W201" s="446"/>
      <c r="X201" s="446"/>
      <c r="Y201" s="446"/>
      <c r="Z201" s="446"/>
      <c r="AA201" s="446"/>
      <c r="AB201" s="446"/>
    </row>
    <row r="202" spans="1:28" s="460" customFormat="1">
      <c r="A202" s="445"/>
      <c r="B202" s="537" t="s">
        <v>138</v>
      </c>
      <c r="C202" s="446"/>
      <c r="D202" s="446"/>
      <c r="E202" s="446"/>
      <c r="F202" s="446"/>
      <c r="G202" s="446"/>
      <c r="H202" s="446"/>
      <c r="I202" s="446"/>
      <c r="J202" s="535"/>
      <c r="K202" s="533"/>
      <c r="L202" s="106"/>
      <c r="M202" s="92"/>
      <c r="N202" s="92"/>
      <c r="O202" s="118"/>
      <c r="P202" s="118"/>
      <c r="Q202" s="118"/>
      <c r="R202" s="118"/>
      <c r="S202" s="536"/>
      <c r="T202" s="461"/>
      <c r="U202" s="446"/>
      <c r="V202" s="446"/>
      <c r="W202" s="446"/>
      <c r="X202" s="446"/>
      <c r="Y202" s="446"/>
      <c r="Z202" s="446"/>
      <c r="AA202" s="446"/>
      <c r="AB202" s="446"/>
    </row>
    <row r="203" spans="1:28" s="460" customFormat="1">
      <c r="A203" s="445"/>
      <c r="B203" s="537"/>
      <c r="C203" s="446"/>
      <c r="D203" s="446"/>
      <c r="E203" s="446"/>
      <c r="F203" s="446"/>
      <c r="G203" s="446"/>
      <c r="H203" s="446"/>
      <c r="I203" s="446"/>
      <c r="J203" s="535"/>
      <c r="K203" s="533"/>
      <c r="L203" s="106"/>
      <c r="M203" s="92"/>
      <c r="N203" s="92"/>
      <c r="O203" s="118"/>
      <c r="P203" s="118"/>
      <c r="Q203" s="118"/>
      <c r="R203" s="118"/>
      <c r="S203" s="536"/>
      <c r="T203" s="461"/>
      <c r="U203" s="446"/>
      <c r="V203" s="446"/>
      <c r="W203" s="446"/>
      <c r="X203" s="446"/>
      <c r="Y203" s="446"/>
      <c r="Z203" s="446"/>
      <c r="AA203" s="446"/>
      <c r="AB203" s="446"/>
    </row>
    <row r="204" spans="1:28" s="460" customFormat="1">
      <c r="A204" s="445"/>
      <c r="B204" s="446"/>
      <c r="C204" s="446"/>
      <c r="D204" s="446"/>
      <c r="E204" s="446"/>
      <c r="F204" s="446"/>
      <c r="G204" s="446"/>
      <c r="H204" s="446"/>
      <c r="I204" s="446"/>
      <c r="J204" s="535"/>
      <c r="K204" s="533"/>
      <c r="L204" s="106"/>
      <c r="M204" s="92"/>
      <c r="N204" s="92"/>
      <c r="O204" s="118"/>
      <c r="P204" s="118"/>
      <c r="Q204" s="118"/>
      <c r="R204" s="118"/>
      <c r="S204" s="536"/>
      <c r="T204" s="461"/>
      <c r="U204" s="446"/>
      <c r="V204" s="446"/>
      <c r="W204" s="446"/>
      <c r="X204" s="446"/>
      <c r="Y204" s="446"/>
      <c r="Z204" s="446"/>
      <c r="AA204" s="446"/>
      <c r="AB204" s="446"/>
    </row>
    <row r="205" spans="1:28" s="460" customFormat="1">
      <c r="A205" s="445"/>
      <c r="B205" s="446"/>
      <c r="C205" s="446"/>
      <c r="D205" s="446"/>
      <c r="E205" s="446"/>
      <c r="F205" s="446"/>
      <c r="G205" s="446"/>
      <c r="H205" s="446"/>
      <c r="I205" s="446"/>
      <c r="J205" s="535"/>
      <c r="K205" s="533"/>
      <c r="L205" s="106"/>
      <c r="M205" s="92"/>
      <c r="N205" s="92"/>
      <c r="O205" s="118"/>
      <c r="P205" s="118"/>
      <c r="Q205" s="118"/>
      <c r="R205" s="118"/>
      <c r="S205" s="536"/>
      <c r="T205" s="461"/>
      <c r="U205" s="446"/>
      <c r="V205" s="446"/>
      <c r="W205" s="446"/>
      <c r="X205" s="446"/>
      <c r="Y205" s="446"/>
      <c r="Z205" s="446"/>
      <c r="AA205" s="446"/>
      <c r="AB205" s="446"/>
    </row>
    <row r="206" spans="1:28" s="460" customFormat="1">
      <c r="A206" s="445"/>
      <c r="B206" s="446"/>
      <c r="C206" s="446"/>
      <c r="D206" s="446"/>
      <c r="E206" s="446"/>
      <c r="F206" s="446"/>
      <c r="G206" s="446"/>
      <c r="H206" s="446"/>
      <c r="I206" s="446"/>
      <c r="J206" s="535"/>
      <c r="K206" s="533"/>
      <c r="L206" s="106"/>
      <c r="M206" s="92"/>
      <c r="N206" s="92"/>
      <c r="O206" s="118"/>
      <c r="P206" s="118"/>
      <c r="Q206" s="118"/>
      <c r="R206" s="118"/>
      <c r="S206" s="536"/>
      <c r="T206" s="461"/>
      <c r="U206" s="446"/>
      <c r="V206" s="446"/>
      <c r="W206" s="446"/>
      <c r="X206" s="446"/>
      <c r="Y206" s="446"/>
      <c r="Z206" s="446"/>
      <c r="AA206" s="446"/>
      <c r="AB206" s="446"/>
    </row>
    <row r="207" spans="1:28" s="460" customFormat="1">
      <c r="A207" s="445"/>
      <c r="B207" s="446"/>
      <c r="C207" s="446"/>
      <c r="D207" s="446"/>
      <c r="E207" s="446"/>
      <c r="F207" s="446"/>
      <c r="G207" s="446"/>
      <c r="H207" s="446"/>
      <c r="I207" s="446"/>
      <c r="J207" s="535"/>
      <c r="K207" s="533"/>
      <c r="L207" s="106"/>
      <c r="M207" s="92"/>
      <c r="N207" s="92"/>
      <c r="O207" s="118"/>
      <c r="P207" s="118"/>
      <c r="Q207" s="118"/>
      <c r="R207" s="118"/>
      <c r="S207" s="536"/>
      <c r="T207" s="461"/>
      <c r="U207" s="446"/>
      <c r="V207" s="446"/>
      <c r="W207" s="446"/>
      <c r="X207" s="446"/>
      <c r="Y207" s="446"/>
      <c r="Z207" s="446"/>
      <c r="AA207" s="446"/>
      <c r="AB207" s="446"/>
    </row>
    <row r="208" spans="1:28" s="460" customFormat="1">
      <c r="A208" s="445"/>
      <c r="B208" s="446"/>
      <c r="C208" s="446"/>
      <c r="D208" s="446"/>
      <c r="E208" s="446"/>
      <c r="F208" s="446"/>
      <c r="G208" s="446"/>
      <c r="H208" s="446"/>
      <c r="I208" s="446"/>
      <c r="J208" s="535"/>
      <c r="K208" s="533"/>
      <c r="L208" s="106"/>
      <c r="M208" s="92"/>
      <c r="N208" s="92"/>
      <c r="O208" s="118"/>
      <c r="P208" s="118"/>
      <c r="Q208" s="118"/>
      <c r="R208" s="118"/>
      <c r="S208" s="536"/>
      <c r="T208" s="461"/>
      <c r="U208" s="446"/>
      <c r="V208" s="446"/>
      <c r="W208" s="446"/>
      <c r="X208" s="446"/>
      <c r="Y208" s="446"/>
      <c r="Z208" s="446"/>
      <c r="AA208" s="446"/>
      <c r="AB208" s="446"/>
    </row>
    <row r="209" spans="1:28" s="460" customFormat="1">
      <c r="A209" s="445"/>
      <c r="B209" s="446"/>
      <c r="C209" s="446"/>
      <c r="D209" s="446"/>
      <c r="E209" s="446"/>
      <c r="F209" s="446"/>
      <c r="G209" s="446"/>
      <c r="H209" s="446"/>
      <c r="I209" s="446"/>
      <c r="J209" s="535"/>
      <c r="K209" s="533"/>
      <c r="L209" s="106"/>
      <c r="M209" s="92"/>
      <c r="N209" s="92"/>
      <c r="O209" s="118"/>
      <c r="P209" s="118"/>
      <c r="Q209" s="118"/>
      <c r="R209" s="118"/>
      <c r="S209" s="536"/>
      <c r="T209" s="461"/>
      <c r="U209" s="446"/>
      <c r="V209" s="446"/>
      <c r="W209" s="446"/>
      <c r="X209" s="446"/>
      <c r="Y209" s="446"/>
      <c r="Z209" s="446"/>
      <c r="AA209" s="446"/>
      <c r="AB209" s="446"/>
    </row>
    <row r="210" spans="1:28" s="460" customFormat="1">
      <c r="A210" s="445"/>
      <c r="B210" s="446"/>
      <c r="C210" s="446"/>
      <c r="D210" s="446"/>
      <c r="E210" s="446"/>
      <c r="F210" s="446"/>
      <c r="G210" s="446"/>
      <c r="H210" s="446"/>
      <c r="I210" s="446"/>
      <c r="J210" s="535"/>
      <c r="K210" s="533"/>
      <c r="L210" s="106"/>
      <c r="M210" s="92"/>
      <c r="N210" s="92"/>
      <c r="O210" s="118"/>
      <c r="P210" s="118"/>
      <c r="Q210" s="118"/>
      <c r="R210" s="118"/>
      <c r="S210" s="536"/>
      <c r="T210" s="461"/>
      <c r="U210" s="446"/>
      <c r="V210" s="446"/>
      <c r="W210" s="446"/>
      <c r="X210" s="446"/>
      <c r="Y210" s="446"/>
      <c r="Z210" s="446"/>
      <c r="AA210" s="446"/>
      <c r="AB210" s="446"/>
    </row>
    <row r="211" spans="1:28" s="460" customFormat="1">
      <c r="A211" s="445"/>
      <c r="B211" s="446"/>
      <c r="C211" s="446"/>
      <c r="D211" s="446"/>
      <c r="E211" s="446"/>
      <c r="F211" s="446"/>
      <c r="G211" s="446"/>
      <c r="H211" s="446"/>
      <c r="I211" s="446"/>
      <c r="J211" s="535"/>
      <c r="K211" s="533"/>
      <c r="L211" s="106"/>
      <c r="M211" s="92"/>
      <c r="N211" s="92"/>
      <c r="O211" s="118"/>
      <c r="P211" s="118"/>
      <c r="Q211" s="118"/>
      <c r="R211" s="118"/>
      <c r="S211" s="536"/>
      <c r="T211" s="461"/>
      <c r="U211" s="446"/>
      <c r="V211" s="446"/>
      <c r="W211" s="446"/>
      <c r="X211" s="446"/>
      <c r="Y211" s="446"/>
      <c r="Z211" s="446"/>
      <c r="AA211" s="446"/>
      <c r="AB211" s="446"/>
    </row>
    <row r="212" spans="1:28" s="460" customFormat="1">
      <c r="A212" s="445"/>
      <c r="B212" s="466"/>
      <c r="C212" s="446"/>
      <c r="D212" s="446"/>
      <c r="E212" s="446"/>
      <c r="F212" s="446"/>
      <c r="G212" s="446"/>
      <c r="H212" s="446"/>
      <c r="I212" s="446"/>
      <c r="J212" s="535"/>
      <c r="K212" s="446"/>
      <c r="L212" s="446"/>
      <c r="M212" s="446"/>
      <c r="N212" s="446"/>
      <c r="O212" s="446"/>
      <c r="P212" s="446"/>
      <c r="Q212" s="446"/>
      <c r="R212" s="446"/>
      <c r="S212" s="446"/>
      <c r="T212" s="461"/>
      <c r="U212" s="446"/>
      <c r="V212" s="446"/>
      <c r="W212" s="446"/>
      <c r="X212" s="446"/>
      <c r="Y212" s="446"/>
      <c r="Z212" s="446"/>
      <c r="AA212" s="446"/>
      <c r="AB212" s="446"/>
    </row>
    <row r="213" spans="1:28" s="460" customFormat="1">
      <c r="A213" s="445"/>
      <c r="B213" s="446"/>
      <c r="C213" s="446"/>
      <c r="D213" s="446"/>
      <c r="E213" s="446"/>
      <c r="F213" s="446"/>
      <c r="G213" s="446"/>
      <c r="H213" s="446"/>
      <c r="I213" s="446"/>
      <c r="J213" s="535"/>
      <c r="K213" s="446"/>
      <c r="L213" s="446"/>
      <c r="M213" s="446"/>
      <c r="N213" s="446"/>
      <c r="O213" s="446"/>
      <c r="P213" s="446"/>
      <c r="Q213" s="446"/>
      <c r="R213" s="446"/>
      <c r="S213" s="446"/>
      <c r="T213" s="461"/>
      <c r="U213" s="446"/>
      <c r="V213" s="446"/>
      <c r="W213" s="446"/>
      <c r="X213" s="446"/>
      <c r="Y213" s="446"/>
      <c r="Z213" s="446"/>
      <c r="AA213" s="446"/>
      <c r="AB213" s="446"/>
    </row>
    <row r="214" spans="1:28" s="446" customFormat="1">
      <c r="A214" s="538"/>
      <c r="J214" s="535"/>
      <c r="T214" s="461"/>
    </row>
    <row r="215" spans="1:28" s="460" customFormat="1" ht="14.25" customHeight="1">
      <c r="A215" s="445"/>
      <c r="B215" s="466"/>
      <c r="C215" s="446"/>
      <c r="D215" s="446"/>
      <c r="E215" s="446"/>
      <c r="F215" s="446"/>
      <c r="G215" s="446"/>
      <c r="H215" s="446"/>
      <c r="I215" s="446"/>
      <c r="J215" s="535"/>
      <c r="K215" s="446"/>
      <c r="L215" s="446"/>
      <c r="M215" s="446"/>
      <c r="N215" s="446"/>
      <c r="O215" s="446"/>
      <c r="P215" s="446"/>
      <c r="Q215" s="446"/>
      <c r="R215" s="446"/>
      <c r="S215" s="446"/>
      <c r="T215" s="461"/>
      <c r="U215" s="446"/>
      <c r="V215" s="446"/>
      <c r="W215" s="446"/>
      <c r="X215" s="446"/>
      <c r="Y215" s="446"/>
      <c r="Z215" s="446"/>
      <c r="AA215" s="446"/>
      <c r="AB215" s="446"/>
    </row>
    <row r="216" spans="1:28" s="460" customFormat="1">
      <c r="A216" s="445"/>
      <c r="C216" s="446"/>
      <c r="D216" s="446"/>
      <c r="E216" s="446"/>
      <c r="F216" s="446"/>
      <c r="G216" s="446"/>
      <c r="H216" s="446"/>
      <c r="I216" s="446"/>
      <c r="J216" s="535"/>
      <c r="K216" s="446"/>
      <c r="L216" s="446"/>
      <c r="M216" s="446"/>
      <c r="N216" s="446"/>
      <c r="O216" s="446"/>
      <c r="P216" s="446"/>
      <c r="Q216" s="446"/>
      <c r="R216" s="446"/>
      <c r="S216" s="446"/>
      <c r="T216" s="461"/>
      <c r="U216" s="446"/>
      <c r="V216" s="446"/>
      <c r="W216" s="446"/>
      <c r="X216" s="446"/>
      <c r="Y216" s="446"/>
      <c r="Z216" s="446"/>
      <c r="AA216" s="446"/>
      <c r="AB216" s="446"/>
    </row>
    <row r="217" spans="1:28" s="460" customFormat="1">
      <c r="A217" s="437"/>
      <c r="B217" s="466" t="s">
        <v>122</v>
      </c>
      <c r="C217" s="446"/>
      <c r="D217" s="446"/>
      <c r="E217" s="446"/>
      <c r="F217" s="446"/>
      <c r="G217" s="446"/>
      <c r="H217" s="446"/>
      <c r="I217" s="446"/>
      <c r="J217" s="535"/>
      <c r="K217" s="446"/>
      <c r="L217" s="446"/>
      <c r="M217" s="446"/>
      <c r="N217" s="446"/>
      <c r="O217" s="446"/>
      <c r="P217" s="446"/>
      <c r="Q217" s="446"/>
      <c r="R217" s="446"/>
      <c r="S217" s="446"/>
      <c r="T217" s="461"/>
      <c r="U217" s="446"/>
      <c r="V217" s="446"/>
      <c r="W217" s="446"/>
      <c r="X217" s="446"/>
      <c r="Y217" s="446"/>
      <c r="Z217" s="446"/>
      <c r="AA217" s="446"/>
      <c r="AB217" s="446"/>
    </row>
    <row r="218" spans="1:28" s="460" customFormat="1">
      <c r="A218" s="437"/>
      <c r="C218" s="446"/>
      <c r="D218" s="446"/>
      <c r="E218" s="446"/>
      <c r="F218" s="446"/>
      <c r="G218" s="446"/>
      <c r="H218" s="446"/>
      <c r="I218" s="446"/>
      <c r="J218" s="467">
        <v>22</v>
      </c>
      <c r="K218" s="446"/>
      <c r="L218" s="446"/>
      <c r="M218" s="446"/>
      <c r="N218" s="446"/>
      <c r="O218" s="446"/>
      <c r="P218" s="446"/>
      <c r="Q218" s="446"/>
      <c r="R218" s="446"/>
      <c r="S218" s="446"/>
      <c r="T218" s="461"/>
      <c r="U218" s="446"/>
      <c r="V218" s="446"/>
      <c r="W218" s="446"/>
      <c r="X218" s="446"/>
      <c r="Y218" s="446"/>
      <c r="Z218" s="446"/>
      <c r="AA218" s="446"/>
      <c r="AB218" s="446"/>
    </row>
    <row r="219" spans="1:28" ht="43.5">
      <c r="A219" s="424"/>
      <c r="B219" s="718" t="s">
        <v>207</v>
      </c>
      <c r="C219" s="425"/>
      <c r="D219" s="425"/>
      <c r="E219" s="425"/>
      <c r="F219" s="425"/>
      <c r="G219" s="425"/>
      <c r="H219" s="425"/>
      <c r="I219" s="425"/>
    </row>
    <row r="220" spans="1:28" s="460" customFormat="1">
      <c r="A220" s="432"/>
      <c r="B220" s="446"/>
      <c r="C220" s="446"/>
      <c r="D220" s="446"/>
      <c r="E220" s="446"/>
      <c r="F220" s="446"/>
      <c r="G220" s="446"/>
      <c r="H220" s="446"/>
      <c r="I220" s="446"/>
      <c r="J220" s="446"/>
      <c r="K220" s="446"/>
      <c r="L220" s="446"/>
      <c r="M220" s="446"/>
      <c r="N220" s="446"/>
      <c r="O220" s="446"/>
      <c r="P220" s="446"/>
      <c r="Q220" s="446"/>
      <c r="R220" s="446"/>
      <c r="S220" s="446"/>
      <c r="T220" s="461"/>
      <c r="U220" s="446"/>
      <c r="V220" s="446"/>
      <c r="W220" s="446"/>
      <c r="X220" s="446"/>
      <c r="Y220" s="446"/>
      <c r="Z220" s="446"/>
      <c r="AA220" s="446"/>
      <c r="AB220" s="446"/>
    </row>
    <row r="221" spans="1:28" s="460" customFormat="1">
      <c r="A221" s="437"/>
      <c r="B221" s="446"/>
      <c r="C221" s="446"/>
      <c r="D221" s="446"/>
      <c r="E221" s="446"/>
      <c r="F221" s="446"/>
      <c r="G221" s="446"/>
      <c r="H221" s="446"/>
      <c r="I221" s="446"/>
      <c r="J221" s="446"/>
      <c r="K221" s="446"/>
      <c r="L221" s="446"/>
      <c r="M221" s="446"/>
      <c r="N221" s="446"/>
      <c r="O221" s="430"/>
      <c r="P221" s="430"/>
      <c r="Q221" s="446"/>
      <c r="R221" s="446"/>
      <c r="S221" s="446"/>
      <c r="T221" s="461"/>
      <c r="U221" s="446"/>
      <c r="V221" s="446"/>
      <c r="W221" s="446"/>
      <c r="X221" s="446"/>
      <c r="Y221" s="446"/>
      <c r="Z221" s="446"/>
      <c r="AA221" s="446"/>
      <c r="AB221" s="446"/>
    </row>
    <row r="222" spans="1:28" s="460" customFormat="1">
      <c r="A222" s="437"/>
      <c r="B222" s="446"/>
      <c r="C222" s="446"/>
      <c r="D222" s="446"/>
      <c r="E222" s="446"/>
      <c r="F222" s="446"/>
      <c r="G222" s="446"/>
      <c r="H222" s="446"/>
      <c r="I222" s="446"/>
      <c r="J222" s="877" t="s">
        <v>211</v>
      </c>
      <c r="K222" s="446"/>
      <c r="L222" s="446"/>
      <c r="M222" s="446"/>
      <c r="N222" s="446"/>
      <c r="O222" s="446"/>
      <c r="P222" s="446"/>
      <c r="Q222" s="446"/>
      <c r="R222" s="446"/>
      <c r="S222" s="446"/>
      <c r="T222" s="461"/>
      <c r="U222" s="446"/>
      <c r="V222" s="446"/>
      <c r="W222" s="446"/>
      <c r="X222" s="446"/>
      <c r="Y222" s="446"/>
      <c r="Z222" s="446"/>
      <c r="AA222" s="446"/>
      <c r="AB222" s="446"/>
    </row>
    <row r="223" spans="1:28" s="460" customFormat="1">
      <c r="A223" s="445"/>
      <c r="B223" s="446"/>
      <c r="C223" s="446"/>
      <c r="D223" s="446"/>
      <c r="E223" s="446"/>
      <c r="F223" s="446"/>
      <c r="G223" s="446"/>
      <c r="H223" s="446"/>
      <c r="I223" s="446"/>
      <c r="J223" s="446"/>
      <c r="K223" s="427" t="s">
        <v>17</v>
      </c>
      <c r="L223" s="429" t="s">
        <v>179</v>
      </c>
      <c r="M223" s="463"/>
      <c r="N223" s="446"/>
      <c r="O223" s="446"/>
      <c r="P223" s="446"/>
      <c r="Q223" s="446"/>
      <c r="R223" s="461"/>
      <c r="S223" s="446"/>
      <c r="T223" s="461"/>
      <c r="U223" s="427"/>
      <c r="V223" s="429"/>
      <c r="W223" s="463"/>
      <c r="X223" s="446"/>
      <c r="Y223" s="446"/>
      <c r="Z223" s="446"/>
      <c r="AA223" s="446"/>
      <c r="AB223" s="446"/>
    </row>
    <row r="224" spans="1:28" s="460" customFormat="1">
      <c r="A224" s="445"/>
      <c r="B224" s="446"/>
      <c r="C224" s="446"/>
      <c r="D224" s="446"/>
      <c r="E224" s="446"/>
      <c r="F224" s="446"/>
      <c r="G224" s="446"/>
      <c r="H224" s="446"/>
      <c r="I224" s="446"/>
      <c r="J224" s="446"/>
      <c r="K224" s="470" t="s">
        <v>232</v>
      </c>
      <c r="L224" s="463"/>
      <c r="M224" s="463"/>
      <c r="N224" s="452"/>
      <c r="O224" s="452"/>
      <c r="P224" s="452"/>
      <c r="Q224" s="446"/>
      <c r="R224" s="461"/>
      <c r="S224" s="446"/>
      <c r="T224" s="461"/>
      <c r="U224" s="427"/>
      <c r="V224" s="429"/>
      <c r="W224" s="463"/>
      <c r="X224" s="446"/>
      <c r="Y224" s="446"/>
      <c r="Z224" s="446"/>
      <c r="AA224" s="446"/>
      <c r="AB224" s="446"/>
    </row>
    <row r="225" spans="1:28" s="460" customFormat="1">
      <c r="A225" s="445"/>
      <c r="B225" s="446"/>
      <c r="C225" s="446"/>
      <c r="D225" s="446"/>
      <c r="E225" s="446"/>
      <c r="F225" s="446"/>
      <c r="G225" s="446"/>
      <c r="H225" s="446"/>
      <c r="I225" s="446"/>
      <c r="J225" s="446"/>
      <c r="K225" s="539"/>
      <c r="L225" s="746" t="s">
        <v>212</v>
      </c>
      <c r="M225" s="746" t="s">
        <v>175</v>
      </c>
      <c r="N225" s="472"/>
      <c r="O225" s="472"/>
      <c r="P225" s="472"/>
      <c r="Q225" s="472"/>
      <c r="R225" s="461"/>
      <c r="S225" s="446"/>
      <c r="T225" s="461"/>
      <c r="U225" s="427"/>
      <c r="V225" s="429"/>
      <c r="W225" s="463"/>
      <c r="X225" s="446"/>
      <c r="Y225" s="446"/>
      <c r="Z225" s="446"/>
      <c r="AA225" s="446"/>
      <c r="AB225" s="446"/>
    </row>
    <row r="226" spans="1:28" s="460" customFormat="1">
      <c r="A226" s="445"/>
      <c r="B226" s="446"/>
      <c r="C226" s="446"/>
      <c r="D226" s="446"/>
      <c r="E226" s="446"/>
      <c r="F226" s="446"/>
      <c r="G226" s="446"/>
      <c r="H226" s="446"/>
      <c r="I226" s="446"/>
      <c r="J226" s="446"/>
      <c r="K226" s="438"/>
      <c r="L226" s="483" t="s">
        <v>7</v>
      </c>
      <c r="M226" s="483"/>
      <c r="N226" s="440" t="s">
        <v>55</v>
      </c>
      <c r="O226" s="440" t="s">
        <v>1</v>
      </c>
      <c r="P226" s="440"/>
      <c r="Q226" s="440"/>
      <c r="R226" s="540"/>
      <c r="S226" s="446"/>
      <c r="T226" s="461"/>
      <c r="U226" s="427"/>
      <c r="V226" s="429"/>
      <c r="W226" s="463"/>
      <c r="X226" s="446"/>
      <c r="Y226" s="446"/>
      <c r="Z226" s="446"/>
      <c r="AA226" s="446"/>
      <c r="AB226" s="446"/>
    </row>
    <row r="227" spans="1:28" s="460" customFormat="1">
      <c r="A227" s="445"/>
      <c r="B227" s="446"/>
      <c r="C227" s="446"/>
      <c r="D227" s="446"/>
      <c r="E227" s="446"/>
      <c r="F227" s="446"/>
      <c r="G227" s="446"/>
      <c r="H227" s="446"/>
      <c r="I227" s="446"/>
      <c r="J227" s="446"/>
      <c r="K227" s="474" t="str">
        <f>Q227&amp;" ("&amp;TEXT(O227,"0.0%")&amp;")"</f>
        <v>SREB states (5.9%)</v>
      </c>
      <c r="L227" s="904">
        <v>3216</v>
      </c>
      <c r="M227" s="906">
        <v>3038</v>
      </c>
      <c r="N227" s="541">
        <f>+L227-M227</f>
        <v>178</v>
      </c>
      <c r="O227" s="198">
        <f>+N227/M227</f>
        <v>5.8591178406846613E-2</v>
      </c>
      <c r="P227" s="198"/>
      <c r="Q227" s="656" t="s">
        <v>0</v>
      </c>
      <c r="R227" s="540"/>
      <c r="S227" s="446"/>
      <c r="T227" s="461"/>
      <c r="U227" s="427"/>
      <c r="V227" s="429"/>
      <c r="W227" s="463"/>
      <c r="X227" s="446"/>
      <c r="Y227" s="446"/>
      <c r="Z227" s="446"/>
      <c r="AA227" s="446"/>
      <c r="AB227" s="446"/>
    </row>
    <row r="228" spans="1:28" s="460" customFormat="1">
      <c r="A228" s="445"/>
      <c r="B228" s="446"/>
      <c r="C228" s="446"/>
      <c r="D228" s="446"/>
      <c r="E228" s="446"/>
      <c r="F228" s="446"/>
      <c r="G228" s="446"/>
      <c r="H228" s="446"/>
      <c r="I228" s="446"/>
      <c r="J228" s="446"/>
      <c r="K228" s="474"/>
      <c r="L228" s="905"/>
      <c r="M228" s="906"/>
      <c r="N228" s="541"/>
      <c r="O228" s="380"/>
      <c r="P228" s="380"/>
      <c r="Q228" s="656"/>
      <c r="R228" s="540"/>
      <c r="S228" s="446"/>
      <c r="T228" s="461"/>
      <c r="U228" s="427"/>
      <c r="V228" s="429"/>
      <c r="W228" s="463"/>
      <c r="X228" s="446"/>
      <c r="Y228" s="446"/>
      <c r="Z228" s="446"/>
      <c r="AA228" s="446"/>
      <c r="AB228" s="446"/>
    </row>
    <row r="229" spans="1:28" s="460" customFormat="1">
      <c r="A229" s="445"/>
      <c r="B229" s="446"/>
      <c r="C229" s="446"/>
      <c r="D229" s="446"/>
      <c r="E229" s="446"/>
      <c r="F229" s="446"/>
      <c r="G229" s="446"/>
      <c r="H229" s="446"/>
      <c r="I229" s="446"/>
      <c r="J229" s="446"/>
      <c r="K229" s="474" t="str">
        <f t="shared" ref="K229:K237" si="11">Q229&amp;" ("&amp;TEXT(O229,"0.0%")&amp;")"</f>
        <v>Kentucky (4.9%)</v>
      </c>
      <c r="L229" s="905">
        <v>4530</v>
      </c>
      <c r="M229" s="906">
        <v>4320</v>
      </c>
      <c r="N229" s="541">
        <f>+L229-M229</f>
        <v>210</v>
      </c>
      <c r="O229" s="380">
        <f>+N229/M229</f>
        <v>4.8611111111111112E-2</v>
      </c>
      <c r="P229" s="380"/>
      <c r="Q229" s="659" t="s">
        <v>39</v>
      </c>
      <c r="R229" s="542"/>
      <c r="S229" s="543"/>
      <c r="T229" s="461"/>
      <c r="U229" s="427"/>
      <c r="V229" s="429"/>
      <c r="W229" s="463"/>
      <c r="X229" s="446"/>
      <c r="Y229" s="446"/>
      <c r="Z229" s="446"/>
      <c r="AA229" s="446"/>
      <c r="AB229" s="446"/>
    </row>
    <row r="230" spans="1:28" s="460" customFormat="1">
      <c r="A230" s="445"/>
      <c r="B230" s="446"/>
      <c r="C230" s="446"/>
      <c r="D230" s="446"/>
      <c r="E230" s="446"/>
      <c r="F230" s="446"/>
      <c r="G230" s="446"/>
      <c r="H230" s="446"/>
      <c r="I230" s="446"/>
      <c r="J230" s="446"/>
      <c r="K230" s="474" t="str">
        <f t="shared" si="11"/>
        <v>Alabama (1.4%)</v>
      </c>
      <c r="L230" s="905">
        <v>4200</v>
      </c>
      <c r="M230" s="906">
        <v>4140</v>
      </c>
      <c r="N230" s="541">
        <f>+L230-M230</f>
        <v>60</v>
      </c>
      <c r="O230" s="380">
        <f>+N230/M230</f>
        <v>1.4492753623188406E-2</v>
      </c>
      <c r="P230" s="380"/>
      <c r="Q230" s="657" t="s">
        <v>34</v>
      </c>
      <c r="R230" s="542"/>
      <c r="S230" s="543"/>
      <c r="T230" s="461"/>
      <c r="U230" s="427"/>
      <c r="V230" s="429"/>
      <c r="W230" s="463"/>
      <c r="X230" s="446"/>
      <c r="Y230" s="446"/>
      <c r="Z230" s="446"/>
      <c r="AA230" s="446"/>
      <c r="AB230" s="446"/>
    </row>
    <row r="231" spans="1:28" s="460" customFormat="1">
      <c r="A231" s="445"/>
      <c r="B231" s="446"/>
      <c r="C231" s="446"/>
      <c r="D231" s="446"/>
      <c r="E231" s="446"/>
      <c r="F231" s="446"/>
      <c r="G231" s="446"/>
      <c r="H231" s="446"/>
      <c r="I231" s="446"/>
      <c r="J231" s="446"/>
      <c r="K231" s="474" t="str">
        <f t="shared" si="11"/>
        <v>West Virginia (-8.2%)</v>
      </c>
      <c r="L231" s="906">
        <v>4115</v>
      </c>
      <c r="M231" s="905">
        <v>3777.5</v>
      </c>
      <c r="N231" s="907">
        <f>L231-M231</f>
        <v>337.5</v>
      </c>
      <c r="O231" s="908">
        <f>-N231/L231</f>
        <v>-8.2017010935601459E-2</v>
      </c>
      <c r="P231" s="198"/>
      <c r="Q231" s="659" t="s">
        <v>49</v>
      </c>
      <c r="R231" s="542"/>
      <c r="S231" s="543"/>
      <c r="T231" s="461"/>
      <c r="U231" s="427"/>
      <c r="V231" s="429"/>
      <c r="W231" s="463"/>
      <c r="X231" s="446"/>
      <c r="Y231" s="446"/>
      <c r="Z231" s="446"/>
      <c r="AA231" s="446"/>
      <c r="AB231" s="446"/>
    </row>
    <row r="232" spans="1:28" s="460" customFormat="1">
      <c r="A232" s="445"/>
      <c r="B232" s="446"/>
      <c r="C232" s="446"/>
      <c r="D232" s="446"/>
      <c r="E232" s="446"/>
      <c r="F232" s="446"/>
      <c r="G232" s="446"/>
      <c r="H232" s="446"/>
      <c r="I232" s="446"/>
      <c r="J232" s="446"/>
      <c r="K232" s="474" t="str">
        <f t="shared" si="11"/>
        <v>Louisiana (10.5%)</v>
      </c>
      <c r="L232" s="905">
        <v>3575.6</v>
      </c>
      <c r="M232" s="906">
        <v>3234.5</v>
      </c>
      <c r="N232" s="541">
        <f t="shared" ref="N232:N237" si="12">+L232-M232</f>
        <v>341.09999999999991</v>
      </c>
      <c r="O232" s="198">
        <f>+N232/M232</f>
        <v>0.10545679394033078</v>
      </c>
      <c r="P232" s="198"/>
      <c r="Q232" s="657" t="s">
        <v>40</v>
      </c>
      <c r="R232" s="542"/>
      <c r="S232" s="543"/>
      <c r="T232" s="461"/>
      <c r="U232" s="427"/>
      <c r="V232" s="429"/>
      <c r="W232" s="463"/>
      <c r="X232" s="446"/>
      <c r="Y232" s="446"/>
      <c r="Z232" s="446"/>
      <c r="AA232" s="446"/>
      <c r="AB232" s="446"/>
    </row>
    <row r="233" spans="1:28" s="460" customFormat="1">
      <c r="A233" s="445"/>
      <c r="B233" s="446"/>
      <c r="C233" s="446"/>
      <c r="D233" s="446"/>
      <c r="E233" s="446"/>
      <c r="F233" s="446"/>
      <c r="G233" s="446"/>
      <c r="H233" s="446"/>
      <c r="I233" s="446"/>
      <c r="J233" s="446"/>
      <c r="K233" s="474" t="str">
        <f t="shared" si="11"/>
        <v>Tennessee (7.8%)</v>
      </c>
      <c r="L233" s="905">
        <v>3425</v>
      </c>
      <c r="M233" s="906">
        <v>3176</v>
      </c>
      <c r="N233" s="541">
        <f t="shared" si="12"/>
        <v>249</v>
      </c>
      <c r="O233" s="198">
        <f>+N233/M233</f>
        <v>7.840050377833753E-2</v>
      </c>
      <c r="P233" s="198"/>
      <c r="Q233" s="657" t="s">
        <v>46</v>
      </c>
      <c r="R233" s="542"/>
      <c r="S233" s="543"/>
      <c r="T233" s="461"/>
      <c r="U233" s="427"/>
      <c r="V233" s="429"/>
      <c r="W233" s="463"/>
      <c r="X233" s="446"/>
      <c r="Y233" s="446"/>
      <c r="Z233" s="446"/>
      <c r="AA233" s="446"/>
      <c r="AB233" s="446"/>
    </row>
    <row r="234" spans="1:28" s="460" customFormat="1">
      <c r="A234" s="445"/>
      <c r="B234" s="446"/>
      <c r="C234" s="446"/>
      <c r="D234" s="446"/>
      <c r="E234" s="446"/>
      <c r="F234" s="446"/>
      <c r="G234" s="446"/>
      <c r="H234" s="446"/>
      <c r="I234" s="446"/>
      <c r="J234" s="446"/>
      <c r="K234" s="474" t="str">
        <f t="shared" si="11"/>
        <v>Georgia (5.6%)</v>
      </c>
      <c r="L234" s="905">
        <v>3218</v>
      </c>
      <c r="M234" s="906">
        <v>3048</v>
      </c>
      <c r="N234" s="541">
        <f t="shared" si="12"/>
        <v>170</v>
      </c>
      <c r="O234" s="380">
        <f>+N234/M234</f>
        <v>5.57742782152231E-2</v>
      </c>
      <c r="P234" s="187"/>
      <c r="Q234" s="656" t="s">
        <v>38</v>
      </c>
      <c r="R234" s="542"/>
      <c r="S234" s="543"/>
      <c r="T234" s="461"/>
      <c r="U234" s="427"/>
      <c r="V234" s="429"/>
      <c r="W234" s="463"/>
      <c r="X234" s="446"/>
      <c r="Y234" s="446"/>
      <c r="Z234" s="446"/>
      <c r="AA234" s="446"/>
      <c r="AB234" s="446"/>
    </row>
    <row r="235" spans="1:28" s="460" customFormat="1">
      <c r="A235" s="445"/>
      <c r="B235" s="446"/>
      <c r="C235" s="446"/>
      <c r="D235" s="446"/>
      <c r="E235" s="446"/>
      <c r="F235" s="446"/>
      <c r="G235" s="446"/>
      <c r="H235" s="446"/>
      <c r="I235" s="446"/>
      <c r="J235" s="446"/>
      <c r="K235" s="474" t="str">
        <f t="shared" si="11"/>
        <v>Oklahoma (0.0%)</v>
      </c>
      <c r="L235" s="905">
        <v>1575</v>
      </c>
      <c r="M235" s="906">
        <v>1575</v>
      </c>
      <c r="N235" s="541">
        <f t="shared" si="12"/>
        <v>0</v>
      </c>
      <c r="O235" s="198">
        <f>+N235/M235</f>
        <v>0</v>
      </c>
      <c r="P235" s="198"/>
      <c r="Q235" s="657" t="s">
        <v>44</v>
      </c>
      <c r="R235" s="542"/>
      <c r="S235" s="543"/>
      <c r="T235" s="461"/>
      <c r="U235" s="427"/>
      <c r="V235" s="429"/>
      <c r="W235" s="463"/>
      <c r="X235" s="446"/>
      <c r="Y235" s="446"/>
      <c r="Z235" s="446"/>
      <c r="AA235" s="446"/>
      <c r="AB235" s="446"/>
    </row>
    <row r="236" spans="1:28" s="460" customFormat="1">
      <c r="A236" s="445"/>
      <c r="B236" s="446"/>
      <c r="C236" s="446"/>
      <c r="D236" s="446"/>
      <c r="E236" s="446"/>
      <c r="F236" s="446"/>
      <c r="G236" s="446"/>
      <c r="H236" s="446"/>
      <c r="I236" s="446"/>
      <c r="J236" s="446"/>
      <c r="K236" s="474" t="str">
        <f t="shared" si="11"/>
        <v>Arkansas (—)</v>
      </c>
      <c r="L236" s="544">
        <v>0</v>
      </c>
      <c r="M236" s="544">
        <v>0</v>
      </c>
      <c r="N236" s="545">
        <f t="shared" si="12"/>
        <v>0</v>
      </c>
      <c r="O236" s="187" t="s">
        <v>27</v>
      </c>
      <c r="P236" s="187"/>
      <c r="Q236" s="688" t="s">
        <v>35</v>
      </c>
      <c r="R236" s="542"/>
      <c r="S236" s="543"/>
      <c r="T236" s="461"/>
      <c r="U236" s="427"/>
      <c r="V236" s="429"/>
      <c r="W236" s="463"/>
      <c r="X236" s="446"/>
      <c r="Y236" s="446"/>
      <c r="Z236" s="446"/>
      <c r="AA236" s="446"/>
      <c r="AB236" s="446"/>
    </row>
    <row r="237" spans="1:28" s="460" customFormat="1">
      <c r="A237" s="445"/>
      <c r="B237" s="446"/>
      <c r="C237" s="446"/>
      <c r="D237" s="446"/>
      <c r="E237" s="446"/>
      <c r="F237" s="446"/>
      <c r="G237" s="446"/>
      <c r="H237" s="446"/>
      <c r="I237" s="446"/>
      <c r="J237" s="446"/>
      <c r="K237" s="476" t="str">
        <f t="shared" si="11"/>
        <v>Florida (—)</v>
      </c>
      <c r="L237" s="546">
        <v>0</v>
      </c>
      <c r="M237" s="546">
        <v>0</v>
      </c>
      <c r="N237" s="547">
        <f t="shared" si="12"/>
        <v>0</v>
      </c>
      <c r="O237" s="378" t="s">
        <v>27</v>
      </c>
      <c r="P237" s="378"/>
      <c r="Q237" s="689" t="s">
        <v>37</v>
      </c>
      <c r="R237" s="542"/>
      <c r="S237" s="543"/>
      <c r="T237" s="461"/>
      <c r="U237" s="427"/>
      <c r="V237" s="429"/>
      <c r="W237" s="463"/>
      <c r="X237" s="446"/>
      <c r="Y237" s="446"/>
      <c r="Z237" s="446"/>
      <c r="AA237" s="446"/>
      <c r="AB237" s="446"/>
    </row>
    <row r="238" spans="1:28" s="460" customFormat="1">
      <c r="A238" s="445"/>
      <c r="B238" s="446"/>
      <c r="C238" s="446"/>
      <c r="D238" s="446"/>
      <c r="E238" s="446"/>
      <c r="F238" s="446"/>
      <c r="G238" s="446"/>
      <c r="H238" s="446"/>
      <c r="I238" s="446"/>
      <c r="J238" s="446"/>
      <c r="K238" s="450"/>
      <c r="L238" s="548"/>
      <c r="M238" s="548"/>
      <c r="N238" s="545"/>
      <c r="O238" s="106"/>
      <c r="P238" s="106"/>
      <c r="Q238" s="545"/>
      <c r="R238" s="540"/>
      <c r="S238" s="446"/>
      <c r="T238" s="461"/>
      <c r="U238" s="427"/>
      <c r="V238" s="429"/>
      <c r="W238" s="463"/>
      <c r="X238" s="446"/>
      <c r="Y238" s="446"/>
      <c r="Z238" s="446"/>
      <c r="AA238" s="446"/>
      <c r="AB238" s="446"/>
    </row>
    <row r="239" spans="1:28" s="460" customFormat="1">
      <c r="A239" s="445"/>
      <c r="B239" s="446"/>
      <c r="C239" s="446"/>
      <c r="D239" s="446"/>
      <c r="E239" s="446"/>
      <c r="F239" s="446"/>
      <c r="G239" s="446"/>
      <c r="H239" s="446"/>
      <c r="I239" s="446"/>
      <c r="J239" s="446"/>
      <c r="K239" s="450"/>
      <c r="L239" s="548"/>
      <c r="M239" s="548"/>
      <c r="N239" s="545"/>
      <c r="O239" s="106"/>
      <c r="P239" s="106"/>
      <c r="Q239" s="545"/>
      <c r="R239" s="540"/>
      <c r="S239" s="446"/>
      <c r="T239" s="461"/>
      <c r="U239" s="446"/>
      <c r="V239" s="446"/>
      <c r="W239" s="446"/>
      <c r="X239" s="446"/>
      <c r="Y239" s="446"/>
      <c r="Z239" s="446"/>
      <c r="AA239" s="446"/>
      <c r="AB239" s="446"/>
    </row>
    <row r="240" spans="1:28" s="460" customFormat="1">
      <c r="A240" s="445"/>
      <c r="B240" s="446"/>
      <c r="C240" s="446"/>
      <c r="D240" s="446"/>
      <c r="E240" s="446"/>
      <c r="F240" s="446"/>
      <c r="G240" s="446"/>
      <c r="H240" s="446"/>
      <c r="I240" s="446"/>
      <c r="J240" s="446"/>
      <c r="K240" s="450"/>
      <c r="L240" s="548"/>
      <c r="M240" s="548"/>
      <c r="N240" s="545"/>
      <c r="O240" s="106"/>
      <c r="P240" s="106"/>
      <c r="Q240" s="545"/>
      <c r="R240" s="540"/>
      <c r="S240" s="446"/>
      <c r="T240" s="461"/>
      <c r="U240" s="446"/>
      <c r="V240" s="446"/>
      <c r="W240" s="446"/>
      <c r="X240" s="446"/>
      <c r="Y240" s="446"/>
      <c r="Z240" s="446"/>
      <c r="AA240" s="446"/>
      <c r="AB240" s="446"/>
    </row>
    <row r="241" spans="1:28" s="460" customFormat="1">
      <c r="A241" s="445"/>
      <c r="B241" s="446"/>
      <c r="C241" s="446"/>
      <c r="D241" s="446"/>
      <c r="E241" s="446"/>
      <c r="F241" s="446"/>
      <c r="G241" s="446"/>
      <c r="H241" s="446"/>
      <c r="I241" s="446"/>
      <c r="J241" s="446"/>
      <c r="K241" s="450"/>
      <c r="L241" s="548"/>
      <c r="M241" s="548"/>
      <c r="N241" s="545"/>
      <c r="O241" s="106"/>
      <c r="P241" s="106"/>
      <c r="Q241" s="545"/>
      <c r="R241" s="540"/>
      <c r="S241" s="446"/>
      <c r="T241" s="461"/>
      <c r="U241" s="446"/>
      <c r="V241" s="446"/>
      <c r="W241" s="446"/>
      <c r="X241" s="446"/>
      <c r="Y241" s="446"/>
      <c r="Z241" s="446"/>
      <c r="AA241" s="446"/>
      <c r="AB241" s="446"/>
    </row>
    <row r="242" spans="1:28" s="460" customFormat="1">
      <c r="A242" s="445"/>
      <c r="B242" s="446"/>
      <c r="C242" s="446"/>
      <c r="D242" s="446"/>
      <c r="E242" s="446"/>
      <c r="F242" s="446"/>
      <c r="G242" s="446"/>
      <c r="H242" s="446"/>
      <c r="I242" s="446"/>
      <c r="J242" s="446"/>
      <c r="K242" s="450"/>
      <c r="L242" s="548"/>
      <c r="M242" s="548"/>
      <c r="N242" s="428"/>
      <c r="O242" s="106"/>
      <c r="P242" s="106"/>
      <c r="Q242" s="545"/>
      <c r="R242" s="540"/>
      <c r="S242" s="446"/>
      <c r="T242" s="446"/>
      <c r="U242" s="446"/>
      <c r="V242" s="446"/>
      <c r="W242" s="446"/>
      <c r="X242" s="446"/>
      <c r="Y242" s="446"/>
      <c r="Z242" s="446"/>
      <c r="AA242" s="446"/>
      <c r="AB242" s="446"/>
    </row>
    <row r="243" spans="1:28" s="460" customFormat="1">
      <c r="A243" s="445"/>
      <c r="B243" s="446"/>
      <c r="C243" s="446"/>
      <c r="D243" s="446"/>
      <c r="E243" s="446"/>
      <c r="F243" s="446"/>
      <c r="G243" s="446"/>
      <c r="H243" s="446"/>
      <c r="I243" s="446"/>
      <c r="J243" s="446"/>
      <c r="K243" s="450"/>
      <c r="L243" s="548"/>
      <c r="M243" s="548"/>
      <c r="N243" s="428"/>
      <c r="O243" s="106"/>
      <c r="P243" s="106"/>
      <c r="Q243" s="545"/>
      <c r="R243" s="540"/>
      <c r="S243" s="446"/>
      <c r="T243" s="461"/>
      <c r="U243" s="446"/>
      <c r="V243" s="446"/>
      <c r="W243" s="446"/>
      <c r="X243" s="446"/>
      <c r="Y243" s="446"/>
      <c r="Z243" s="446"/>
      <c r="AA243" s="446"/>
      <c r="AB243" s="446"/>
    </row>
    <row r="244" spans="1:28" s="460" customFormat="1">
      <c r="A244" s="445"/>
      <c r="B244" s="446"/>
      <c r="C244" s="446"/>
      <c r="D244" s="446"/>
      <c r="E244" s="446"/>
      <c r="F244" s="446"/>
      <c r="G244" s="446"/>
      <c r="H244" s="446"/>
      <c r="I244" s="446"/>
      <c r="J244" s="446"/>
      <c r="R244" s="446"/>
      <c r="S244" s="446"/>
      <c r="T244" s="461"/>
      <c r="U244" s="43"/>
      <c r="V244" s="446"/>
      <c r="W244" s="446"/>
      <c r="X244" s="446"/>
      <c r="Y244" s="446"/>
      <c r="Z244" s="446"/>
      <c r="AA244" s="446"/>
      <c r="AB244" s="446"/>
    </row>
    <row r="245" spans="1:28" s="460" customFormat="1">
      <c r="A245" s="445"/>
      <c r="B245" s="446"/>
      <c r="C245" s="446"/>
      <c r="D245" s="446"/>
      <c r="E245" s="446"/>
      <c r="F245" s="446"/>
      <c r="G245" s="446"/>
      <c r="H245" s="446"/>
      <c r="I245" s="446"/>
      <c r="J245" s="446"/>
      <c r="K245" s="446"/>
      <c r="Q245" s="446"/>
      <c r="R245" s="446"/>
      <c r="S245" s="446"/>
      <c r="T245" s="461"/>
      <c r="U245" s="446"/>
      <c r="V245" s="446"/>
      <c r="W245" s="446"/>
      <c r="X245" s="446"/>
      <c r="Y245" s="446"/>
      <c r="Z245" s="446"/>
      <c r="AA245" s="446"/>
      <c r="AB245" s="446"/>
    </row>
    <row r="246" spans="1:28" s="460" customFormat="1">
      <c r="A246" s="459"/>
      <c r="B246" s="446"/>
      <c r="C246" s="446"/>
      <c r="D246" s="446"/>
      <c r="E246" s="446"/>
      <c r="F246" s="446"/>
      <c r="G246" s="446"/>
      <c r="H246" s="446"/>
      <c r="I246" s="446"/>
      <c r="J246" s="446"/>
      <c r="K246" s="446"/>
      <c r="Q246" s="446"/>
      <c r="R246" s="446"/>
      <c r="S246" s="446"/>
      <c r="T246" s="461"/>
      <c r="U246" s="446"/>
      <c r="V246" s="446"/>
      <c r="W246" s="446"/>
      <c r="X246" s="446"/>
      <c r="Y246" s="446"/>
      <c r="Z246" s="446"/>
      <c r="AA246" s="446"/>
      <c r="AB246" s="446"/>
    </row>
    <row r="247" spans="1:28" s="460" customFormat="1">
      <c r="A247" s="437"/>
      <c r="B247" s="446"/>
      <c r="C247" s="446"/>
      <c r="D247" s="446"/>
      <c r="E247" s="446"/>
      <c r="F247" s="446"/>
      <c r="G247" s="446"/>
      <c r="H247" s="446"/>
      <c r="I247" s="446"/>
      <c r="J247" s="446"/>
      <c r="K247" s="446"/>
      <c r="L247" s="446"/>
      <c r="M247" s="446"/>
      <c r="N247" s="446"/>
      <c r="O247" s="446"/>
      <c r="P247" s="446"/>
      <c r="Q247" s="446"/>
      <c r="R247" s="446"/>
      <c r="S247" s="446"/>
      <c r="T247" s="461"/>
      <c r="U247" s="446"/>
      <c r="V247" s="446"/>
      <c r="W247" s="446"/>
      <c r="X247" s="446"/>
      <c r="Y247" s="446"/>
      <c r="Z247" s="446"/>
      <c r="AA247" s="446"/>
      <c r="AB247" s="446"/>
    </row>
    <row r="248" spans="1:28" s="460" customFormat="1">
      <c r="A248" s="445"/>
      <c r="B248" s="446"/>
      <c r="C248" s="446"/>
      <c r="D248" s="446"/>
      <c r="E248" s="446"/>
      <c r="F248" s="446"/>
      <c r="G248" s="446"/>
      <c r="H248" s="446"/>
      <c r="I248" s="446"/>
      <c r="J248" s="446"/>
      <c r="K248" s="446"/>
      <c r="L248" s="446"/>
      <c r="M248" s="446"/>
      <c r="N248" s="446"/>
      <c r="O248" s="446"/>
      <c r="P248" s="446"/>
      <c r="Q248" s="446"/>
      <c r="R248" s="446"/>
      <c r="S248" s="446"/>
      <c r="T248" s="461"/>
      <c r="U248" s="446"/>
      <c r="V248" s="446"/>
      <c r="W248" s="446"/>
      <c r="X248" s="446"/>
      <c r="Y248" s="446"/>
      <c r="Z248" s="446"/>
      <c r="AA248" s="446"/>
      <c r="AB248" s="446"/>
    </row>
    <row r="249" spans="1:28" s="460" customFormat="1">
      <c r="A249" s="445"/>
      <c r="B249" s="446"/>
      <c r="C249" s="446"/>
      <c r="D249" s="446"/>
      <c r="E249" s="446"/>
      <c r="F249" s="446"/>
      <c r="G249" s="446"/>
      <c r="H249" s="446"/>
      <c r="I249" s="446"/>
      <c r="J249" s="877" t="s">
        <v>211</v>
      </c>
      <c r="K249" s="549"/>
      <c r="L249" s="452"/>
      <c r="M249" s="446"/>
      <c r="N249" s="446"/>
      <c r="O249" s="446"/>
      <c r="P249" s="446"/>
      <c r="Q249" s="446"/>
      <c r="R249" s="446"/>
      <c r="S249" s="446"/>
      <c r="T249" s="461"/>
      <c r="U249" s="446"/>
      <c r="V249" s="446"/>
      <c r="W249" s="446"/>
      <c r="X249" s="446"/>
      <c r="Y249" s="446"/>
      <c r="Z249" s="446"/>
      <c r="AA249" s="446"/>
      <c r="AB249" s="446"/>
    </row>
    <row r="250" spans="1:28" s="460" customFormat="1">
      <c r="A250" s="445"/>
      <c r="B250" s="446"/>
      <c r="C250" s="446"/>
      <c r="D250" s="446"/>
      <c r="E250" s="446"/>
      <c r="F250" s="446"/>
      <c r="G250" s="446"/>
      <c r="H250" s="446"/>
      <c r="I250" s="446"/>
      <c r="J250" s="446"/>
      <c r="K250" s="470" t="s">
        <v>59</v>
      </c>
      <c r="L250" s="446"/>
      <c r="M250" s="550"/>
      <c r="N250" s="446"/>
      <c r="O250" s="446"/>
      <c r="P250" s="446"/>
      <c r="Q250" s="430"/>
      <c r="R250" s="446"/>
      <c r="S250" s="446"/>
      <c r="T250" s="461"/>
      <c r="U250" s="446"/>
      <c r="V250" s="446"/>
      <c r="W250" s="446"/>
      <c r="X250" s="446"/>
      <c r="Y250" s="446"/>
      <c r="Z250" s="446"/>
      <c r="AA250" s="446"/>
      <c r="AB250" s="446"/>
    </row>
    <row r="251" spans="1:28" s="460" customFormat="1">
      <c r="A251" s="445"/>
      <c r="B251" s="446"/>
      <c r="C251" s="446"/>
      <c r="D251" s="446"/>
      <c r="E251" s="446"/>
      <c r="F251" s="446"/>
      <c r="G251" s="446"/>
      <c r="H251" s="446"/>
      <c r="I251" s="446"/>
      <c r="J251" s="446"/>
      <c r="K251" s="435"/>
      <c r="L251" s="435" t="s">
        <v>106</v>
      </c>
      <c r="M251" s="446"/>
      <c r="N251" s="446"/>
      <c r="O251" s="446"/>
      <c r="P251" s="446"/>
      <c r="Q251" s="430"/>
      <c r="R251" s="446"/>
      <c r="S251" s="446"/>
      <c r="T251" s="461"/>
      <c r="U251" s="446"/>
      <c r="V251" s="446"/>
      <c r="W251" s="446"/>
      <c r="X251" s="446"/>
      <c r="Y251" s="446"/>
      <c r="Z251" s="446"/>
      <c r="AA251" s="446"/>
      <c r="AB251" s="446"/>
    </row>
    <row r="252" spans="1:28" s="460" customFormat="1">
      <c r="A252" s="445"/>
      <c r="B252" s="446"/>
      <c r="C252" s="446"/>
      <c r="D252" s="446"/>
      <c r="E252" s="446"/>
      <c r="F252" s="446"/>
      <c r="G252" s="446"/>
      <c r="H252" s="446"/>
      <c r="I252" s="446"/>
      <c r="J252" s="446"/>
      <c r="K252" s="322" t="s">
        <v>178</v>
      </c>
      <c r="L252" s="799">
        <v>1.2073191939172273E-2</v>
      </c>
      <c r="M252" s="551"/>
      <c r="N252" s="446"/>
      <c r="O252" s="446"/>
      <c r="P252" s="552"/>
      <c r="Q252" s="430"/>
      <c r="R252" s="553"/>
      <c r="S252" s="446"/>
      <c r="T252" s="461"/>
      <c r="U252" s="446"/>
      <c r="V252" s="446"/>
      <c r="W252" s="446"/>
      <c r="X252" s="446"/>
      <c r="Y252" s="446"/>
      <c r="Z252" s="446"/>
      <c r="AA252" s="446"/>
      <c r="AB252" s="446"/>
    </row>
    <row r="253" spans="1:28" s="460" customFormat="1">
      <c r="A253" s="445"/>
      <c r="B253" s="446"/>
      <c r="C253" s="446"/>
      <c r="D253" s="446"/>
      <c r="E253" s="446"/>
      <c r="F253" s="446"/>
      <c r="G253" s="446"/>
      <c r="H253" s="446"/>
      <c r="I253" s="446"/>
      <c r="J253" s="446"/>
      <c r="K253" s="323"/>
      <c r="L253" s="800"/>
      <c r="M253" s="287"/>
      <c r="N253" s="446"/>
      <c r="O253" s="446"/>
      <c r="P253" s="552"/>
      <c r="Q253" s="430"/>
      <c r="R253" s="326"/>
      <c r="S253" s="446"/>
      <c r="T253" s="461"/>
      <c r="U253" s="446"/>
      <c r="V253" s="446"/>
      <c r="W253" s="446"/>
      <c r="X253" s="446"/>
      <c r="Y253" s="446"/>
      <c r="Z253" s="446"/>
      <c r="AA253" s="446"/>
      <c r="AB253" s="446"/>
    </row>
    <row r="254" spans="1:28" s="460" customFormat="1">
      <c r="A254" s="445"/>
      <c r="B254" s="446"/>
      <c r="C254" s="446"/>
      <c r="D254" s="446"/>
      <c r="E254" s="446"/>
      <c r="F254" s="446"/>
      <c r="G254" s="446"/>
      <c r="H254" s="446"/>
      <c r="I254" s="446"/>
      <c r="J254" s="446"/>
      <c r="K254" s="322" t="s">
        <v>221</v>
      </c>
      <c r="L254" s="799">
        <v>0.58028775954223544</v>
      </c>
      <c r="M254" s="551"/>
      <c r="N254" s="446"/>
      <c r="O254" s="446"/>
      <c r="P254" s="552"/>
      <c r="Q254" s="430"/>
      <c r="R254" s="326"/>
      <c r="S254" s="446"/>
      <c r="T254" s="461"/>
      <c r="U254" s="446"/>
      <c r="V254" s="446"/>
      <c r="W254" s="446"/>
      <c r="X254" s="446"/>
      <c r="Y254" s="446"/>
      <c r="Z254" s="446"/>
      <c r="AA254" s="446"/>
      <c r="AB254" s="446"/>
    </row>
    <row r="255" spans="1:28" s="460" customFormat="1">
      <c r="A255" s="445"/>
      <c r="B255" s="446"/>
      <c r="C255" s="446"/>
      <c r="D255" s="446"/>
      <c r="E255" s="446"/>
      <c r="F255" s="446"/>
      <c r="G255" s="446"/>
      <c r="H255" s="446"/>
      <c r="I255" s="446"/>
      <c r="J255" s="446"/>
      <c r="K255" s="322" t="s">
        <v>220</v>
      </c>
      <c r="L255" s="799">
        <v>0.20900050511177878</v>
      </c>
      <c r="M255" s="551"/>
      <c r="N255" s="446"/>
      <c r="O255" s="446"/>
      <c r="P255" s="552"/>
      <c r="Q255" s="430"/>
      <c r="R255" s="326"/>
      <c r="S255" s="446"/>
      <c r="T255" s="461"/>
      <c r="U255" s="446"/>
      <c r="V255" s="446"/>
      <c r="W255" s="446"/>
      <c r="X255" s="446"/>
      <c r="Y255" s="446"/>
      <c r="Z255" s="446"/>
      <c r="AA255" s="446"/>
      <c r="AB255" s="446"/>
    </row>
    <row r="256" spans="1:28" s="460" customFormat="1">
      <c r="A256" s="445"/>
      <c r="B256" s="446"/>
      <c r="C256" s="446"/>
      <c r="D256" s="446"/>
      <c r="E256" s="446"/>
      <c r="F256" s="446"/>
      <c r="G256" s="446"/>
      <c r="H256" s="446"/>
      <c r="I256" s="446"/>
      <c r="J256" s="446"/>
      <c r="K256" s="322" t="s">
        <v>216</v>
      </c>
      <c r="L256" s="799">
        <v>0.19736362834554438</v>
      </c>
      <c r="M256" s="551"/>
      <c r="N256" s="446"/>
      <c r="O256" s="446"/>
      <c r="P256" s="552"/>
      <c r="Q256" s="430"/>
      <c r="R256" s="326"/>
      <c r="S256" s="446"/>
      <c r="T256" s="461"/>
      <c r="U256" s="446"/>
      <c r="V256" s="446"/>
      <c r="W256" s="446"/>
      <c r="X256" s="446"/>
      <c r="Y256" s="446"/>
      <c r="Z256" s="446"/>
      <c r="AA256" s="446"/>
      <c r="AB256" s="446"/>
    </row>
    <row r="257" spans="1:28" s="460" customFormat="1">
      <c r="A257" s="445"/>
      <c r="B257" s="446"/>
      <c r="C257" s="446"/>
      <c r="D257" s="446"/>
      <c r="E257" s="446"/>
      <c r="F257" s="446"/>
      <c r="G257" s="446"/>
      <c r="H257" s="446"/>
      <c r="I257" s="446"/>
      <c r="J257" s="446"/>
      <c r="K257" s="322" t="s">
        <v>222</v>
      </c>
      <c r="L257" s="799">
        <v>0.1046452422278835</v>
      </c>
      <c r="M257" s="551"/>
      <c r="N257" s="446"/>
      <c r="O257" s="446"/>
      <c r="P257" s="552"/>
      <c r="Q257" s="430"/>
      <c r="R257" s="326"/>
      <c r="S257" s="446"/>
      <c r="T257" s="461"/>
      <c r="U257" s="446"/>
      <c r="V257" s="446"/>
      <c r="W257" s="446"/>
      <c r="X257" s="446"/>
      <c r="Y257" s="446"/>
      <c r="Z257" s="446"/>
      <c r="AA257" s="446"/>
      <c r="AB257" s="446"/>
    </row>
    <row r="258" spans="1:28" s="460" customFormat="1">
      <c r="A258" s="445"/>
      <c r="B258" s="446"/>
      <c r="C258" s="446"/>
      <c r="D258" s="446"/>
      <c r="E258" s="446"/>
      <c r="F258" s="446"/>
      <c r="G258" s="446"/>
      <c r="H258" s="446"/>
      <c r="I258" s="446"/>
      <c r="J258" s="446"/>
      <c r="K258" s="322" t="s">
        <v>224</v>
      </c>
      <c r="L258" s="801">
        <v>9.6874555146308758E-2</v>
      </c>
      <c r="M258" s="551"/>
      <c r="N258" s="446"/>
      <c r="O258" s="446"/>
      <c r="P258" s="552"/>
      <c r="Q258" s="430"/>
      <c r="R258" s="326"/>
      <c r="S258" s="446"/>
      <c r="T258" s="461"/>
      <c r="U258" s="446"/>
      <c r="V258" s="446"/>
      <c r="W258" s="446"/>
      <c r="X258" s="446"/>
      <c r="Y258" s="446"/>
      <c r="Z258" s="446"/>
      <c r="AA258" s="446"/>
      <c r="AB258" s="446"/>
    </row>
    <row r="259" spans="1:28" s="460" customFormat="1">
      <c r="A259" s="445"/>
      <c r="B259" s="446"/>
      <c r="C259" s="446"/>
      <c r="D259" s="446"/>
      <c r="E259" s="446"/>
      <c r="F259" s="446"/>
      <c r="G259" s="446"/>
      <c r="H259" s="446"/>
      <c r="I259" s="446"/>
      <c r="J259" s="446"/>
      <c r="K259" s="322" t="s">
        <v>218</v>
      </c>
      <c r="L259" s="801">
        <v>5.2647928713518373E-2</v>
      </c>
      <c r="M259" s="551"/>
      <c r="N259" s="446"/>
      <c r="O259" s="446"/>
      <c r="P259" s="552"/>
      <c r="Q259" s="430"/>
      <c r="R259" s="326"/>
      <c r="S259" s="446"/>
      <c r="T259" s="461"/>
      <c r="U259" s="446"/>
      <c r="V259" s="446"/>
      <c r="W259" s="446"/>
      <c r="X259" s="446"/>
      <c r="Y259" s="446"/>
      <c r="Z259" s="446"/>
      <c r="AA259" s="446"/>
      <c r="AB259" s="446"/>
    </row>
    <row r="260" spans="1:28" s="529" customFormat="1">
      <c r="A260" s="445"/>
      <c r="B260" s="446"/>
      <c r="C260" s="446"/>
      <c r="D260" s="446"/>
      <c r="E260" s="446"/>
      <c r="F260" s="446"/>
      <c r="G260" s="446"/>
      <c r="H260" s="446"/>
      <c r="I260" s="446"/>
      <c r="J260" s="446"/>
      <c r="K260" s="322" t="s">
        <v>214</v>
      </c>
      <c r="L260" s="799">
        <v>3.276053765568486E-2</v>
      </c>
      <c r="M260" s="551"/>
      <c r="N260" s="446"/>
      <c r="O260" s="446"/>
      <c r="P260" s="552"/>
      <c r="Q260" s="430"/>
      <c r="R260" s="326"/>
      <c r="S260" s="446"/>
      <c r="T260" s="461"/>
      <c r="U260" s="446"/>
      <c r="V260" s="446"/>
      <c r="W260" s="446"/>
      <c r="X260" s="446"/>
      <c r="Y260" s="446"/>
      <c r="Z260" s="446"/>
      <c r="AA260" s="446"/>
      <c r="AB260" s="446"/>
    </row>
    <row r="261" spans="1:28" s="460" customFormat="1">
      <c r="A261" s="445"/>
      <c r="B261" s="446"/>
      <c r="C261" s="446"/>
      <c r="D261" s="446"/>
      <c r="E261" s="446"/>
      <c r="F261" s="446"/>
      <c r="G261" s="446"/>
      <c r="H261" s="446"/>
      <c r="I261" s="446"/>
      <c r="J261" s="446"/>
      <c r="K261" s="322" t="s">
        <v>229</v>
      </c>
      <c r="L261" s="801">
        <v>1.9457261543785248E-3</v>
      </c>
      <c r="M261" s="551"/>
      <c r="N261" s="446"/>
      <c r="O261" s="446"/>
      <c r="P261" s="552"/>
      <c r="Q261" s="430"/>
      <c r="R261" s="326"/>
      <c r="S261" s="446"/>
      <c r="T261" s="461"/>
      <c r="U261" s="446"/>
      <c r="V261" s="446"/>
      <c r="W261" s="446"/>
      <c r="X261" s="446"/>
      <c r="Y261" s="446"/>
      <c r="Z261" s="446"/>
      <c r="AA261" s="446"/>
      <c r="AB261" s="446"/>
    </row>
    <row r="262" spans="1:28" s="460" customFormat="1">
      <c r="A262" s="445"/>
      <c r="B262" s="446"/>
      <c r="C262" s="446"/>
      <c r="D262" s="446"/>
      <c r="E262" s="446"/>
      <c r="F262" s="446"/>
      <c r="G262" s="446"/>
      <c r="H262" s="446"/>
      <c r="I262" s="446"/>
      <c r="J262" s="446"/>
      <c r="K262" s="322" t="s">
        <v>227</v>
      </c>
      <c r="L262" s="802">
        <v>1.653273300464317E-4</v>
      </c>
      <c r="M262" s="551"/>
      <c r="N262" s="446"/>
      <c r="O262" s="446"/>
      <c r="P262" s="552"/>
      <c r="Q262" s="430"/>
      <c r="R262" s="326"/>
      <c r="S262" s="446"/>
      <c r="T262" s="461"/>
      <c r="U262" s="446"/>
      <c r="V262" s="446"/>
      <c r="W262" s="446"/>
      <c r="X262" s="446"/>
      <c r="Y262" s="446"/>
      <c r="Z262" s="446"/>
      <c r="AA262" s="446"/>
      <c r="AB262" s="446"/>
    </row>
    <row r="263" spans="1:28" s="460" customFormat="1">
      <c r="A263" s="445"/>
      <c r="B263" s="446"/>
      <c r="C263" s="446"/>
      <c r="D263" s="446"/>
      <c r="E263" s="446"/>
      <c r="F263" s="446"/>
      <c r="G263" s="446"/>
      <c r="H263" s="446"/>
      <c r="I263" s="446"/>
      <c r="J263" s="446"/>
      <c r="K263" s="322" t="s">
        <v>159</v>
      </c>
      <c r="L263" s="799">
        <v>0</v>
      </c>
      <c r="M263" s="551"/>
      <c r="N263" s="446"/>
      <c r="O263" s="446"/>
      <c r="P263" s="552"/>
      <c r="Q263" s="430"/>
      <c r="R263" s="326"/>
      <c r="S263" s="446"/>
      <c r="T263" s="461"/>
      <c r="U263" s="446"/>
      <c r="V263" s="446"/>
      <c r="W263" s="446"/>
      <c r="X263" s="446"/>
      <c r="Y263" s="446"/>
      <c r="Z263" s="446"/>
      <c r="AA263" s="446"/>
      <c r="AB263" s="446"/>
    </row>
    <row r="264" spans="1:28" s="460" customFormat="1">
      <c r="A264" s="445"/>
      <c r="B264" s="446"/>
      <c r="C264" s="446"/>
      <c r="D264" s="446"/>
      <c r="E264" s="446"/>
      <c r="F264" s="446"/>
      <c r="G264" s="446"/>
      <c r="H264" s="446"/>
      <c r="I264" s="446"/>
      <c r="J264" s="446"/>
      <c r="K264" s="322" t="s">
        <v>219</v>
      </c>
      <c r="L264" s="799">
        <v>-2.0366341507890295E-3</v>
      </c>
      <c r="M264" s="551"/>
      <c r="N264" s="446"/>
      <c r="O264" s="446"/>
      <c r="P264" s="552"/>
      <c r="Q264" s="430"/>
      <c r="R264" s="326"/>
      <c r="S264" s="446"/>
      <c r="T264" s="461"/>
      <c r="U264" s="446"/>
      <c r="V264" s="446"/>
      <c r="W264" s="446"/>
      <c r="X264" s="446"/>
      <c r="Y264" s="446"/>
      <c r="Z264" s="446"/>
      <c r="AA264" s="446"/>
      <c r="AB264" s="446"/>
    </row>
    <row r="265" spans="1:28" s="460" customFormat="1">
      <c r="A265" s="445"/>
      <c r="B265" s="446"/>
      <c r="C265" s="446"/>
      <c r="D265" s="446"/>
      <c r="E265" s="446"/>
      <c r="F265" s="446"/>
      <c r="G265" s="446"/>
      <c r="H265" s="446"/>
      <c r="I265" s="446"/>
      <c r="J265" s="446"/>
      <c r="K265" s="322" t="s">
        <v>226</v>
      </c>
      <c r="L265" s="799">
        <v>-2.769629215504906E-3</v>
      </c>
      <c r="M265" s="551"/>
      <c r="N265" s="446"/>
      <c r="O265" s="446"/>
      <c r="P265" s="552"/>
      <c r="Q265" s="430"/>
      <c r="R265" s="326"/>
      <c r="S265" s="446"/>
      <c r="T265" s="461"/>
      <c r="U265" s="446"/>
      <c r="V265" s="446"/>
      <c r="W265" s="446"/>
      <c r="X265" s="446"/>
      <c r="Y265" s="446"/>
      <c r="Z265" s="446"/>
      <c r="AA265" s="446"/>
      <c r="AB265" s="446"/>
    </row>
    <row r="266" spans="1:28" s="460" customFormat="1">
      <c r="A266" s="445"/>
      <c r="B266" s="446"/>
      <c r="C266" s="446"/>
      <c r="D266" s="446"/>
      <c r="E266" s="446"/>
      <c r="F266" s="446"/>
      <c r="G266" s="446"/>
      <c r="H266" s="446"/>
      <c r="I266" s="446"/>
      <c r="J266" s="446"/>
      <c r="K266" s="322" t="s">
        <v>217</v>
      </c>
      <c r="L266" s="799">
        <v>-5.673292089729453E-3</v>
      </c>
      <c r="M266" s="551"/>
      <c r="N266" s="446"/>
      <c r="O266" s="446"/>
      <c r="P266" s="552"/>
      <c r="Q266" s="430"/>
      <c r="R266" s="326"/>
      <c r="S266" s="446"/>
      <c r="T266" s="461"/>
      <c r="U266" s="446"/>
      <c r="V266" s="446"/>
      <c r="W266" s="446"/>
      <c r="X266" s="446"/>
      <c r="Y266" s="446"/>
      <c r="Z266" s="446"/>
      <c r="AA266" s="446"/>
      <c r="AB266" s="446"/>
    </row>
    <row r="267" spans="1:28" s="460" customFormat="1">
      <c r="A267" s="445"/>
      <c r="B267" s="446"/>
      <c r="C267" s="446"/>
      <c r="D267" s="446"/>
      <c r="E267" s="446"/>
      <c r="F267" s="446"/>
      <c r="G267" s="446"/>
      <c r="H267" s="446"/>
      <c r="I267" s="446"/>
      <c r="J267" s="446"/>
      <c r="K267" s="322" t="s">
        <v>223</v>
      </c>
      <c r="L267" s="799">
        <v>-8.947884034943572E-3</v>
      </c>
      <c r="M267" s="551"/>
      <c r="N267" s="446"/>
      <c r="O267" s="446"/>
      <c r="P267" s="552"/>
      <c r="Q267" s="430"/>
      <c r="R267" s="326"/>
      <c r="S267" s="446"/>
      <c r="T267" s="461"/>
      <c r="U267" s="446"/>
      <c r="V267" s="446"/>
      <c r="W267" s="446"/>
      <c r="X267" s="446"/>
      <c r="Y267" s="446"/>
      <c r="Z267" s="446"/>
      <c r="AA267" s="446"/>
      <c r="AB267" s="446"/>
    </row>
    <row r="268" spans="1:28" s="460" customFormat="1">
      <c r="A268" s="445"/>
      <c r="B268" s="446"/>
      <c r="C268" s="446"/>
      <c r="D268" s="446"/>
      <c r="E268" s="446"/>
      <c r="F268" s="446"/>
      <c r="G268" s="446"/>
      <c r="H268" s="446"/>
      <c r="I268" s="446"/>
      <c r="J268" s="446"/>
      <c r="K268" s="322" t="s">
        <v>215</v>
      </c>
      <c r="L268" s="799">
        <v>-7.2934489217201748E-2</v>
      </c>
      <c r="M268" s="551"/>
      <c r="N268" s="446"/>
      <c r="O268" s="446"/>
      <c r="P268" s="552"/>
      <c r="Q268" s="430"/>
      <c r="R268" s="326"/>
      <c r="S268" s="446"/>
      <c r="T268" s="461"/>
      <c r="U268" s="446"/>
      <c r="V268" s="446"/>
      <c r="W268" s="446"/>
      <c r="X268" s="446"/>
      <c r="Y268" s="446"/>
      <c r="Z268" s="446"/>
      <c r="AA268" s="446"/>
      <c r="AB268" s="446"/>
    </row>
    <row r="269" spans="1:28" s="460" customFormat="1">
      <c r="A269" s="445"/>
      <c r="B269" s="446"/>
      <c r="C269" s="446"/>
      <c r="D269" s="446"/>
      <c r="E269" s="446"/>
      <c r="F269" s="446"/>
      <c r="G269" s="446"/>
      <c r="H269" s="446"/>
      <c r="I269" s="446"/>
      <c r="J269" s="446"/>
      <c r="K269" s="322" t="s">
        <v>225</v>
      </c>
      <c r="L269" s="799">
        <v>-0.20101185156670781</v>
      </c>
      <c r="M269" s="551"/>
      <c r="N269" s="446"/>
      <c r="O269" s="446"/>
      <c r="P269" s="552"/>
      <c r="Q269" s="430"/>
      <c r="R269" s="326"/>
      <c r="S269" s="446"/>
      <c r="T269" s="461"/>
      <c r="U269" s="446"/>
      <c r="V269" s="446"/>
      <c r="W269" s="446"/>
      <c r="X269" s="446"/>
      <c r="Y269" s="446"/>
      <c r="Z269" s="446"/>
      <c r="AA269" s="446"/>
      <c r="AB269" s="446"/>
    </row>
    <row r="270" spans="1:28" s="460" customFormat="1">
      <c r="A270" s="445"/>
      <c r="B270" s="446"/>
      <c r="C270" s="446"/>
      <c r="D270" s="446"/>
      <c r="E270" s="446"/>
      <c r="F270" s="446"/>
      <c r="G270" s="446"/>
      <c r="H270" s="446"/>
      <c r="I270" s="446"/>
      <c r="J270" s="446"/>
      <c r="K270" s="554"/>
      <c r="L270" s="554"/>
      <c r="M270" s="554"/>
      <c r="N270" s="446"/>
      <c r="O270" s="430"/>
      <c r="P270" s="430"/>
      <c r="Q270" s="430"/>
      <c r="R270" s="326"/>
      <c r="S270" s="446"/>
      <c r="T270" s="461"/>
      <c r="U270" s="446"/>
      <c r="V270" s="446"/>
      <c r="W270" s="446"/>
      <c r="X270" s="446"/>
      <c r="Y270" s="446"/>
      <c r="Z270" s="446"/>
      <c r="AA270" s="446"/>
      <c r="AB270" s="446"/>
    </row>
    <row r="271" spans="1:28" s="460" customFormat="1">
      <c r="A271" s="445"/>
      <c r="B271" s="446"/>
      <c r="C271" s="446"/>
      <c r="D271" s="446"/>
      <c r="E271" s="446"/>
      <c r="F271" s="446"/>
      <c r="G271" s="446"/>
      <c r="H271" s="446"/>
      <c r="I271" s="446"/>
      <c r="J271" s="446"/>
      <c r="K271" s="555"/>
      <c r="L271" s="554"/>
      <c r="M271" s="554"/>
      <c r="N271" s="446"/>
      <c r="O271" s="446"/>
      <c r="P271" s="446"/>
      <c r="Q271" s="256"/>
      <c r="R271" s="446"/>
      <c r="S271" s="446"/>
      <c r="T271" s="461"/>
      <c r="U271" s="446"/>
      <c r="V271" s="446"/>
      <c r="W271" s="446"/>
      <c r="X271" s="446"/>
      <c r="Y271" s="446"/>
      <c r="Z271" s="446"/>
      <c r="AA271" s="446"/>
      <c r="AB271" s="446"/>
    </row>
    <row r="272" spans="1:28" s="460" customFormat="1">
      <c r="A272" s="445"/>
      <c r="B272" s="446"/>
      <c r="C272" s="446"/>
      <c r="D272" s="446"/>
      <c r="E272" s="446"/>
      <c r="F272" s="446"/>
      <c r="G272" s="446"/>
      <c r="H272" s="446"/>
      <c r="I272" s="446"/>
      <c r="J272" s="446"/>
      <c r="K272" s="556"/>
      <c r="L272" s="90"/>
      <c r="N272" s="446"/>
      <c r="O272" s="446"/>
      <c r="P272" s="446"/>
      <c r="Q272" s="446"/>
      <c r="R272" s="446"/>
      <c r="S272" s="446"/>
      <c r="T272" s="461"/>
      <c r="U272" s="446"/>
      <c r="V272" s="446"/>
      <c r="W272" s="446"/>
      <c r="X272" s="446"/>
      <c r="Y272" s="446"/>
      <c r="Z272" s="446"/>
      <c r="AA272" s="446"/>
      <c r="AB272" s="446"/>
    </row>
    <row r="273" spans="1:28" s="460" customFormat="1">
      <c r="A273" s="445"/>
      <c r="B273" s="446"/>
      <c r="C273" s="446"/>
      <c r="D273" s="446"/>
      <c r="E273" s="446"/>
      <c r="F273" s="446"/>
      <c r="G273" s="446"/>
      <c r="H273" s="446"/>
      <c r="I273" s="446"/>
      <c r="J273" s="446"/>
      <c r="K273" s="556"/>
      <c r="L273" s="90"/>
      <c r="M273" s="557"/>
      <c r="N273" s="446"/>
      <c r="O273" s="446"/>
      <c r="P273" s="446"/>
      <c r="Q273" s="446"/>
      <c r="R273" s="446"/>
      <c r="S273" s="446"/>
      <c r="T273" s="461"/>
      <c r="U273" s="446"/>
      <c r="V273" s="446"/>
      <c r="W273" s="446"/>
      <c r="X273" s="446"/>
      <c r="Y273" s="446"/>
      <c r="Z273" s="446"/>
      <c r="AA273" s="446"/>
      <c r="AB273" s="446"/>
    </row>
    <row r="274" spans="1:28" s="460" customFormat="1">
      <c r="A274" s="445"/>
      <c r="B274" s="446"/>
      <c r="C274" s="446"/>
      <c r="D274" s="446"/>
      <c r="E274" s="446"/>
      <c r="F274" s="446"/>
      <c r="G274" s="446"/>
      <c r="H274" s="446"/>
      <c r="I274" s="446"/>
      <c r="J274" s="446"/>
      <c r="K274" s="556"/>
      <c r="L274" s="90"/>
      <c r="M274" s="557"/>
      <c r="N274" s="446"/>
      <c r="O274" s="461"/>
      <c r="P274" s="461"/>
      <c r="Q274" s="461"/>
      <c r="R274" s="442"/>
      <c r="S274" s="442"/>
      <c r="T274" s="431"/>
      <c r="U274" s="446"/>
      <c r="V274" s="446"/>
      <c r="W274" s="446"/>
      <c r="X274" s="446"/>
      <c r="Y274" s="446"/>
      <c r="Z274" s="446"/>
      <c r="AA274" s="446"/>
      <c r="AB274" s="446"/>
    </row>
    <row r="275" spans="1:28" s="460" customFormat="1">
      <c r="A275" s="445"/>
      <c r="B275" s="446"/>
      <c r="C275" s="446"/>
      <c r="D275" s="446"/>
      <c r="E275" s="446"/>
      <c r="F275" s="446"/>
      <c r="G275" s="446"/>
      <c r="H275" s="446"/>
      <c r="I275" s="446"/>
      <c r="J275" s="446"/>
      <c r="M275" s="557"/>
      <c r="N275" s="446"/>
      <c r="O275" s="461"/>
      <c r="P275" s="461"/>
      <c r="Q275" s="461"/>
      <c r="R275" s="442"/>
      <c r="S275" s="442"/>
      <c r="T275" s="431"/>
      <c r="U275" s="446"/>
      <c r="V275" s="446"/>
      <c r="W275" s="446"/>
      <c r="X275" s="446"/>
      <c r="Y275" s="446"/>
      <c r="Z275" s="446"/>
      <c r="AA275" s="446"/>
      <c r="AB275" s="446"/>
    </row>
    <row r="276" spans="1:28" s="460" customFormat="1">
      <c r="A276" s="445"/>
      <c r="B276" s="466" t="s">
        <v>182</v>
      </c>
      <c r="C276" s="446"/>
      <c r="D276" s="446"/>
      <c r="E276" s="446"/>
      <c r="F276" s="446"/>
      <c r="G276" s="446"/>
      <c r="H276" s="446"/>
      <c r="I276" s="446"/>
      <c r="J276" s="446"/>
      <c r="M276" s="557"/>
      <c r="N276" s="446"/>
      <c r="O276" s="430"/>
      <c r="P276" s="430"/>
      <c r="Q276" s="461"/>
      <c r="R276" s="442"/>
      <c r="S276" s="442"/>
      <c r="T276" s="431"/>
      <c r="U276" s="446"/>
      <c r="V276" s="446"/>
      <c r="W276" s="446"/>
      <c r="X276" s="446"/>
      <c r="Y276" s="446"/>
      <c r="Z276" s="446"/>
      <c r="AA276" s="446"/>
      <c r="AB276" s="446"/>
    </row>
    <row r="277" spans="1:28" s="460" customFormat="1">
      <c r="A277" s="437"/>
      <c r="C277" s="446"/>
      <c r="D277" s="446"/>
      <c r="E277" s="446"/>
      <c r="F277" s="446"/>
      <c r="G277" s="446"/>
      <c r="H277" s="446"/>
      <c r="I277" s="446"/>
      <c r="K277" s="446"/>
      <c r="L277" s="446"/>
      <c r="M277" s="446"/>
      <c r="N277" s="446"/>
      <c r="O277" s="492"/>
      <c r="P277" s="492"/>
      <c r="Q277" s="492"/>
      <c r="R277" s="436"/>
      <c r="S277" s="442"/>
      <c r="T277" s="431"/>
      <c r="U277" s="446"/>
      <c r="V277" s="446"/>
      <c r="W277" s="446"/>
      <c r="X277" s="446"/>
      <c r="Y277" s="446"/>
      <c r="Z277" s="446"/>
      <c r="AA277" s="446"/>
      <c r="AB277" s="446"/>
    </row>
    <row r="278" spans="1:28" s="460" customFormat="1">
      <c r="A278" s="437"/>
      <c r="C278" s="446"/>
      <c r="D278" s="446"/>
      <c r="E278" s="446"/>
      <c r="F278" s="446"/>
      <c r="G278" s="446"/>
      <c r="H278" s="446"/>
      <c r="I278" s="446"/>
      <c r="J278" s="467">
        <v>23</v>
      </c>
      <c r="K278" s="446"/>
      <c r="L278" s="446"/>
      <c r="M278" s="446"/>
      <c r="N278" s="446"/>
      <c r="S278" s="442"/>
      <c r="T278" s="431"/>
      <c r="U278" s="446"/>
      <c r="V278" s="446"/>
      <c r="W278" s="446"/>
      <c r="X278" s="446"/>
      <c r="Y278" s="446"/>
      <c r="Z278" s="446"/>
      <c r="AA278" s="446"/>
      <c r="AB278" s="446"/>
    </row>
    <row r="279" spans="1:28" ht="43.5">
      <c r="A279" s="424"/>
      <c r="B279" s="718" t="s">
        <v>208</v>
      </c>
      <c r="C279" s="425"/>
      <c r="D279" s="425"/>
      <c r="E279" s="425"/>
      <c r="F279" s="425"/>
      <c r="G279" s="425"/>
      <c r="H279" s="425"/>
      <c r="I279" s="425"/>
    </row>
    <row r="280" spans="1:28">
      <c r="A280" s="559"/>
    </row>
    <row r="281" spans="1:28">
      <c r="A281" s="437"/>
      <c r="J281" s="679"/>
    </row>
    <row r="282" spans="1:28" ht="15.75">
      <c r="A282" s="437"/>
      <c r="K282" s="427" t="s">
        <v>18</v>
      </c>
      <c r="L282" s="325" t="s">
        <v>136</v>
      </c>
      <c r="M282" s="452"/>
      <c r="N282" s="452"/>
    </row>
    <row r="283" spans="1:28">
      <c r="A283" s="445"/>
      <c r="K283" s="560"/>
      <c r="L283" s="452"/>
      <c r="M283" s="452"/>
      <c r="N283" s="452"/>
    </row>
    <row r="284" spans="1:28">
      <c r="A284" s="445"/>
      <c r="K284" s="561" t="s">
        <v>110</v>
      </c>
      <c r="L284" s="471"/>
      <c r="M284" s="471"/>
      <c r="N284" s="562"/>
    </row>
    <row r="285" spans="1:28">
      <c r="A285" s="445"/>
      <c r="J285" s="879" t="s">
        <v>211</v>
      </c>
      <c r="K285" s="472"/>
      <c r="L285" s="728" t="s">
        <v>16</v>
      </c>
      <c r="M285" s="728" t="s">
        <v>10</v>
      </c>
      <c r="N285" s="728" t="s">
        <v>111</v>
      </c>
      <c r="O285" s="746" t="s">
        <v>75</v>
      </c>
      <c r="P285" s="472"/>
      <c r="Q285" s="472"/>
      <c r="R285" s="745" t="s">
        <v>112</v>
      </c>
    </row>
    <row r="286" spans="1:28">
      <c r="A286" s="445"/>
      <c r="J286" s="299"/>
      <c r="K286" s="563" t="str">
        <f>P286&amp;" ("&amp;TEXT(R286,"0.0%")&amp;")"</f>
        <v>SREB states (10.3%)</v>
      </c>
      <c r="L286" s="736">
        <v>4238.5995312771847</v>
      </c>
      <c r="M286" s="736">
        <v>3289.6246261891652</v>
      </c>
      <c r="N286" s="737">
        <v>7528.2241574663494</v>
      </c>
      <c r="O286" s="178">
        <f>+L286/N286</f>
        <v>0.56302780610928305</v>
      </c>
      <c r="P286" s="660" t="s">
        <v>0</v>
      </c>
      <c r="Q286" s="436"/>
      <c r="R286" s="743">
        <v>0.10267924174301726</v>
      </c>
    </row>
    <row r="287" spans="1:28">
      <c r="A287" s="445"/>
      <c r="J287" s="299"/>
      <c r="K287" s="564"/>
      <c r="L287" s="738"/>
      <c r="M287" s="738"/>
      <c r="N287" s="739"/>
      <c r="O287" s="178"/>
      <c r="P287" s="660"/>
      <c r="Q287" s="492"/>
      <c r="R287" s="744"/>
    </row>
    <row r="288" spans="1:28">
      <c r="A288" s="445"/>
      <c r="J288" s="299"/>
      <c r="K288" s="563" t="str">
        <f t="shared" ref="K288:K296" si="13">P288&amp;" ("&amp;TEXT(R288,"0.0%")&amp;")"</f>
        <v>Alabama (5.9%)</v>
      </c>
      <c r="L288" s="740">
        <v>8827.0664928292044</v>
      </c>
      <c r="M288" s="737">
        <v>4059.3376792698828</v>
      </c>
      <c r="N288" s="741">
        <v>12886.404172099086</v>
      </c>
      <c r="O288" s="178">
        <f t="shared" ref="O288:O293" si="14">+L288/N288</f>
        <v>0.68499065953100169</v>
      </c>
      <c r="P288" s="660" t="s">
        <v>34</v>
      </c>
      <c r="Q288" s="566"/>
      <c r="R288" s="743">
        <v>5.9482761031585694E-2</v>
      </c>
    </row>
    <row r="289" spans="1:19">
      <c r="A289" s="445"/>
      <c r="J289" s="299"/>
      <c r="K289" s="563" t="str">
        <f t="shared" si="13"/>
        <v>Tennessee (0.8%)</v>
      </c>
      <c r="L289" s="740">
        <v>4953.5047211582942</v>
      </c>
      <c r="M289" s="737">
        <v>2732.8137119255107</v>
      </c>
      <c r="N289" s="737">
        <v>7686.3184330838048</v>
      </c>
      <c r="O289" s="178">
        <f t="shared" si="14"/>
        <v>0.64445739065886098</v>
      </c>
      <c r="P289" s="660" t="s">
        <v>46</v>
      </c>
      <c r="Q289" s="566"/>
      <c r="R289" s="743">
        <v>7.8479084911316117E-3</v>
      </c>
    </row>
    <row r="290" spans="1:19">
      <c r="A290" s="445"/>
      <c r="J290" s="299"/>
      <c r="K290" s="563" t="str">
        <f t="shared" si="13"/>
        <v>Georgia (9.2%)</v>
      </c>
      <c r="L290" s="740">
        <v>3819.0749778375334</v>
      </c>
      <c r="M290" s="737">
        <v>3796.0766442029649</v>
      </c>
      <c r="N290" s="737">
        <v>7615.1516220404983</v>
      </c>
      <c r="O290" s="178">
        <f t="shared" si="14"/>
        <v>0.50151003780200543</v>
      </c>
      <c r="P290" s="660" t="s">
        <v>38</v>
      </c>
      <c r="Q290" s="566"/>
      <c r="R290" s="743">
        <v>9.1576977871451137E-2</v>
      </c>
      <c r="S290" s="565"/>
    </row>
    <row r="291" spans="1:19">
      <c r="A291" s="445"/>
      <c r="J291" s="567"/>
      <c r="K291" s="563" t="str">
        <f t="shared" si="13"/>
        <v>Kentucky (8.4%)</v>
      </c>
      <c r="L291" s="740">
        <v>2839.5936334039857</v>
      </c>
      <c r="M291" s="737">
        <v>4237.3661432251147</v>
      </c>
      <c r="N291" s="741">
        <v>7076.9597766291008</v>
      </c>
      <c r="O291" s="178">
        <f t="shared" si="14"/>
        <v>0.40124484567249324</v>
      </c>
      <c r="P291" s="660" t="s">
        <v>39</v>
      </c>
      <c r="Q291" s="566"/>
      <c r="R291" s="743">
        <v>8.427965958390278E-2</v>
      </c>
    </row>
    <row r="292" spans="1:19">
      <c r="A292" s="445"/>
      <c r="J292" s="299"/>
      <c r="K292" s="563" t="str">
        <f t="shared" si="13"/>
        <v>Oklahoma (3.6%)</v>
      </c>
      <c r="L292" s="740">
        <v>5066.8050147985059</v>
      </c>
      <c r="M292" s="737">
        <v>1559.4856192868076</v>
      </c>
      <c r="N292" s="737">
        <v>6626.2906340853133</v>
      </c>
      <c r="O292" s="178">
        <f t="shared" si="14"/>
        <v>0.76465179307637221</v>
      </c>
      <c r="P292" s="660" t="s">
        <v>44</v>
      </c>
      <c r="Q292" s="566"/>
      <c r="R292" s="743">
        <v>3.614443362977058E-2</v>
      </c>
    </row>
    <row r="293" spans="1:19">
      <c r="A293" s="445"/>
      <c r="J293" s="299"/>
      <c r="K293" s="563" t="str">
        <f t="shared" si="13"/>
        <v>Louisiana (49.6%)</v>
      </c>
      <c r="L293" s="740">
        <v>3356.8967687616469</v>
      </c>
      <c r="M293" s="737">
        <v>2982.7879609454671</v>
      </c>
      <c r="N293" s="737">
        <v>6339.6847297071145</v>
      </c>
      <c r="O293" s="178">
        <f t="shared" si="14"/>
        <v>0.52950531641290799</v>
      </c>
      <c r="P293" s="660" t="s">
        <v>40</v>
      </c>
      <c r="Q293" s="566"/>
      <c r="R293" s="743">
        <v>0.49577992344851723</v>
      </c>
    </row>
    <row r="294" spans="1:19">
      <c r="A294" s="445"/>
      <c r="J294" s="299"/>
      <c r="K294" s="563" t="str">
        <f t="shared" si="13"/>
        <v>Arkansas (—)</v>
      </c>
      <c r="L294" s="740" t="s">
        <v>27</v>
      </c>
      <c r="M294" s="737" t="s">
        <v>27</v>
      </c>
      <c r="N294" s="740" t="s">
        <v>27</v>
      </c>
      <c r="O294" s="178"/>
      <c r="P294" s="690" t="s">
        <v>35</v>
      </c>
      <c r="Q294" s="566"/>
      <c r="R294" s="743" t="s">
        <v>27</v>
      </c>
    </row>
    <row r="295" spans="1:19">
      <c r="A295" s="445"/>
      <c r="J295" s="299"/>
      <c r="K295" s="563" t="str">
        <f t="shared" si="13"/>
        <v>Florida (—)</v>
      </c>
      <c r="L295" s="740" t="s">
        <v>27</v>
      </c>
      <c r="M295" s="737" t="s">
        <v>27</v>
      </c>
      <c r="N295" s="737" t="s">
        <v>27</v>
      </c>
      <c r="O295" s="178"/>
      <c r="P295" s="690" t="s">
        <v>37</v>
      </c>
      <c r="Q295" s="566"/>
      <c r="R295" s="743" t="s">
        <v>27</v>
      </c>
    </row>
    <row r="296" spans="1:19">
      <c r="A296" s="445"/>
      <c r="J296" s="299"/>
      <c r="K296" s="568" t="str">
        <f t="shared" si="13"/>
        <v>West Virginia (—)</v>
      </c>
      <c r="L296" s="742" t="s">
        <v>27</v>
      </c>
      <c r="M296" s="742" t="s">
        <v>27</v>
      </c>
      <c r="N296" s="742" t="s">
        <v>27</v>
      </c>
      <c r="O296" s="186"/>
      <c r="P296" s="691" t="s">
        <v>49</v>
      </c>
      <c r="Q296" s="569"/>
      <c r="R296" s="742" t="s">
        <v>27</v>
      </c>
    </row>
    <row r="297" spans="1:19">
      <c r="A297" s="445"/>
      <c r="J297" s="299"/>
      <c r="K297" s="563"/>
      <c r="L297" s="570"/>
      <c r="M297" s="258"/>
      <c r="N297" s="178"/>
    </row>
    <row r="298" spans="1:19">
      <c r="A298" s="571"/>
      <c r="J298" s="679"/>
      <c r="K298" s="563"/>
      <c r="L298" s="570"/>
      <c r="M298" s="258"/>
      <c r="N298" s="178"/>
    </row>
    <row r="299" spans="1:19">
      <c r="A299" s="445"/>
      <c r="J299" s="679"/>
      <c r="K299" s="563"/>
      <c r="L299" s="572"/>
      <c r="M299" s="572"/>
      <c r="N299" s="178"/>
    </row>
    <row r="300" spans="1:19">
      <c r="A300" s="445"/>
      <c r="J300" s="878" t="s">
        <v>211</v>
      </c>
      <c r="K300" s="539"/>
      <c r="L300" s="748" t="s">
        <v>31</v>
      </c>
      <c r="M300" s="749" t="s">
        <v>1</v>
      </c>
      <c r="N300" s="472"/>
    </row>
    <row r="301" spans="1:19">
      <c r="A301" s="445"/>
      <c r="J301" s="442"/>
      <c r="K301" s="573" t="str">
        <f t="shared" ref="K301:K311" si="15">N301&amp;" ("&amp;TEXT(M301,"0.0%")&amp;")"</f>
        <v>SREB states (7.0%)</v>
      </c>
      <c r="L301" s="736">
        <v>4238.5995312771847</v>
      </c>
      <c r="M301" s="743">
        <v>7.0289054549497729E-2</v>
      </c>
      <c r="N301" s="660" t="s">
        <v>0</v>
      </c>
    </row>
    <row r="302" spans="1:19">
      <c r="A302" s="445"/>
      <c r="K302" s="573"/>
      <c r="L302" s="738"/>
      <c r="M302" s="743"/>
      <c r="N302" s="660"/>
    </row>
    <row r="303" spans="1:19">
      <c r="A303" s="445"/>
      <c r="K303" s="573" t="str">
        <f t="shared" ref="K303:K308" si="16">N303&amp;" ("&amp;TEXT(M303,"0.0%")&amp;")"</f>
        <v>Alabama (6.1%)</v>
      </c>
      <c r="L303" s="740">
        <v>8827.0664928292044</v>
      </c>
      <c r="M303" s="743">
        <v>6.1343677504545703E-2</v>
      </c>
      <c r="N303" s="660" t="s">
        <v>34</v>
      </c>
    </row>
    <row r="304" spans="1:19">
      <c r="A304" s="445"/>
      <c r="K304" s="573" t="str">
        <f t="shared" si="16"/>
        <v>Oklahoma (1.5%)</v>
      </c>
      <c r="L304" s="740">
        <v>5066.8050147985059</v>
      </c>
      <c r="M304" s="743">
        <v>1.4895706120755449E-2</v>
      </c>
      <c r="N304" s="660" t="s">
        <v>44</v>
      </c>
    </row>
    <row r="305" spans="1:22">
      <c r="A305" s="445"/>
      <c r="K305" s="573" t="str">
        <f t="shared" si="16"/>
        <v>Tennessee (-2.6%)</v>
      </c>
      <c r="L305" s="740">
        <v>4953.5047211582942</v>
      </c>
      <c r="M305" s="743">
        <v>-2.5695863205739293E-2</v>
      </c>
      <c r="N305" s="660" t="s">
        <v>46</v>
      </c>
      <c r="O305" s="574"/>
      <c r="P305" s="574"/>
      <c r="Q305" s="479"/>
      <c r="R305" s="558"/>
      <c r="S305" s="558"/>
      <c r="T305" s="452"/>
    </row>
    <row r="306" spans="1:22">
      <c r="A306" s="445"/>
      <c r="K306" s="573" t="str">
        <f t="shared" si="16"/>
        <v>Georgia (5.6%)</v>
      </c>
      <c r="L306" s="740">
        <v>3819.0749778375334</v>
      </c>
      <c r="M306" s="743">
        <v>5.5991146217997452E-2</v>
      </c>
      <c r="N306" s="660" t="s">
        <v>38</v>
      </c>
      <c r="O306" s="575"/>
      <c r="P306" s="575"/>
    </row>
    <row r="307" spans="1:22">
      <c r="A307" s="445"/>
      <c r="K307" s="573" t="str">
        <f t="shared" si="16"/>
        <v>Louisiana (46.5%)</v>
      </c>
      <c r="L307" s="740">
        <v>3356.8967687616469</v>
      </c>
      <c r="M307" s="743">
        <v>0.46536142226461114</v>
      </c>
      <c r="N307" s="660" t="s">
        <v>40</v>
      </c>
      <c r="O307" s="576"/>
      <c r="P307" s="576"/>
    </row>
    <row r="308" spans="1:22">
      <c r="A308" s="445"/>
      <c r="K308" s="573" t="str">
        <f t="shared" si="16"/>
        <v>Kentucky (0.2%)</v>
      </c>
      <c r="L308" s="740">
        <v>2839.5936334039857</v>
      </c>
      <c r="M308" s="743">
        <v>1.8858426024615078E-3</v>
      </c>
      <c r="N308" s="660" t="s">
        <v>39</v>
      </c>
      <c r="O308" s="577"/>
      <c r="P308" s="577"/>
    </row>
    <row r="309" spans="1:22">
      <c r="A309" s="445"/>
      <c r="K309" s="573" t="str">
        <f t="shared" si="15"/>
        <v>Arkansas (—)</v>
      </c>
      <c r="L309" s="740" t="s">
        <v>27</v>
      </c>
      <c r="M309" s="743" t="s">
        <v>27</v>
      </c>
      <c r="N309" s="692" t="s">
        <v>35</v>
      </c>
      <c r="O309" s="430"/>
      <c r="P309" s="430"/>
    </row>
    <row r="310" spans="1:22">
      <c r="A310" s="445"/>
      <c r="K310" s="573" t="str">
        <f t="shared" si="15"/>
        <v>Florida (—)</v>
      </c>
      <c r="L310" s="740" t="s">
        <v>27</v>
      </c>
      <c r="M310" s="743" t="s">
        <v>27</v>
      </c>
      <c r="N310" s="692" t="s">
        <v>37</v>
      </c>
      <c r="O310" s="577"/>
      <c r="P310" s="577"/>
    </row>
    <row r="311" spans="1:22">
      <c r="A311" s="445"/>
      <c r="K311" s="578" t="str">
        <f t="shared" si="15"/>
        <v>West Virginia (—)</v>
      </c>
      <c r="L311" s="742" t="s">
        <v>27</v>
      </c>
      <c r="M311" s="747" t="s">
        <v>27</v>
      </c>
      <c r="N311" s="693" t="s">
        <v>49</v>
      </c>
      <c r="O311" s="577"/>
      <c r="P311" s="577"/>
    </row>
    <row r="312" spans="1:22">
      <c r="A312" s="445"/>
      <c r="K312" s="452"/>
      <c r="L312" s="528"/>
      <c r="M312" s="528"/>
      <c r="N312" s="452"/>
      <c r="O312" s="577"/>
      <c r="P312" s="577"/>
      <c r="U312" s="452"/>
      <c r="V312" s="452"/>
    </row>
    <row r="313" spans="1:22">
      <c r="A313" s="445"/>
      <c r="O313" s="577"/>
      <c r="P313" s="577"/>
      <c r="U313" s="452"/>
      <c r="V313" s="452"/>
    </row>
    <row r="314" spans="1:22">
      <c r="A314" s="571"/>
      <c r="O314" s="577"/>
      <c r="P314" s="577"/>
      <c r="U314" s="452"/>
      <c r="V314" s="452"/>
    </row>
    <row r="315" spans="1:22">
      <c r="A315" s="445"/>
      <c r="J315" s="679"/>
      <c r="O315" s="577"/>
      <c r="P315" s="577"/>
      <c r="U315" s="452"/>
      <c r="V315" s="452"/>
    </row>
    <row r="316" spans="1:22">
      <c r="A316" s="445"/>
      <c r="J316" s="877" t="s">
        <v>211</v>
      </c>
      <c r="K316" s="579"/>
      <c r="L316" s="728" t="s">
        <v>23</v>
      </c>
      <c r="M316" s="746" t="s">
        <v>1</v>
      </c>
      <c r="N316" s="472"/>
      <c r="O316" s="577"/>
      <c r="P316" s="577"/>
      <c r="U316" s="452"/>
      <c r="V316" s="452"/>
    </row>
    <row r="317" spans="1:22">
      <c r="A317" s="445"/>
      <c r="K317" s="474" t="str">
        <f t="shared" ref="K317" si="17">N317&amp;" ("&amp;TEXT(M317,"0.0%")&amp;")"</f>
        <v>SREB states (14.7%)</v>
      </c>
      <c r="L317" s="736">
        <v>3289.6246261891652</v>
      </c>
      <c r="M317" s="743">
        <v>0.14742080302659155</v>
      </c>
      <c r="N317" s="660" t="s">
        <v>0</v>
      </c>
      <c r="O317" s="577"/>
      <c r="P317" s="577"/>
      <c r="U317" s="452"/>
      <c r="V317" s="452"/>
    </row>
    <row r="318" spans="1:22">
      <c r="A318" s="445"/>
      <c r="K318" s="474"/>
      <c r="L318" s="738"/>
      <c r="M318" s="750"/>
      <c r="N318" s="660"/>
      <c r="O318" s="577"/>
      <c r="P318" s="577"/>
      <c r="U318" s="452"/>
      <c r="V318" s="452"/>
    </row>
    <row r="319" spans="1:22">
      <c r="A319" s="445"/>
      <c r="K319" s="474" t="str">
        <f t="shared" ref="K319:K324" si="18">N319&amp;" ("&amp;TEXT(M319,"0.0%")&amp;")"</f>
        <v>Kentucky (14.8%)</v>
      </c>
      <c r="L319" s="737">
        <v>4237.3661432251147</v>
      </c>
      <c r="M319" s="743">
        <v>0.14752040820659179</v>
      </c>
      <c r="N319" s="660" t="s">
        <v>39</v>
      </c>
      <c r="O319" s="577"/>
      <c r="P319" s="577"/>
      <c r="U319" s="452"/>
      <c r="V319" s="452"/>
    </row>
    <row r="320" spans="1:22">
      <c r="A320" s="445"/>
      <c r="K320" s="474" t="str">
        <f t="shared" si="18"/>
        <v>Alabama (5.5%)</v>
      </c>
      <c r="L320" s="737">
        <v>4059.3376792698828</v>
      </c>
      <c r="M320" s="743">
        <v>5.5458619264502441E-2</v>
      </c>
      <c r="N320" s="660" t="s">
        <v>34</v>
      </c>
      <c r="O320" s="577"/>
      <c r="P320" s="577"/>
      <c r="U320" s="452"/>
      <c r="V320" s="452"/>
    </row>
    <row r="321" spans="1:22">
      <c r="A321" s="445"/>
      <c r="K321" s="474" t="str">
        <f t="shared" si="18"/>
        <v>Georgia (13.0%)</v>
      </c>
      <c r="L321" s="737">
        <v>3796.0766442029649</v>
      </c>
      <c r="M321" s="743">
        <v>0.12988359110880376</v>
      </c>
      <c r="N321" s="660" t="s">
        <v>38</v>
      </c>
      <c r="O321" s="577"/>
      <c r="P321" s="577"/>
      <c r="U321" s="452"/>
      <c r="V321" s="452"/>
    </row>
    <row r="322" spans="1:22">
      <c r="A322" s="445"/>
      <c r="K322" s="474" t="str">
        <f t="shared" si="18"/>
        <v>Louisiana (53.2%)</v>
      </c>
      <c r="L322" s="737">
        <v>2982.7879609454671</v>
      </c>
      <c r="M322" s="743">
        <v>0.53156011908151257</v>
      </c>
      <c r="N322" s="660" t="s">
        <v>40</v>
      </c>
      <c r="O322" s="577"/>
      <c r="P322" s="577"/>
      <c r="U322" s="452"/>
      <c r="V322" s="452"/>
    </row>
    <row r="323" spans="1:22">
      <c r="A323" s="445"/>
      <c r="K323" s="474" t="str">
        <f t="shared" si="18"/>
        <v>Tennessee (7.5%)</v>
      </c>
      <c r="L323" s="737">
        <v>2732.8137119255107</v>
      </c>
      <c r="M323" s="743">
        <v>7.4928927389279934E-2</v>
      </c>
      <c r="N323" s="660" t="s">
        <v>46</v>
      </c>
      <c r="O323" s="479"/>
      <c r="P323" s="479"/>
      <c r="Q323" s="479"/>
      <c r="R323" s="558"/>
      <c r="S323" s="558"/>
      <c r="T323" s="452"/>
      <c r="U323" s="452"/>
      <c r="V323" s="452"/>
    </row>
    <row r="324" spans="1:22">
      <c r="A324" s="445"/>
      <c r="K324" s="474" t="str">
        <f t="shared" si="18"/>
        <v>Oklahoma (11.2%)</v>
      </c>
      <c r="L324" s="737">
        <v>1559.4856192868076</v>
      </c>
      <c r="M324" s="743">
        <v>0.11177198809660933</v>
      </c>
      <c r="N324" s="660" t="s">
        <v>44</v>
      </c>
      <c r="U324" s="452"/>
      <c r="V324" s="452"/>
    </row>
    <row r="325" spans="1:22">
      <c r="A325" s="445"/>
      <c r="K325" s="474" t="str">
        <f t="shared" ref="K325:K327" si="19">N325&amp;" ("&amp;TEXT(M325,"0.0%")&amp;")"</f>
        <v>Arkansas (—)</v>
      </c>
      <c r="L325" s="739" t="s">
        <v>27</v>
      </c>
      <c r="M325" s="750" t="s">
        <v>27</v>
      </c>
      <c r="N325" s="692" t="s">
        <v>35</v>
      </c>
      <c r="U325" s="452"/>
      <c r="V325" s="452"/>
    </row>
    <row r="326" spans="1:22">
      <c r="A326" s="445"/>
      <c r="K326" s="474" t="str">
        <f t="shared" si="19"/>
        <v>Florida (—)</v>
      </c>
      <c r="L326" s="739" t="s">
        <v>27</v>
      </c>
      <c r="M326" s="739" t="s">
        <v>27</v>
      </c>
      <c r="N326" s="692" t="s">
        <v>37</v>
      </c>
      <c r="U326" s="452"/>
      <c r="V326" s="452"/>
    </row>
    <row r="327" spans="1:22">
      <c r="A327" s="445"/>
      <c r="K327" s="476" t="str">
        <f t="shared" si="19"/>
        <v>West Virginia (—)</v>
      </c>
      <c r="L327" s="742" t="s">
        <v>27</v>
      </c>
      <c r="M327" s="742" t="s">
        <v>27</v>
      </c>
      <c r="N327" s="693" t="s">
        <v>49</v>
      </c>
      <c r="U327" s="452"/>
      <c r="V327" s="452"/>
    </row>
    <row r="328" spans="1:22">
      <c r="A328" s="445"/>
      <c r="O328" s="430"/>
      <c r="P328" s="430"/>
      <c r="U328" s="452"/>
      <c r="V328" s="452"/>
    </row>
    <row r="329" spans="1:22">
      <c r="A329" s="445"/>
      <c r="U329" s="452"/>
      <c r="V329" s="452"/>
    </row>
    <row r="330" spans="1:22">
      <c r="A330" s="445"/>
      <c r="U330" s="452"/>
      <c r="V330" s="452"/>
    </row>
    <row r="331" spans="1:22">
      <c r="A331" s="437"/>
      <c r="K331" s="450"/>
      <c r="L331" s="106"/>
      <c r="M331" s="580"/>
      <c r="N331" s="575"/>
      <c r="O331" s="49"/>
      <c r="P331" s="49"/>
    </row>
    <row r="332" spans="1:22">
      <c r="A332" s="437"/>
      <c r="B332" s="458" t="s">
        <v>166</v>
      </c>
      <c r="K332" s="450"/>
      <c r="L332" s="581"/>
      <c r="M332" s="580"/>
      <c r="N332" s="575"/>
      <c r="O332" s="49"/>
      <c r="P332" s="49"/>
    </row>
    <row r="333" spans="1:22">
      <c r="A333" s="437"/>
      <c r="B333" s="466" t="s">
        <v>182</v>
      </c>
      <c r="J333" s="467">
        <v>24</v>
      </c>
      <c r="O333" s="49"/>
      <c r="P333" s="49"/>
    </row>
    <row r="334" spans="1:22" ht="43.5">
      <c r="A334" s="582"/>
      <c r="B334" s="718" t="s">
        <v>209</v>
      </c>
      <c r="C334" s="425"/>
      <c r="D334" s="425"/>
      <c r="E334" s="425"/>
      <c r="F334" s="425"/>
      <c r="G334" s="425"/>
      <c r="H334" s="425"/>
      <c r="I334" s="425"/>
      <c r="K334" s="470" t="s">
        <v>228</v>
      </c>
      <c r="L334" s="471"/>
      <c r="M334" s="471"/>
      <c r="N334" s="471"/>
      <c r="O334" s="49"/>
      <c r="P334" s="49"/>
    </row>
    <row r="335" spans="1:22">
      <c r="A335" s="559"/>
      <c r="J335" s="877" t="s">
        <v>211</v>
      </c>
      <c r="K335" s="472"/>
      <c r="L335" s="583" t="s">
        <v>8</v>
      </c>
      <c r="M335" s="583" t="s">
        <v>1</v>
      </c>
      <c r="N335" s="472"/>
      <c r="O335" s="49"/>
      <c r="P335" s="49"/>
    </row>
    <row r="336" spans="1:22">
      <c r="A336" s="437"/>
      <c r="K336" s="474" t="str">
        <f t="shared" ref="K336" si="20">N336&amp;" ("&amp;TEXT(M336,"0.0%")&amp;")"</f>
        <v>SREB states (-0.4%)</v>
      </c>
      <c r="L336" s="873">
        <v>41868.240197491075</v>
      </c>
      <c r="M336" s="827">
        <v>-4.0050864221707564E-3</v>
      </c>
      <c r="N336" s="694" t="s">
        <v>0</v>
      </c>
      <c r="O336" s="49"/>
      <c r="P336" s="49"/>
      <c r="Q336" s="46"/>
    </row>
    <row r="337" spans="1:30">
      <c r="A337" s="437"/>
      <c r="K337" s="474"/>
      <c r="L337" s="874"/>
      <c r="M337" s="827"/>
      <c r="N337" s="695"/>
      <c r="O337" s="49"/>
      <c r="P337" s="49"/>
      <c r="Q337" s="46"/>
    </row>
    <row r="338" spans="1:30">
      <c r="A338" s="445"/>
      <c r="K338" s="474" t="str">
        <f t="shared" ref="K338:K346" si="21">N338&amp;" ("&amp;TEXT(M338,"0.0%")&amp;")"</f>
        <v>Alabama (-6.5%)</v>
      </c>
      <c r="L338" s="875">
        <v>52692.006273155173</v>
      </c>
      <c r="M338" s="827">
        <v>-6.4752865606731685E-2</v>
      </c>
      <c r="N338" s="695" t="s">
        <v>34</v>
      </c>
      <c r="O338" s="46"/>
      <c r="P338" s="46"/>
      <c r="Q338" s="46"/>
    </row>
    <row r="339" spans="1:30">
      <c r="A339" s="445"/>
      <c r="K339" s="474" t="str">
        <f t="shared" si="21"/>
        <v>Oklahoma (1.4%)</v>
      </c>
      <c r="L339" s="875">
        <v>47958.535544372608</v>
      </c>
      <c r="M339" s="827">
        <v>1.3678006881971851E-2</v>
      </c>
      <c r="N339" s="695" t="s">
        <v>44</v>
      </c>
      <c r="O339" s="46"/>
      <c r="P339" s="46"/>
      <c r="Q339" s="46"/>
    </row>
    <row r="340" spans="1:30">
      <c r="A340" s="445"/>
      <c r="K340" s="474" t="str">
        <f t="shared" si="21"/>
        <v>Kentucky (0.3%)</v>
      </c>
      <c r="L340" s="875">
        <v>41147.266923552583</v>
      </c>
      <c r="M340" s="827">
        <v>2.9884919955694787E-3</v>
      </c>
      <c r="N340" s="695" t="s">
        <v>39</v>
      </c>
      <c r="O340" s="46"/>
      <c r="P340" s="46"/>
      <c r="Q340" s="46"/>
    </row>
    <row r="341" spans="1:30">
      <c r="A341" s="445"/>
      <c r="K341" s="474" t="str">
        <f t="shared" si="21"/>
        <v>Georgia (-1.2%)</v>
      </c>
      <c r="L341" s="875">
        <v>40035.321581189994</v>
      </c>
      <c r="M341" s="827">
        <v>-1.2493599334373507E-2</v>
      </c>
      <c r="N341" s="695" t="s">
        <v>38</v>
      </c>
      <c r="O341" s="46"/>
      <c r="P341" s="46"/>
      <c r="Q341" s="46"/>
    </row>
    <row r="342" spans="1:30">
      <c r="A342" s="445"/>
      <c r="K342" s="474" t="str">
        <f t="shared" si="21"/>
        <v>Louisiana (0.1%)</v>
      </c>
      <c r="L342" s="875">
        <v>37184.751970644502</v>
      </c>
      <c r="M342" s="827">
        <v>1.3098487351164839E-3</v>
      </c>
      <c r="N342" s="695" t="s">
        <v>40</v>
      </c>
      <c r="O342" s="46"/>
      <c r="P342" s="46"/>
      <c r="Q342" s="46"/>
    </row>
    <row r="343" spans="1:30">
      <c r="A343" s="445"/>
      <c r="K343" s="474" t="str">
        <f t="shared" si="21"/>
        <v>Tennessee (-0.2%)</v>
      </c>
      <c r="L343" s="875">
        <v>37012.614164904866</v>
      </c>
      <c r="M343" s="827">
        <v>-1.920346038234953E-3</v>
      </c>
      <c r="N343" s="695" t="s">
        <v>46</v>
      </c>
      <c r="O343" s="46"/>
      <c r="P343" s="46"/>
      <c r="Q343" s="46"/>
    </row>
    <row r="344" spans="1:30">
      <c r="A344" s="445"/>
      <c r="K344" s="474" t="str">
        <f t="shared" si="21"/>
        <v>Arkansas (—)</v>
      </c>
      <c r="L344" s="874"/>
      <c r="M344" s="750" t="s">
        <v>27</v>
      </c>
      <c r="N344" s="696" t="s">
        <v>35</v>
      </c>
      <c r="O344" s="46"/>
      <c r="P344" s="46"/>
      <c r="Q344" s="46"/>
    </row>
    <row r="345" spans="1:30">
      <c r="A345" s="445"/>
      <c r="K345" s="474" t="str">
        <f t="shared" si="21"/>
        <v>Florida (—)</v>
      </c>
      <c r="L345" s="874"/>
      <c r="M345" s="739" t="s">
        <v>27</v>
      </c>
      <c r="N345" s="696" t="s">
        <v>37</v>
      </c>
      <c r="O345" s="46"/>
      <c r="P345" s="46"/>
      <c r="Q345" s="46"/>
    </row>
    <row r="346" spans="1:30">
      <c r="A346" s="445"/>
      <c r="K346" s="476" t="str">
        <f t="shared" si="21"/>
        <v>West Virginia (—)</v>
      </c>
      <c r="L346" s="876"/>
      <c r="M346" s="742" t="s">
        <v>27</v>
      </c>
      <c r="N346" s="697" t="s">
        <v>49</v>
      </c>
      <c r="O346" s="46"/>
      <c r="P346" s="46"/>
      <c r="Q346" s="46"/>
    </row>
    <row r="347" spans="1:30">
      <c r="A347" s="445"/>
      <c r="K347" s="450"/>
      <c r="L347" s="450"/>
      <c r="M347" s="584"/>
      <c r="N347" s="585"/>
      <c r="O347" s="46"/>
      <c r="P347" s="46"/>
      <c r="Q347" s="46"/>
    </row>
    <row r="348" spans="1:30">
      <c r="A348" s="445"/>
      <c r="K348" s="450"/>
      <c r="L348" s="450"/>
      <c r="M348" s="450"/>
      <c r="N348" s="450"/>
      <c r="Q348" s="46"/>
    </row>
    <row r="349" spans="1:30">
      <c r="A349" s="445"/>
      <c r="K349" s="450"/>
      <c r="L349" s="450"/>
      <c r="M349" s="586"/>
      <c r="N349" s="587"/>
      <c r="Q349" s="46"/>
      <c r="AB349" s="588"/>
      <c r="AC349" s="588"/>
      <c r="AD349" s="588"/>
    </row>
    <row r="350" spans="1:30">
      <c r="A350" s="445"/>
      <c r="K350" s="450"/>
      <c r="L350" s="450"/>
    </row>
    <row r="351" spans="1:30">
      <c r="A351" s="445"/>
      <c r="K351" s="450"/>
      <c r="L351" s="450"/>
      <c r="M351" s="586"/>
      <c r="N351" s="587"/>
    </row>
    <row r="352" spans="1:30">
      <c r="A352" s="445"/>
      <c r="K352" s="450"/>
      <c r="L352" s="450"/>
      <c r="M352" s="586"/>
      <c r="N352" s="587"/>
    </row>
    <row r="353" spans="1:30">
      <c r="A353" s="445"/>
    </row>
    <row r="354" spans="1:30">
      <c r="A354" s="445"/>
    </row>
    <row r="355" spans="1:30">
      <c r="A355" s="445"/>
      <c r="K355" s="446"/>
      <c r="O355" s="577"/>
      <c r="P355" s="577"/>
    </row>
    <row r="356" spans="1:30">
      <c r="A356" s="445"/>
      <c r="O356" s="446"/>
      <c r="P356" s="446"/>
    </row>
    <row r="357" spans="1:30">
      <c r="A357" s="445"/>
      <c r="O357" s="446"/>
      <c r="P357" s="446"/>
    </row>
    <row r="358" spans="1:30">
      <c r="A358" s="445"/>
      <c r="O358" s="446"/>
      <c r="P358" s="446"/>
      <c r="Q358" s="430"/>
      <c r="R358" s="481"/>
    </row>
    <row r="359" spans="1:30">
      <c r="A359" s="445"/>
      <c r="J359" s="452"/>
      <c r="O359" s="446"/>
      <c r="P359" s="446"/>
      <c r="Q359" s="589"/>
      <c r="R359" s="481"/>
    </row>
    <row r="360" spans="1:30">
      <c r="A360" s="445"/>
      <c r="J360" s="452"/>
      <c r="O360" s="446"/>
      <c r="P360" s="446"/>
      <c r="Q360" s="589"/>
      <c r="R360" s="481"/>
    </row>
    <row r="361" spans="1:30">
      <c r="A361" s="445"/>
      <c r="J361" s="452"/>
      <c r="O361" s="446"/>
      <c r="P361" s="446"/>
      <c r="Q361" s="589"/>
      <c r="R361" s="481"/>
    </row>
    <row r="362" spans="1:30">
      <c r="A362" s="445"/>
      <c r="J362" s="452"/>
      <c r="O362" s="446"/>
      <c r="P362" s="446"/>
      <c r="Q362" s="589"/>
      <c r="R362" s="481"/>
    </row>
    <row r="363" spans="1:30" ht="12" customHeight="1">
      <c r="A363" s="459"/>
      <c r="B363" s="466" t="s">
        <v>182</v>
      </c>
      <c r="J363" s="452"/>
      <c r="K363" s="446"/>
      <c r="O363" s="446"/>
      <c r="P363" s="446"/>
      <c r="Q363" s="589"/>
      <c r="R363" s="481"/>
    </row>
    <row r="364" spans="1:30">
      <c r="A364" s="437"/>
      <c r="J364" s="428"/>
      <c r="K364" s="428"/>
      <c r="L364" s="428"/>
      <c r="M364" s="428"/>
      <c r="N364" s="428"/>
      <c r="O364" s="446"/>
      <c r="P364" s="446"/>
      <c r="Q364" s="589"/>
      <c r="R364" s="481"/>
    </row>
    <row r="365" spans="1:30">
      <c r="A365" s="445"/>
      <c r="J365" s="428"/>
      <c r="K365" s="446"/>
      <c r="L365" s="446"/>
      <c r="M365" s="446"/>
      <c r="N365" s="446"/>
      <c r="O365" s="446"/>
      <c r="P365" s="446"/>
      <c r="Q365" s="589"/>
      <c r="R365" s="481"/>
    </row>
    <row r="366" spans="1:30">
      <c r="A366" s="445"/>
      <c r="J366" s="428"/>
      <c r="K366" s="446"/>
      <c r="L366" s="446"/>
      <c r="M366" s="446"/>
      <c r="N366" s="446"/>
      <c r="O366" s="446"/>
      <c r="P366" s="446"/>
      <c r="Q366" s="589"/>
      <c r="R366" s="481"/>
    </row>
    <row r="367" spans="1:30" s="588" customFormat="1">
      <c r="A367" s="445"/>
      <c r="B367" s="431"/>
      <c r="C367" s="431"/>
      <c r="D367" s="431"/>
      <c r="E367" s="431"/>
      <c r="F367" s="431"/>
      <c r="G367" s="431"/>
      <c r="H367" s="431"/>
      <c r="I367" s="431"/>
      <c r="J367" s="428"/>
      <c r="K367" s="446"/>
      <c r="L367" s="446"/>
      <c r="M367" s="446"/>
      <c r="N367" s="446"/>
      <c r="O367" s="446"/>
      <c r="P367" s="446"/>
      <c r="Q367" s="589"/>
      <c r="R367" s="481"/>
      <c r="S367" s="442"/>
      <c r="T367" s="431"/>
      <c r="U367" s="431"/>
      <c r="V367" s="431"/>
      <c r="W367" s="431"/>
      <c r="X367" s="431"/>
      <c r="Y367" s="431"/>
      <c r="Z367" s="431"/>
      <c r="AA367" s="431"/>
      <c r="AB367" s="426"/>
      <c r="AC367" s="426"/>
      <c r="AD367" s="426"/>
    </row>
    <row r="368" spans="1:30">
      <c r="A368" s="445"/>
      <c r="J368" s="428"/>
      <c r="K368" s="446"/>
      <c r="L368" s="446"/>
      <c r="M368" s="446"/>
      <c r="N368" s="446"/>
      <c r="O368" s="446"/>
      <c r="P368" s="446"/>
      <c r="Q368" s="589"/>
      <c r="R368" s="481"/>
    </row>
    <row r="369" spans="1:18">
      <c r="A369" s="445"/>
      <c r="J369" s="428"/>
      <c r="K369" s="446"/>
      <c r="L369" s="446"/>
      <c r="M369" s="446"/>
      <c r="N369" s="446"/>
      <c r="O369" s="446"/>
      <c r="P369" s="446"/>
      <c r="Q369" s="589"/>
      <c r="R369" s="481"/>
    </row>
    <row r="370" spans="1:18">
      <c r="A370" s="445"/>
      <c r="J370" s="428"/>
      <c r="K370" s="446"/>
      <c r="L370" s="446"/>
      <c r="M370" s="446"/>
      <c r="N370" s="446"/>
      <c r="O370" s="446"/>
      <c r="P370" s="446"/>
      <c r="Q370" s="589"/>
      <c r="R370" s="481"/>
    </row>
    <row r="371" spans="1:18">
      <c r="A371" s="445"/>
      <c r="J371" s="428"/>
      <c r="K371" s="446"/>
      <c r="L371" s="446"/>
      <c r="M371" s="446"/>
      <c r="N371" s="446"/>
      <c r="O371" s="446"/>
      <c r="P371" s="446"/>
      <c r="Q371" s="480"/>
      <c r="R371" s="481"/>
    </row>
    <row r="372" spans="1:18">
      <c r="A372" s="445"/>
      <c r="J372" s="428"/>
      <c r="K372" s="446"/>
      <c r="L372" s="446"/>
      <c r="M372" s="446"/>
      <c r="N372" s="446"/>
      <c r="O372" s="446"/>
      <c r="P372" s="446"/>
      <c r="Q372" s="480"/>
      <c r="R372" s="481"/>
    </row>
    <row r="373" spans="1:18">
      <c r="A373" s="445"/>
      <c r="J373" s="428"/>
      <c r="K373" s="446"/>
      <c r="L373" s="446"/>
      <c r="M373" s="446"/>
      <c r="N373" s="446"/>
      <c r="O373" s="446"/>
      <c r="P373" s="446"/>
      <c r="Q373" s="480"/>
      <c r="R373" s="481"/>
    </row>
    <row r="374" spans="1:18">
      <c r="A374" s="445"/>
      <c r="J374" s="428"/>
      <c r="K374" s="446"/>
      <c r="L374" s="446"/>
      <c r="M374" s="446"/>
      <c r="N374" s="446"/>
      <c r="O374" s="446"/>
      <c r="P374" s="446"/>
      <c r="Q374" s="480"/>
      <c r="R374" s="481"/>
    </row>
    <row r="375" spans="1:18">
      <c r="A375" s="445"/>
      <c r="J375" s="428"/>
      <c r="K375" s="446"/>
      <c r="L375" s="446"/>
      <c r="M375" s="446"/>
      <c r="N375" s="446"/>
      <c r="O375" s="446"/>
      <c r="P375" s="446"/>
      <c r="Q375" s="480"/>
      <c r="R375" s="481"/>
    </row>
    <row r="376" spans="1:18">
      <c r="A376" s="445"/>
      <c r="J376" s="428"/>
      <c r="K376" s="446"/>
      <c r="L376" s="446"/>
      <c r="M376" s="446"/>
      <c r="N376" s="446"/>
      <c r="O376" s="446"/>
      <c r="P376" s="446"/>
      <c r="Q376" s="480"/>
      <c r="R376" s="481"/>
    </row>
    <row r="377" spans="1:18">
      <c r="A377" s="445"/>
      <c r="J377" s="428"/>
      <c r="K377" s="446"/>
      <c r="L377" s="446"/>
      <c r="M377" s="446"/>
      <c r="N377" s="446"/>
      <c r="O377" s="446"/>
      <c r="P377" s="446"/>
      <c r="Q377" s="480"/>
      <c r="R377" s="481"/>
    </row>
    <row r="378" spans="1:18">
      <c r="A378" s="445"/>
      <c r="J378" s="428"/>
      <c r="K378" s="446"/>
      <c r="L378" s="446"/>
      <c r="M378" s="446"/>
      <c r="N378" s="446"/>
      <c r="O378" s="446"/>
      <c r="P378" s="446"/>
      <c r="Q378" s="480"/>
    </row>
    <row r="379" spans="1:18">
      <c r="A379" s="445"/>
      <c r="J379" s="428"/>
      <c r="K379" s="446"/>
      <c r="L379" s="446"/>
      <c r="M379" s="446"/>
      <c r="N379" s="446"/>
      <c r="O379" s="446"/>
      <c r="P379" s="446"/>
      <c r="Q379" s="480"/>
    </row>
    <row r="380" spans="1:18">
      <c r="A380" s="445"/>
      <c r="J380" s="428"/>
      <c r="K380" s="446"/>
      <c r="L380" s="446"/>
      <c r="M380" s="446"/>
      <c r="N380" s="446"/>
      <c r="O380" s="446"/>
      <c r="P380" s="446"/>
      <c r="Q380" s="480"/>
    </row>
    <row r="381" spans="1:18">
      <c r="A381" s="445"/>
      <c r="J381" s="428"/>
      <c r="K381" s="446"/>
      <c r="L381" s="446"/>
      <c r="M381" s="446"/>
      <c r="N381" s="446"/>
      <c r="O381" s="446"/>
      <c r="P381" s="446"/>
    </row>
    <row r="382" spans="1:18">
      <c r="A382" s="445"/>
      <c r="J382" s="428"/>
      <c r="K382" s="446"/>
      <c r="L382" s="446"/>
      <c r="M382" s="446"/>
      <c r="N382" s="446"/>
      <c r="O382" s="446"/>
      <c r="P382" s="446"/>
    </row>
    <row r="383" spans="1:18">
      <c r="A383" s="445"/>
      <c r="J383" s="428"/>
      <c r="K383" s="446"/>
      <c r="L383" s="446"/>
      <c r="M383" s="446"/>
      <c r="N383" s="446"/>
      <c r="O383" s="446"/>
      <c r="P383" s="446"/>
    </row>
    <row r="384" spans="1:18">
      <c r="A384" s="445"/>
      <c r="J384" s="428"/>
      <c r="K384" s="446"/>
      <c r="L384" s="446"/>
      <c r="M384" s="446"/>
      <c r="N384" s="446"/>
    </row>
    <row r="385" spans="1:14">
      <c r="A385" s="445"/>
      <c r="J385" s="428"/>
      <c r="K385" s="446"/>
      <c r="L385" s="446"/>
      <c r="M385" s="446"/>
      <c r="N385" s="446"/>
    </row>
    <row r="386" spans="1:14">
      <c r="A386" s="445"/>
      <c r="K386" s="446"/>
      <c r="L386" s="446"/>
      <c r="M386" s="446"/>
      <c r="N386" s="446"/>
    </row>
    <row r="387" spans="1:14">
      <c r="A387" s="445"/>
      <c r="K387" s="446"/>
      <c r="L387" s="446"/>
      <c r="M387" s="446"/>
      <c r="N387" s="446"/>
    </row>
    <row r="388" spans="1:14">
      <c r="A388" s="437"/>
      <c r="B388" s="466"/>
      <c r="K388" s="446"/>
      <c r="L388" s="446"/>
      <c r="M388" s="446"/>
      <c r="N388" s="446"/>
    </row>
    <row r="389" spans="1:14">
      <c r="A389" s="437"/>
      <c r="B389" s="466"/>
      <c r="J389" s="535">
        <v>25</v>
      </c>
      <c r="K389" s="446"/>
      <c r="L389" s="446"/>
      <c r="M389" s="446"/>
      <c r="N389" s="446"/>
    </row>
    <row r="390" spans="1:14">
      <c r="K390" s="446"/>
      <c r="L390" s="446"/>
      <c r="M390" s="446"/>
      <c r="N390" s="446"/>
    </row>
  </sheetData>
  <sortState ref="K93:O95">
    <sortCondition descending="1" ref="L93:L95"/>
  </sortState>
  <conditionalFormatting sqref="N368">
    <cfRule type="cellIs" dxfId="0" priority="1" stopIfTrue="1" operator="lessThan">
      <formula>0.1</formula>
    </cfRule>
  </conditionalFormatting>
  <printOptions horizontalCentered="1"/>
  <pageMargins left="0.75" right="0.75" top="0.5" bottom="0.5" header="0" footer="0"/>
  <pageSetup scale="96" firstPageNumber="19" orientation="portrait" useFirstPageNumber="1" r:id="rId1"/>
  <headerFooter alignWithMargins="0">
    <oddFooter>&amp;L&amp;"AGaramond,Regular"SREB-State Data Exchange&amp;CPage &amp;P&amp;R&amp;"AGaramond,Regular"March 2016</oddFooter>
  </headerFooter>
  <rowBreaks count="3" manualBreakCount="3">
    <brk id="110" min="1" max="8" man="1"/>
    <brk id="164" min="1" max="8" man="1"/>
    <brk id="218" min="1" max="8"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FFFF"/>
  </sheetPr>
  <dimension ref="A1:F18"/>
  <sheetViews>
    <sheetView showGridLines="0" tabSelected="1" view="pageBreakPreview" zoomScale="110" zoomScaleNormal="100" zoomScaleSheetLayoutView="110" workbookViewId="0">
      <selection activeCell="A4" sqref="A4:B4"/>
    </sheetView>
  </sheetViews>
  <sheetFormatPr defaultRowHeight="15.75"/>
  <cols>
    <col min="1" max="1" width="2.85546875" style="263" customWidth="1"/>
    <col min="2" max="2" width="31.85546875" style="263" customWidth="1"/>
    <col min="3" max="3" width="56" style="281" customWidth="1"/>
    <col min="4" max="4" width="9.140625" style="263"/>
    <col min="5" max="16384" width="9.140625" style="278"/>
  </cols>
  <sheetData>
    <row r="1" spans="1:6" s="277" customFormat="1" ht="39" customHeight="1">
      <c r="A1" s="619" t="s">
        <v>190</v>
      </c>
      <c r="B1" s="619"/>
      <c r="C1" s="620"/>
      <c r="D1" s="276" t="s">
        <v>5</v>
      </c>
    </row>
    <row r="2" spans="1:6" s="263" customFormat="1" ht="7.5" customHeight="1">
      <c r="A2" s="618"/>
      <c r="B2" s="618"/>
      <c r="C2" s="621"/>
    </row>
    <row r="3" spans="1:6" ht="30" customHeight="1">
      <c r="A3" s="986" t="s">
        <v>246</v>
      </c>
      <c r="B3" s="987"/>
      <c r="C3" s="624" t="s">
        <v>161</v>
      </c>
    </row>
    <row r="4" spans="1:6" ht="39" customHeight="1">
      <c r="A4" s="986" t="s">
        <v>191</v>
      </c>
      <c r="B4" s="987"/>
      <c r="C4" s="624" t="s">
        <v>162</v>
      </c>
    </row>
    <row r="5" spans="1:6" ht="50.25" customHeight="1">
      <c r="A5" s="986" t="s">
        <v>174</v>
      </c>
      <c r="B5" s="987"/>
      <c r="C5" s="624" t="s">
        <v>172</v>
      </c>
    </row>
    <row r="6" spans="1:6" ht="16.5" customHeight="1">
      <c r="A6" s="986" t="s">
        <v>19</v>
      </c>
      <c r="B6" s="987"/>
      <c r="C6" s="624" t="s">
        <v>24</v>
      </c>
    </row>
    <row r="7" spans="1:6" ht="40.5" customHeight="1">
      <c r="A7" s="986" t="s">
        <v>139</v>
      </c>
      <c r="B7" s="987"/>
      <c r="C7" s="624" t="s">
        <v>97</v>
      </c>
    </row>
    <row r="8" spans="1:6" ht="75.75" customHeight="1">
      <c r="A8" s="625" t="s">
        <v>163</v>
      </c>
      <c r="B8" s="626"/>
      <c r="C8" s="624" t="s">
        <v>192</v>
      </c>
    </row>
    <row r="9" spans="1:6" ht="39" customHeight="1">
      <c r="A9" s="986" t="s">
        <v>173</v>
      </c>
      <c r="B9" s="987"/>
      <c r="C9" s="990" t="s">
        <v>194</v>
      </c>
      <c r="E9" s="279"/>
      <c r="F9" s="279"/>
    </row>
    <row r="10" spans="1:6" ht="28.5" customHeight="1">
      <c r="A10" s="986" t="s">
        <v>165</v>
      </c>
      <c r="B10" s="987"/>
      <c r="C10" s="991"/>
    </row>
    <row r="11" spans="1:6" ht="31.5" customHeight="1">
      <c r="A11" s="986" t="s">
        <v>141</v>
      </c>
      <c r="B11" s="987"/>
      <c r="C11" s="992"/>
    </row>
    <row r="12" spans="1:6" ht="42" customHeight="1">
      <c r="A12" s="986" t="s">
        <v>20</v>
      </c>
      <c r="B12" s="987"/>
      <c r="C12" s="624" t="s">
        <v>113</v>
      </c>
    </row>
    <row r="13" spans="1:6" ht="70.5" customHeight="1">
      <c r="A13" s="986" t="s">
        <v>52</v>
      </c>
      <c r="B13" s="987"/>
      <c r="C13" s="627" t="s">
        <v>195</v>
      </c>
    </row>
    <row r="14" spans="1:6" ht="78" customHeight="1">
      <c r="A14" s="988" t="s">
        <v>119</v>
      </c>
      <c r="B14" s="989"/>
      <c r="C14" s="628" t="s">
        <v>193</v>
      </c>
    </row>
    <row r="15" spans="1:6" ht="28.5" customHeight="1">
      <c r="A15" s="629"/>
      <c r="B15" s="630" t="s">
        <v>21</v>
      </c>
      <c r="C15" s="628" t="s">
        <v>98</v>
      </c>
    </row>
    <row r="16" spans="1:6" ht="24">
      <c r="A16" s="631"/>
      <c r="B16" s="632" t="s">
        <v>25</v>
      </c>
      <c r="C16" s="633" t="s">
        <v>26</v>
      </c>
    </row>
    <row r="17" spans="1:4" ht="24">
      <c r="A17" s="625" t="s">
        <v>22</v>
      </c>
      <c r="B17" s="634"/>
      <c r="C17" s="624" t="s">
        <v>164</v>
      </c>
    </row>
    <row r="18" spans="1:4" s="263" customFormat="1">
      <c r="A18" s="622"/>
      <c r="B18" s="622"/>
      <c r="C18" s="623"/>
      <c r="D18" s="280">
        <v>26</v>
      </c>
    </row>
  </sheetData>
  <mergeCells count="12">
    <mergeCell ref="A12:B12"/>
    <mergeCell ref="A13:B13"/>
    <mergeCell ref="A14:B14"/>
    <mergeCell ref="A11:B11"/>
    <mergeCell ref="C9:C11"/>
    <mergeCell ref="A10:B10"/>
    <mergeCell ref="A9:B9"/>
    <mergeCell ref="A3:B3"/>
    <mergeCell ref="A4:B4"/>
    <mergeCell ref="A5:B5"/>
    <mergeCell ref="A6:B6"/>
    <mergeCell ref="A7:B7"/>
  </mergeCells>
  <phoneticPr fontId="4" type="noConversion"/>
  <pageMargins left="0.75" right="0.75" top="0.75" bottom="0.75" header="0" footer="0"/>
  <pageSetup firstPageNumber="26" orientation="portrait" useFirstPageNumber="1" r:id="rId1"/>
  <headerFooter alignWithMargins="0">
    <oddFooter>&amp;L&amp;"AGaramond,Regular"SREB-State Data Exchange&amp;CPage &amp;P&amp;R&amp;"AGaramond,Regular"March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 facsimile</vt:lpstr>
      <vt:lpstr>Table of Contents</vt:lpstr>
      <vt:lpstr>four-year set-pp3-10</vt:lpstr>
      <vt:lpstr>two-year set-pp11-18</vt:lpstr>
      <vt:lpstr>tech college set-pp19-25</vt:lpstr>
      <vt:lpstr>end sheet</vt:lpstr>
      <vt:lpstr>'Cover facsimile'!Print_Area</vt:lpstr>
      <vt:lpstr>'end sheet'!Print_Area</vt:lpstr>
      <vt:lpstr>'four-year set-pp3-10'!Print_Area</vt:lpstr>
      <vt:lpstr>'Table of Contents'!Print_Area</vt:lpstr>
      <vt:lpstr>'tech college set-pp19-25'!Print_Area</vt:lpstr>
      <vt:lpstr>'two-year set-pp11-18'!Print_Area</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Susan Lounsbury</cp:lastModifiedBy>
  <cp:lastPrinted>2016-03-28T15:42:36Z</cp:lastPrinted>
  <dcterms:created xsi:type="dcterms:W3CDTF">2004-04-20T14:52:08Z</dcterms:created>
  <dcterms:modified xsi:type="dcterms:W3CDTF">2016-03-28T16:20:06Z</dcterms:modified>
</cp:coreProperties>
</file>